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30" codeName="{D2618C41-D988-BD17-705B-983B3927546A}"/>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4B1CD7F4-B3A6-4626-B948-DAA64515F299}" xr6:coauthVersionLast="47" xr6:coauthVersionMax="47" xr10:uidLastSave="{00000000-0000-0000-0000-000000000000}"/>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Bread!$B$34:$H$72</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51" i="29" l="1"/>
  <c r="D39" i="29"/>
  <c r="P61" i="29"/>
  <c r="P63" i="29" s="1"/>
  <c r="P67" i="29" s="1"/>
  <c r="P68" i="29" s="1"/>
  <c r="P69" i="29" s="1"/>
  <c r="P71" i="29" s="1"/>
  <c r="P72" i="29" s="1"/>
  <c r="E86" i="29"/>
  <c r="E85" i="29"/>
  <c r="E66" i="29"/>
  <c r="F70" i="29" s="1" a="1"/>
  <c r="K70" i="29" s="1" a="1"/>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5">
    <bk>
      <extLst>
        <ext uri="{3e2802c4-a4d2-4d8b-9148-e3be6c30e623}">
          <xlrd:rvb i="0"/>
        </ext>
      </extLst>
    </bk>
    <bk>
      <extLst>
        <ext uri="{3e2802c4-a4d2-4d8b-9148-e3be6c30e623}">
          <xlrd:rvb i="3"/>
        </ext>
      </extLst>
    </bk>
    <bk>
      <extLst>
        <ext uri="{3e2802c4-a4d2-4d8b-9148-e3be6c30e623}">
          <xlrd:rvb i="4"/>
        </ext>
      </extLst>
    </bk>
    <bk>
      <extLst>
        <ext uri="{3e2802c4-a4d2-4d8b-9148-e3be6c30e623}">
          <xlrd:rvb i="8"/>
        </ext>
      </extLst>
    </bk>
    <bk>
      <extLst>
        <ext uri="{3e2802c4-a4d2-4d8b-9148-e3be6c30e623}">
          <xlrd:rvb i="9"/>
        </ext>
      </extLst>
    </bk>
  </futureMetadata>
  <cellMetadata count="1">
    <bk>
      <rc t="1" v="0"/>
    </bk>
  </cellMetadata>
  <valueMetadata count="5">
    <bk>
      <rc t="2" v="0"/>
    </bk>
    <bk>
      <rc t="2" v="1"/>
    </bk>
    <bk>
      <rc t="2" v="2"/>
    </bk>
    <bk>
      <rc t="2" v="3"/>
    </bk>
    <bk>
      <rc t="2" v="4"/>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<sst xmlns="http://schemas.openxmlformats.org/spreadsheetml/2006/main" count="6566" uniqueCount="2975">
  <si>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</si>
  <si>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</si>
  <si>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</si>
  <si>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</si>
  <si>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</si>
  <si>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</si>
  <si>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</si>
  <si>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</si>
  <si>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</si>
  <si>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</si>
  <si>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</si>
  <si>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</si>
  <si>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</si>
  <si>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</si>
  <si>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</si>
  <si>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</si>
  <si>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</si>
  <si>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</si>
  <si>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</si>
  <si>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</si>
  <si>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</si>
  <si>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</si>
  <si>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</si>
  <si>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</si>
  <si>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</si>
  <si>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</si>
  <si>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</si>
  <si>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</si>
  <si>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</si>
  <si>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</si>
  <si>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</si>
  <si>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</si>
  <si>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</si>
  <si>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</si>
  <si>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</si>
  <si>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</si>
  <si>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</si>
  <si>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</si>
  <si>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</si>
  <si>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</si>
  <si>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</si>
  <si>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</si>
  <si>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</si>
  <si>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</si>
  <si>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</si>
  <si>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</si>
  <si>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</si>
  <si>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</si>
  <si>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</si>
  <si>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</si>
  <si>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</si>
  <si>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</si>
  <si>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</si>
  <si>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</si>
  <si>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</si>
  <si>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</si>
  <si>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</si>
  <si>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</si>
  <si>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</si>
  <si>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</si>
  <si>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</si>
  <si>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</si>
  <si>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</si>
  <si>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</si>
  <si>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</si>
  <si>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</si>
  <si>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</si>
  <si>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</si>
  <si>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</si>
  <si>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</si>
  <si>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</si>
  <si>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</si>
  <si>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</si>
  <si>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</si>
  <si>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</si>
  <si>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</si>
  <si>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</si>
  <si>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</si>
  <si>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</si>
  <si>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</si>
  <si>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</si>
  <si>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</si>
  <si>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</si>
  <si>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</si>
  <si>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</si>
  <si>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</si>
  <si>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</si>
  <si>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</si>
  <si>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</si>
  <si>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</si>
  <si>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</si>
  <si>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</si>
  <si>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</si>
  <si>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</si>
  <si>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</si>
  <si>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</si>
  <si>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</si>
  <si>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</si>
  <si>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</si>
  <si>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</si>
  <si>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</si>
  <si>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</si>
  <si>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</si>
  <si>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</si>
  <si>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</si>
  <si>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</si>
  <si>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</si>
  <si>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</si>
  <si>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</si>
  <si>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</si>
  <si>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</si>
  <si>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</si>
  <si>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</si>
  <si>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</si>
  <si>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</si>
  <si>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</si>
  <si>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</si>
  <si>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</si>
  <si>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</si>
  <si>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</si>
  <si>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</si>
  <si>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</si>
  <si>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</si>
  <si>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</si>
  <si>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</si>
  <si>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</si>
  <si>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</si>
  <si>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</si>
  <si>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</si>
  <si>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</si>
  <si>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</si>
  <si>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</si>
  <si>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</si>
  <si>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</si>
  <si>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</si>
  <si>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</si>
  <si>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</si>
  <si>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</si>
  <si>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</si>
  <si>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</si>
  <si>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</si>
  <si>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</si>
  <si>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</si>
  <si>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</si>
  <si>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</si>
  <si>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</si>
  <si>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</si>
  <si>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</si>
  <si>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</si>
  <si>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</si>
  <si>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</si>
  <si>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</si>
  <si>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</si>
  <si>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</si>
  <si>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</si>
  <si>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</si>
  <si>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</si>
  <si>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</si>
  <si>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</si>
  <si>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</si>
  <si>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</si>
  <si>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</si>
  <si>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</si>
  <si>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</si>
  <si>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</si>
  <si>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</si>
  <si>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</si>
  <si>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</si>
  <si>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</si>
  <si>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</si>
  <si>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</si>
  <si>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</si>
  <si>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</si>
  <si>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</si>
  <si>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</si>
  <si>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</si>
  <si>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</si>
  <si>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</si>
  <si>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</si>
  <si>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</si>
  <si>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</si>
  <si>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</si>
  <si>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</si>
  <si>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</si>
  <si>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</si>
  <si>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</si>
  <si>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</si>
  <si>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</si>
  <si>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</si>
  <si>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</si>
  <si>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</si>
  <si>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</si>
  <si>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</si>
  <si>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</si>
  <si>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</si>
  <si>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</si>
  <si>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</si>
  <si>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</si>
  <si>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</si>
  <si>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</si>
  <si>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</si>
  <si>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</si>
  <si>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</si>
  <si>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</si>
  <si>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</si>
  <si>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</si>
  <si>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</si>
  <si>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</si>
  <si>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</si>
  <si>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</si>
  <si>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</si>
  <si>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</si>
  <si>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</si>
  <si>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</si>
  <si>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</si>
  <si>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</si>
  <si>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</si>
  <si>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</si>
  <si>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</si>
  <si>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</si>
  <si>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</si>
  <si>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</si>
  <si>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</si>
  <si>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</si>
  <si>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</si>
  <si>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</si>
  <si>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</si>
  <si>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</si>
  <si>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</si>
  <si>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</si>
  <si>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</si>
  <si>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</si>
  <si>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</si>
  <si>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</si>
  <si>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</si>
  <si>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</si>
  <si>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</si>
  <si>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</si>
  <si>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</si>
  <si>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</si>
  <si>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</si>
  <si>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</si>
  <si>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</si>
  <si>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</si>
  <si>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</si>
  <si>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</si>
  <si>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</si>
  <si>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</si>
  <si>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</si>
  <si>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</si>
  <si>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</si>
  <si>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</si>
  <si>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</si>
  <si>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</si>
  <si>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</si>
  <si>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</si>
  <si>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</si>
  <si>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</si>
  <si>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</si>
  <si>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</si>
  <si>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</si>
  <si>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</si>
  <si>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</si>
  <si>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</si>
  <si>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</si>
  <si>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</si>
  <si>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</si>
  <si>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</si>
  <si>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</si>
  <si>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</si>
  <si>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</si>
  <si>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</si>
  <si>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</si>
  <si>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</si>
  <si>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</si>
  <si>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</si>
  <si>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</si>
  <si>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</si>
  <si>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</si>
  <si>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</si>
  <si>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</si>
  <si>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</si>
  <si>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</si>
  <si>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</si>
  <si>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</si>
  <si>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</si>
  <si>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</si>
  <si>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</si>
  <si>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</si>
  <si>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</si>
  <si>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</si>
  <si>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</si>
  <si>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</si>
  <si>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</si>
  <si>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</si>
  <si>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</si>
  <si>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</si>
  <si>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</si>
  <si>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</si>
  <si>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</si>
  <si>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</si>
  <si>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</si>
  <si>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</si>
  <si>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</si>
  <si>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</si>
  <si>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</si>
  <si>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</si>
  <si>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</si>
  <si>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</si>
  <si>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</si>
  <si>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</si>
  <si>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</si>
  <si>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</si>
  <si>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</si>
  <si>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</si>
  <si>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</si>
  <si>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</si>
  <si>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</si>
  <si>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</si>
  <si>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</si>
  <si>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</si>
  <si>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</si>
  <si>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</si>
  <si>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</si>
  <si>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</si>
  <si>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</si>
  <si>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</si>
  <si>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</si>
  <si>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</si>
  <si>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</si>
  <si>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</si>
  <si>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</si>
  <si>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</si>
  <si>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</si>
  <si>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</si>
  <si>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</si>
  <si>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</si>
  <si>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</si>
  <si>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</si>
  <si>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</si>
  <si>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</si>
  <si>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</si>
  <si>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</si>
  <si>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</si>
  <si>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</si>
  <si>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</si>
  <si>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</si>
  <si>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</si>
  <si>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</si>
  <si>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</si>
  <si>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</si>
  <si>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</si>
  <si>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</si>
  <si>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</si>
  <si>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</si>
  <si>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</si>
  <si>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</si>
  <si>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</si>
  <si>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</si>
  <si>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</si>
  <si>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</si>
  <si>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</si>
  <si>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</si>
  <si>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</si>
  <si>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</si>
  <si>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</si>
  <si>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</si>
  <si>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</si>
  <si>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</si>
  <si>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</si>
  <si>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</si>
  <si>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</si>
  <si>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</si>
  <si>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</si>
  <si>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</si>
  <si>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</si>
  <si>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</si>
  <si>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</si>
  <si>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</si>
  <si>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</si>
  <si>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</si>
  <si>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</si>
  <si>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</si>
  <si>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</si>
  <si>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</si>
  <si>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</si>
  <si>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</si>
  <si>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</si>
  <si>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</si>
  <si>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</si>
  <si>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</si>
  <si>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</si>
  <si>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</si>
  <si>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</si>
  <si>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</si>
  <si>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</si>
  <si>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</si>
  <si>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</si>
  <si>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</si>
  <si>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</si>
  <si>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</si>
  <si>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</si>
  <si>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</si>
  <si>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</si>
  <si>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</si>
  <si>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</si>
  <si>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</si>
  <si>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</si>
  <si>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</si>
  <si>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</si>
  <si>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</si>
  <si>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</si>
  <si>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</si>
  <si>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</si>
  <si>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</si>
  <si>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</si>
  <si>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</si>
  <si>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</si>
  <si>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</si>
  <si>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</si>
  <si>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</si>
  <si>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</si>
  <si>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</si>
  <si>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</si>
  <si>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</si>
  <si>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</si>
  <si>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</si>
  <si>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</si>
  <si>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</si>
  <si>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</si>
  <si>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</si>
  <si>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</si>
  <si>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</si>
  <si>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</si>
  <si>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</si>
  <si>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</si>
  <si>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</si>
  <si>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</si>
  <si>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</si>
  <si>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</si>
  <si>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</si>
  <si>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</si>
  <si>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</si>
  <si>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</si>
  <si>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</si>
  <si>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</si>
  <si>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</si>
  <si>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</si>
  <si>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</si>
  <si>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</si>
  <si>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</si>
  <si>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</si>
  <si>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</si>
  <si>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</si>
  <si>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</si>
  <si>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</si>
  <si>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</si>
  <si>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</si>
  <si>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</si>
  <si>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</si>
  <si>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</si>
  <si>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</si>
  <si>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</si>
  <si>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</si>
  <si>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</si>
  <si>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</si>
  <si>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</si>
  <si>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</si>
  <si>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</si>
  <si>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</si>
  <si>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</si>
  <si>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</si>
  <si>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</si>
  <si>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</si>
  <si>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</si>
  <si>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</si>
  <si>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</si>
  <si>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</si>
  <si>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</si>
  <si>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</si>
  <si>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</si>
  <si>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</si>
  <si>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</si>
  <si>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</si>
  <si>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</si>
  <si>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</si>
  <si>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</si>
  <si>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</si>
  <si>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</si>
  <si>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</si>
  <si>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</si>
  <si>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</si>
  <si>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</si>
  <si>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</si>
  <si>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</si>
  <si>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</si>
  <si>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</si>
  <si>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</si>
  <si>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</si>
  <si>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</si>
  <si>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</si>
  <si>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</si>
  <si>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</si>
  <si>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</si>
  <si>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</si>
  <si>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</si>
  <si>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</si>
  <si>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</si>
  <si>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</si>
  <si>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</si>
  <si>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</si>
  <si>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</si>
  <si>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</si>
  <si>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</si>
  <si>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</si>
  <si>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</si>
  <si>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</si>
  <si>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</si>
  <si>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</si>
  <si>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</si>
  <si>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</si>
  <si>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</si>
  <si>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</si>
  <si>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</si>
  <si>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</si>
  <si>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</si>
  <si>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</si>
  <si>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</si>
  <si>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</si>
  <si>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</si>
  <si>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</si>
  <si>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</si>
  <si>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</si>
  <si>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</si>
  <si>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</si>
  <si>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</si>
  <si>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</si>
  <si>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</si>
  <si>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</si>
  <si>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</si>
  <si>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</si>
  <si>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</si>
  <si>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</si>
  <si>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</si>
  <si>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</si>
  <si>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</si>
  <si>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</si>
  <si>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</si>
  <si>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</si>
  <si>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</si>
  <si>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</si>
  <si>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</si>
  <si>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</si>
  <si>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</si>
  <si>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</si>
  <si>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</si>
  <si>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</si>
  <si>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</si>
  <si>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</si>
  <si>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</si>
  <si>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</si>
  <si>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</si>
  <si>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</si>
  <si>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</si>
  <si>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</si>
  <si>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</si>
  <si>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</si>
  <si>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</si>
  <si>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</si>
  <si>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</si>
  <si>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</si>
  <si>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</si>
  <si>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</si>
  <si>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</si>
  <si>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</si>
  <si>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</si>
  <si>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</si>
  <si>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</si>
  <si>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</si>
  <si>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</si>
  <si>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</si>
  <si>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</si>
  <si>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</si>
  <si>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</si>
  <si>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</si>
  <si>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</si>
  <si>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</si>
  <si>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</si>
  <si>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</si>
  <si>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</si>
  <si>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</si>
  <si>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</si>
  <si>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</si>
  <si>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</si>
  <si>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</si>
  <si>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</si>
  <si>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</si>
  <si>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</si>
  <si>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</si>
  <si>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</si>
  <si>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</si>
  <si>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</si>
  <si>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</si>
  <si>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</si>
  <si>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</si>
  <si>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</si>
  <si>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</si>
  <si>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</si>
  <si>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</si>
  <si>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</si>
  <si>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</si>
  <si>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</si>
  <si>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</si>
  <si>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</si>
  <si>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</si>
  <si>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</si>
  <si>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</si>
  <si>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</si>
  <si>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</si>
  <si>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</si>
  <si>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</si>
  <si>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</si>
  <si>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</si>
  <si>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</si>
  <si>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</si>
  <si>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</si>
  <si>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</si>
  <si>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</si>
  <si>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</si>
  <si>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</si>
  <si>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</si>
  <si>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</si>
  <si>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</si>
  <si>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</si>
  <si>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</si>
  <si>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</si>
  <si>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</si>
  <si>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</si>
  <si>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</si>
  <si>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</si>
  <si>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</si>
  <si>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</si>
  <si>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</si>
  <si>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</si>
  <si>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</si>
  <si>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</si>
  <si>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</si>
  <si>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</si>
  <si>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</si>
  <si>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</si>
  <si>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</si>
  <si>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</si>
  <si>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</si>
  <si>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</si>
  <si>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</si>
  <si>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</si>
  <si>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</si>
  <si>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</si>
  <si>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</si>
  <si>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</si>
  <si>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</si>
  <si>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</si>
  <si>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</si>
  <si>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</si>
  <si>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</si>
  <si>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</si>
  <si>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</si>
  <si>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</si>
  <si>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</si>
  <si>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</si>
  <si>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</si>
  <si>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</si>
  <si>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</si>
  <si>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</si>
  <si>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</si>
  <si>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</si>
  <si>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</si>
  <si>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</si>
  <si>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</si>
  <si>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</si>
  <si>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</si>
  <si>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</si>
  <si>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</si>
  <si>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</si>
  <si>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</si>
  <si>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</si>
  <si>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</si>
  <si>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</si>
  <si>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</si>
  <si>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</si>
  <si>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</si>
  <si>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</si>
  <si>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</si>
  <si>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</si>
  <si>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</si>
  <si>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</si>
  <si>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</si>
  <si>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</si>
  <si>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</si>
  <si>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</si>
  <si>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</si>
  <si>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</si>
  <si>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</si>
  <si>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</si>
  <si>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</si>
  <si>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</si>
  <si>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</si>
  <si>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</si>
  <si>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</si>
  <si>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</si>
  <si>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</si>
  <si>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</si>
  <si>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</si>
  <si>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</si>
  <si>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</si>
  <si>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</si>
  <si>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</si>
  <si>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</si>
  <si>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</si>
  <si>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</si>
  <si>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</si>
  <si>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</si>
  <si>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</si>
  <si>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</si>
  <si>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</si>
  <si>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</si>
  <si>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</si>
  <si>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</si>
  <si>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</si>
  <si>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</si>
  <si>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</si>
  <si>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</si>
  <si>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</si>
  <si>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</si>
  <si>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</si>
  <si>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</si>
  <si>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</si>
  <si>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</si>
  <si>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</si>
  <si>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</si>
  <si>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</si>
  <si>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</si>
  <si>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</si>
  <si>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</si>
  <si>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</si>
  <si>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</si>
  <si>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</si>
  <si>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</si>
  <si>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</si>
  <si>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</si>
  <si>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</si>
  <si>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</si>
  <si>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</si>
  <si>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</si>
  <si>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</si>
  <si>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</si>
  <si>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</si>
  <si>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</si>
  <si>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</si>
  <si>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</si>
  <si>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</si>
  <si>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</si>
  <si>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</si>
  <si>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</si>
  <si>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</si>
  <si>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</si>
  <si>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</si>
  <si>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</si>
  <si>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</si>
  <si>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</si>
  <si>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</si>
  <si>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</si>
  <si>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</si>
  <si>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</si>
  <si>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</si>
  <si>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</si>
  <si>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</si>
  <si>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</si>
  <si>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</si>
  <si>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</si>
  <si>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</si>
  <si>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</si>
  <si>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</si>
  <si>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</si>
  <si>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</si>
  <si>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</si>
  <si>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</si>
  <si>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</si>
  <si>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</si>
  <si>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</si>
  <si>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</si>
  <si>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</si>
  <si>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</si>
  <si>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</si>
  <si>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</si>
  <si>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</si>
  <si>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</si>
  <si>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</si>
  <si>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</si>
  <si>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</si>
  <si>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</si>
  <si>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</si>
  <si>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</si>
  <si>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</si>
  <si>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</si>
  <si>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</si>
  <si>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</si>
  <si>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</si>
  <si>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</si>
  <si>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</si>
  <si>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</si>
  <si>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</si>
  <si>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</si>
  <si>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</si>
  <si>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</si>
  <si>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</si>
  <si>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</si>
  <si>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</si>
  <si>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</si>
  <si>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</si>
  <si>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</si>
  <si>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</si>
  <si>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</si>
  <si>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</si>
  <si>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</si>
  <si>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</si>
  <si>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</si>
  <si>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</si>
  <si>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</si>
  <si>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</si>
  <si>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</si>
  <si>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</si>
  <si>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</si>
  <si>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</si>
  <si>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</si>
  <si>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</si>
  <si>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</si>
  <si>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</si>
  <si>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</si>
  <si>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</si>
  <si>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</si>
  <si>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</si>
  <si>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</si>
  <si>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</si>
  <si>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</si>
  <si>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</si>
  <si>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</si>
  <si>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</si>
  <si>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</si>
  <si>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</si>
  <si>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</si>
  <si>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</si>
  <si>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</si>
  <si>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</si>
  <si>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</si>
  <si>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</si>
  <si>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</si>
  <si>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</si>
  <si>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</si>
  <si>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</si>
  <si>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</si>
  <si>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</si>
  <si>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</si>
  <si>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</si>
  <si>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</si>
  <si>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</si>
  <si>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</si>
  <si>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</si>
  <si>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</si>
  <si>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</si>
  <si>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</si>
  <si>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</si>
  <si>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</si>
  <si>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</si>
  <si>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</si>
  <si>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</si>
  <si>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</si>
  <si>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</si>
  <si>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</si>
  <si>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</si>
  <si>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</si>
  <si>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</si>
  <si>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</si>
  <si>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</si>
  <si>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</si>
  <si>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</si>
  <si>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</si>
  <si>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</si>
  <si>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</si>
  <si>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</si>
  <si>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</si>
  <si>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</si>
  <si>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</si>
  <si>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</si>
  <si>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</si>
  <si>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</si>
  <si>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</si>
  <si>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</si>
  <si>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</si>
  <si>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</si>
  <si>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</si>
  <si>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</si>
  <si>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</si>
  <si>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</si>
  <si>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</si>
  <si>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</si>
  <si>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</si>
  <si>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</si>
  <si>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</si>
  <si>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</si>
  <si>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</si>
  <si>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</si>
  <si>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</si>
  <si>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</si>
  <si>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</si>
  <si>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</si>
  <si>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</si>
  <si>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</si>
  <si>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</si>
  <si>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</si>
  <si>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</si>
  <si>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</si>
  <si>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</si>
  <si>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</si>
  <si>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</si>
  <si>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</si>
  <si>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</si>
  <si>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</si>
  <si>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</si>
  <si>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</si>
  <si>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</si>
  <si>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</si>
  <si>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</si>
  <si>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</si>
  <si>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</si>
  <si>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</si>
  <si>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</si>
  <si>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</si>
  <si>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</si>
  <si>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</si>
  <si>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</si>
  <si>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</si>
  <si>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</si>
  <si>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</si>
  <si>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</si>
  <si>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</si>
  <si>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</si>
  <si>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</si>
  <si>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</si>
  <si>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</si>
  <si>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</si>
  <si>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</si>
  <si>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</si>
  <si>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</si>
  <si>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</si>
  <si>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</si>
  <si>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</si>
  <si>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</si>
  <si>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</si>
  <si>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</si>
  <si>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</si>
  <si>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</si>
  <si>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</si>
  <si>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</si>
  <si>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</si>
  <si>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</si>
  <si>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</si>
  <si>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</si>
  <si>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</si>
  <si>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</si>
  <si>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</si>
  <si>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</si>
  <si>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</si>
  <si>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</si>
  <si>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</si>
  <si>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</si>
  <si>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</si>
  <si>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</si>
  <si>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</si>
  <si>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</si>
  <si>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</si>
  <si>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</si>
  <si>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</si>
  <si>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</si>
  <si>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</si>
  <si>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</si>
  <si>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</si>
  <si>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</si>
  <si>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</si>
  <si>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</si>
  <si>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</si>
  <si>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</si>
  <si>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</si>
  <si>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</si>
  <si>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</si>
  <si>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</si>
  <si>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</si>
  <si>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</si>
  <si>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</si>
  <si>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</si>
  <si>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</si>
  <si>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</si>
  <si>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</si>
  <si>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</si>
  <si>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</si>
  <si>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</si>
  <si>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</si>
  <si>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</si>
  <si>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</si>
  <si>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</si>
  <si>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</si>
  <si>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</si>
  <si>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</si>
  <si>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</si>
  <si>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</si>
  <si>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</si>
  <si>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</si>
  <si>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</si>
  <si>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</si>
  <si>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</si>
  <si>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</si>
  <si>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</si>
  <si>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</si>
  <si>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</si>
  <si>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</si>
  <si>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</si>
  <si>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</si>
  <si>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</si>
  <si>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</si>
  <si>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</si>
  <si>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</si>
  <si>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</si>
  <si>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</si>
  <si>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</si>
  <si>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</si>
  <si>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</si>
  <si>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</si>
  <si>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</si>
  <si>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</si>
  <si>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</si>
  <si>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</si>
  <si>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</si>
  <si>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</si>
  <si>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</si>
  <si>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</si>
  <si>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</si>
  <si>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</si>
  <si>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</si>
  <si>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</si>
  <si>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</si>
  <si>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</si>
  <si>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</si>
  <si>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</si>
  <si>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</si>
  <si>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</si>
  <si>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</si>
  <si>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</si>
  <si>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</si>
  <si>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</si>
  <si>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</si>
  <si>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</si>
  <si>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</si>
  <si>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</si>
  <si>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</si>
  <si>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</si>
  <si>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</si>
  <si>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</si>
  <si>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</si>
  <si>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</si>
  <si>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</si>
  <si>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</si>
  <si>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</si>
  <si>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</si>
  <si>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</si>
  <si>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</si>
  <si>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</si>
  <si>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</si>
  <si>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</si>
  <si>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</si>
  <si>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</si>
  <si>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</si>
  <si>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</si>
  <si>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</si>
  <si>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</si>
  <si>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</si>
  <si>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</si>
  <si>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</si>
  <si>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</si>
  <si>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</si>
  <si>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</si>
  <si>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</si>
  <si>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</si>
  <si>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</si>
  <si>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</si>
  <si>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</si>
  <si>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</si>
  <si>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</si>
  <si>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</si>
  <si>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</si>
  <si>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</si>
  <si>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</si>
  <si>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</si>
  <si>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</si>
  <si>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</si>
  <si>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</si>
  <si>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</si>
  <si>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</si>
  <si>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</si>
  <si>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</si>
  <si>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</si>
  <si>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</si>
  <si>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</si>
  <si>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</si>
  <si>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</si>
  <si>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</si>
  <si>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</si>
  <si>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</si>
  <si>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</si>
  <si>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</si>
  <si>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</si>
  <si>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</si>
  <si>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</si>
  <si>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</si>
  <si>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</si>
  <si>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</si>
  <si>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</si>
  <si>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</si>
  <si>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</si>
  <si>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</si>
  <si>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</si>
  <si>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</si>
  <si>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</si>
  <si>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</si>
  <si>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</si>
  <si>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</si>
  <si>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</si>
  <si>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</si>
  <si>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</si>
  <si>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</si>
  <si>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</si>
  <si>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</si>
  <si>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</si>
  <si>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</si>
  <si>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</si>
  <si>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</si>
  <si>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</si>
  <si>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</si>
  <si>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</si>
  <si>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</si>
  <si>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</si>
  <si>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</si>
  <si>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</si>
  <si>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</si>
  <si>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</si>
  <si>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</si>
  <si>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</si>
  <si>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</si>
  <si>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</si>
  <si>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</si>
  <si>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</si>
  <si>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</si>
  <si>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</si>
  <si>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</si>
  <si>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</si>
  <si>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</si>
  <si>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</si>
  <si>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</si>
  <si>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</si>
  <si>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</si>
  <si>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</si>
  <si>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</si>
  <si>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</si>
  <si>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</si>
  <si>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</si>
  <si>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</si>
  <si>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</si>
  <si>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</si>
  <si>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</si>
  <si>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</si>
  <si>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</si>
  <si>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</si>
  <si>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</si>
  <si>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</si>
  <si>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</si>
  <si>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</si>
  <si>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</si>
  <si>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</si>
  <si>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</si>
  <si>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</si>
  <si>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</si>
  <si>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</si>
  <si>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</si>
  <si>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</si>
  <si>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</si>
  <si>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</si>
  <si>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</si>
  <si>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</si>
  <si>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</si>
  <si>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</si>
  <si>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</si>
  <si>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</si>
  <si>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</si>
  <si>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</si>
  <si>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</si>
  <si>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</si>
  <si>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</si>
  <si>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</si>
  <si>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</si>
  <si>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</si>
  <si>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</si>
  <si>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</si>
  <si>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</si>
  <si>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</si>
  <si>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</si>
  <si>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</si>
  <si>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</si>
  <si>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</si>
  <si>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</si>
  <si>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</si>
  <si>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</si>
  <si>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</si>
  <si>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</si>
  <si>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</si>
  <si>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</si>
  <si>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</si>
  <si>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</si>
  <si>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</si>
  <si>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</si>
  <si>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</si>
  <si>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</si>
  <si>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</si>
  <si>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</si>
  <si>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</si>
  <si>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</si>
  <si>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</si>
  <si>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</si>
  <si>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</si>
  <si>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</si>
  <si>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</si>
  <si>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</si>
  <si>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</si>
  <si>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</si>
  <si>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</si>
  <si>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</si>
  <si>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</si>
  <si>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</si>
  <si>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</si>
  <si>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</si>
  <si>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</si>
  <si>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</si>
  <si>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</si>
  <si>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</si>
  <si>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</si>
  <si>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</si>
  <si>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</si>
  <si>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</si>
  <si>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</si>
  <si>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</si>
  <si>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</si>
  <si>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</si>
  <si>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</si>
  <si>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</si>
  <si>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</si>
  <si>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</si>
  <si>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</si>
  <si>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</si>
  <si>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</si>
  <si>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</si>
  <si>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</si>
  <si>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</si>
  <si>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</si>
  <si>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</si>
  <si>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</si>
  <si>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</si>
  <si>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</si>
  <si>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</si>
  <si>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</si>
  <si>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</si>
  <si>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</si>
  <si>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</si>
  <si>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</si>
  <si>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</si>
  <si>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</si>
  <si>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</si>
  <si>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</si>
  <si>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</si>
  <si>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</si>
  <si>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</si>
  <si>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</si>
  <si>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</si>
  <si>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</si>
  <si>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</si>
  <si>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</si>
  <si>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</si>
  <si>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</si>
  <si>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</si>
  <si>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</si>
  <si>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</si>
  <si>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</si>
  <si>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</si>
  <si>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</si>
  <si>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</si>
  <si>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</si>
  <si>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</si>
  <si>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</si>
  <si>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</si>
  <si>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</si>
  <si>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</si>
  <si>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</si>
  <si>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</si>
  <si>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</si>
  <si>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</si>
  <si>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</si>
  <si>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</si>
  <si>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</si>
  <si>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</si>
  <si>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</si>
  <si>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</si>
  <si>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</si>
  <si>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</si>
  <si>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</si>
  <si>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</si>
  <si>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</si>
  <si>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</si>
  <si>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</si>
  <si>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</si>
  <si>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</si>
  <si>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</si>
  <si>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</si>
  <si>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</si>
  <si>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</si>
  <si>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</si>
  <si>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</si>
  <si>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</si>
  <si>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</si>
  <si>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</si>
  <si>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</si>
  <si>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</si>
  <si>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</si>
  <si>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</si>
  <si>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</si>
  <si>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</si>
  <si>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</si>
  <si>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</si>
  <si>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</si>
  <si>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</si>
  <si>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</si>
  <si>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</si>
  <si>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</si>
  <si>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</si>
  <si>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</si>
  <si>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</si>
  <si>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</si>
  <si>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</si>
  <si>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</si>
  <si>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</si>
  <si>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</si>
  <si>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</si>
  <si>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</si>
  <si>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</si>
  <si>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</si>
  <si>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</si>
  <si>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</si>
  <si>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</si>
  <si>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</si>
  <si>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</si>
  <si>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</si>
  <si>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</si>
  <si>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</si>
  <si>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</si>
  <si>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</si>
  <si>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</si>
  <si>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</si>
  <si>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</si>
  <si>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</si>
  <si>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</si>
  <si>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</si>
  <si>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</si>
  <si>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</si>
  <si>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</si>
  <si>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</si>
  <si>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</si>
  <si>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</si>
  <si>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</si>
  <si>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</si>
  <si>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</si>
  <si>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</si>
  <si>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</si>
  <si>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</si>
  <si>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</si>
  <si>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</si>
  <si>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</si>
  <si>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</si>
  <si>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</si>
  <si>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</si>
  <si>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</si>
  <si>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</si>
  <si>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</si>
  <si>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</si>
  <si>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</si>
  <si>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</si>
  <si>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</si>
  <si>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</si>
  <si>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</si>
  <si>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</si>
  <si>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</si>
  <si>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</si>
  <si>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</si>
  <si>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</si>
  <si>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</si>
  <si>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</si>
  <si>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</si>
  <si>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</si>
  <si>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</si>
  <si>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</si>
  <si>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</si>
  <si>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</si>
  <si>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</si>
  <si>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</si>
  <si>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</si>
  <si>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</si>
  <si>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</si>
  <si>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</si>
  <si>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</si>
  <si>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</si>
  <si>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</si>
  <si>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</si>
  <si>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</si>
  <si>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</si>
  <si>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</si>
  <si>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</si>
  <si>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</si>
  <si>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</si>
  <si>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</si>
  <si>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</si>
  <si>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</si>
  <si>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</si>
  <si>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</si>
  <si>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</si>
  <si>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</si>
  <si>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</si>
  <si>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</si>
  <si>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</si>
  <si>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</si>
  <si>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</si>
  <si>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</si>
  <si>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</si>
  <si>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</si>
  <si>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</si>
  <si>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</si>
  <si>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</si>
  <si>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</si>
  <si>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</si>
  <si>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</si>
  <si>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</si>
  <si>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</si>
  <si>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</si>
  <si>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</si>
  <si>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</si>
  <si>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</si>
  <si>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</si>
  <si>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</si>
  <si>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</si>
  <si>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</si>
  <si>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</si>
  <si>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</si>
  <si>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</si>
  <si>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</si>
  <si>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</si>
  <si>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</si>
  <si>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</si>
  <si>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</si>
  <si>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</si>
  <si>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</si>
  <si>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</si>
  <si>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</si>
  <si>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</si>
  <si>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</si>
  <si>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</si>
  <si>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</si>
  <si>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</si>
  <si>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</si>
  <si>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</si>
  <si>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</si>
  <si>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</si>
  <si>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</si>
  <si>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</si>
  <si>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</si>
  <si>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</si>
  <si>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</si>
  <si>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</si>
  <si>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</si>
  <si>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</si>
  <si>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</si>
  <si>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</si>
  <si>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</si>
  <si>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</si>
  <si>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</si>
  <si>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</si>
  <si>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</si>
  <si>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</si>
  <si>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</si>
  <si>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</si>
  <si>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</si>
  <si>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</si>
  <si>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</si>
  <si>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</si>
  <si>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</si>
  <si>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</si>
  <si>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</si>
  <si>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</si>
  <si>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</si>
  <si>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</si>
  <si>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</si>
  <si>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</si>
  <si>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</si>
  <si>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</si>
  <si>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</si>
  <si>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</si>
  <si>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</si>
  <si>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</si>
  <si>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</si>
  <si>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</si>
  <si>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</si>
  <si>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</si>
  <si>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</si>
  <si>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</si>
  <si>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</si>
  <si>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</si>
  <si>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</si>
  <si>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</si>
  <si>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</si>
  <si>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</si>
  <si>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</si>
  <si>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</si>
  <si>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</si>
  <si>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</si>
  <si>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</si>
  <si>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</si>
  <si>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</si>
  <si>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</si>
  <si>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</si>
  <si>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</si>
  <si>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</si>
  <si>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</si>
  <si>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</si>
  <si>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</si>
  <si>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</si>
  <si>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</si>
  <si>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</si>
  <si>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</si>
  <si>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</si>
  <si>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</si>
  <si>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</si>
  <si>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</si>
  <si>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</si>
  <si>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</si>
  <si>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</si>
  <si>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</si>
  <si>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</si>
  <si>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</si>
  <si>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</si>
  <si>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</si>
  <si>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</si>
  <si>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</si>
  <si>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</si>
  <si>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</si>
  <si>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</si>
  <si>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</si>
  <si>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</si>
  <si>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</si>
  <si>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</si>
  <si>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</si>
  <si>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</si>
  <si>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</si>
  <si>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</si>
  <si>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</si>
  <si>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</si>
  <si>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</si>
  <si>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</si>
  <si>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</si>
  <si>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</si>
  <si>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</si>
  <si>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</si>
  <si>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</si>
  <si>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</si>
  <si>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</si>
  <si>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</si>
  <si>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</si>
  <si>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</si>
  <si>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</si>
  <si>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</si>
  <si>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</si>
  <si>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</si>
  <si>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</si>
  <si>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</si>
  <si>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</si>
  <si>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</si>
  <si>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</si>
  <si>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</si>
  <si>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</si>
  <si>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</si>
  <si>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</si>
  <si>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</si>
  <si>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</si>
  <si>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</si>
  <si>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</si>
  <si>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</si>
  <si>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</si>
  <si>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</si>
  <si>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</si>
  <si>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</si>
  <si>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</si>
  <si>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</si>
  <si>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</si>
  <si>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</si>
  <si>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</si>
  <si>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</si>
  <si>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</si>
  <si>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</si>
  <si>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</si>
  <si>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</si>
  <si>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</si>
  <si>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</si>
  <si>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</si>
  <si>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</si>
  <si>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</si>
  <si>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</si>
  <si>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</si>
  <si>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</si>
  <si>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</si>
  <si>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</si>
  <si>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</si>
  <si>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</si>
  <si>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</si>
  <si>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</si>
  <si>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</si>
  <si>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</si>
  <si>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</si>
  <si>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</si>
  <si>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</si>
  <si>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</si>
  <si>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</si>
  <si>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</si>
  <si>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</si>
  <si>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</si>
  <si>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</si>
  <si>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</si>
  <si>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</si>
  <si>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</si>
  <si>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</si>
  <si>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</si>
  <si>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</si>
  <si>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</si>
  <si>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</si>
  <si>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</si>
  <si>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</si>
  <si>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</si>
  <si>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</si>
  <si>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</si>
  <si>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</si>
  <si>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</si>
  <si>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</si>
  <si>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</si>
  <si>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</si>
  <si>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</si>
  <si>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</si>
  <si>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</si>
  <si>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</si>
  <si>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</si>
  <si>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</si>
  <si>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</si>
  <si>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</si>
  <si>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</si>
  <si>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</si>
  <si>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</si>
  <si>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</si>
  <si>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</si>
  <si>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</si>
  <si>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</si>
  <si>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</si>
  <si>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</si>
  <si>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</si>
  <si>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</si>
  <si>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</si>
  <si>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</si>
  <si>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</si>
  <si>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</si>
  <si>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</si>
  <si>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</si>
  <si>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</si>
  <si>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</si>
  <si>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</si>
  <si>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</si>
  <si>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</si>
  <si>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</si>
  <si>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</si>
  <si>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</si>
  <si>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</si>
  <si>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</si>
  <si>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</si>
  <si>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</si>
  <si>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</si>
  <si>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</si>
  <si>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</si>
  <si>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</si>
  <si>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</si>
  <si>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</si>
  <si>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</si>
  <si>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</si>
  <si>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</si>
  <si>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</si>
  <si>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</si>
  <si>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</si>
  <si>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</si>
  <si>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</si>
  <si>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</si>
  <si>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</si>
  <si>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</si>
  <si>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</si>
  <si>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</si>
  <si>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</si>
  <si>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</si>
  <si>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</si>
  <si>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</si>
  <si>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</si>
  <si>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</si>
  <si>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</si>
  <si>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</si>
  <si>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</si>
  <si>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</si>
  <si>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</si>
  <si>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</si>
  <si>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</si>
  <si>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</si>
  <si>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</si>
  <si>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</si>
  <si>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</si>
  <si>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</si>
  <si>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</si>
  <si>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</si>
  <si>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</si>
  <si>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</si>
  <si>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</si>
  <si>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</si>
  <si>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</si>
  <si>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</si>
  <si>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</si>
  <si>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</si>
  <si>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</si>
  <si>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</si>
  <si>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</si>
  <si>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</si>
  <si>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</si>
  <si>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</si>
  <si>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</si>
  <si>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</si>
  <si>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</si>
  <si>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</si>
  <si>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</si>
  <si>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</si>
  <si>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</si>
  <si>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</si>
  <si>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</si>
  <si>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</si>
  <si>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</si>
  <si>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</si>
  <si>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</si>
  <si>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</si>
  <si>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</si>
  <si>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</si>
  <si>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</si>
  <si>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</si>
  <si>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</si>
  <si>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</si>
  <si>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</si>
  <si>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</si>
  <si>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</si>
  <si>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</si>
  <si>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</si>
  <si>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</si>
  <si>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</si>
  <si>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</si>
  <si>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</si>
  <si>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</si>
  <si>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</si>
  <si>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</si>
  <si>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</si>
  <si>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</si>
  <si>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</si>
  <si>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</si>
  <si>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</si>
  <si>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</si>
  <si>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</si>
  <si>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</si>
  <si>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</si>
  <si>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</si>
  <si>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</si>
  <si>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</si>
  <si>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</si>
  <si>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</si>
  <si>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</si>
  <si>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</si>
  <si>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</si>
  <si>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</si>
  <si>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</si>
  <si>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</si>
  <si>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</si>
  <si>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</si>
  <si>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</si>
  <si>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</si>
  <si>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</si>
  <si>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</si>
  <si>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</si>
  <si>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</si>
  <si>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</si>
  <si>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</si>
  <si>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</si>
  <si>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</si>
  <si>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</si>
  <si>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</si>
  <si>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</si>
  <si>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</si>
  <si>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</si>
  <si>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</si>
  <si>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</si>
  <si>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</si>
  <si>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</si>
  <si>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</si>
  <si>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</si>
  <si>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</si>
  <si>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</si>
  <si>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</si>
  <si>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</si>
  <si>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</si>
  <si>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</si>
  <si>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</si>
  <si>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</si>
  <si>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</si>
  <si>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</si>
  <si>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</si>
  <si>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</si>
  <si>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</si>
  <si>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</si>
  <si>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</si>
  <si>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</si>
  <si>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</si>
  <si>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</si>
  <si>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</si>
  <si>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</si>
  <si>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</si>
  <si>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</si>
  <si>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</si>
  <si>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</si>
  <si>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</si>
  <si>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</si>
  <si>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</si>
  <si>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</si>
  <si>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</si>
  <si>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</si>
  <si>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</si>
  <si>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</si>
  <si>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</si>
  <si>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</si>
  <si>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</si>
  <si>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</si>
  <si>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</si>
  <si>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</si>
  <si>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</si>
  <si>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</si>
  <si>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</si>
  <si>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</si>
  <si>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</si>
  <si>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</si>
  <si>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</si>
  <si>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</si>
  <si>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</si>
  <si>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</si>
  <si>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</si>
  <si>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</si>
  <si>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</si>
  <si>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</si>
  <si>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</si>
  <si>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</si>
  <si>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</si>
  <si>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</si>
  <si>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</si>
  <si>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</si>
  <si>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</si>
  <si>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</si>
  <si>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</si>
  <si>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</si>
  <si>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</si>
  <si>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</si>
  <si>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</si>
  <si>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</si>
  <si>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</si>
  <si>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</si>
  <si>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</si>
  <si>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</si>
  <si>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</si>
  <si>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</si>
  <si>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</si>
  <si>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</si>
  <si>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</si>
  <si>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</si>
  <si>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</si>
  <si>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</si>
  <si>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</si>
  <si>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</si>
  <si>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</si>
  <si>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</si>
  <si>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</si>
  <si>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</si>
  <si>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</si>
  <si>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</si>
  <si>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</si>
  <si>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</si>
  <si>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</si>
  <si>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</si>
  <si>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</si>
  <si>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</si>
  <si>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</si>
  <si>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</si>
  <si>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</si>
  <si>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</si>
  <si>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</si>
  <si>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</si>
  <si>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</si>
  <si>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</si>
  <si>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</si>
  <si>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</si>
  <si>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</si>
  <si>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</si>
  <si>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</si>
  <si>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</si>
  <si>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</si>
  <si>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</si>
  <si>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</si>
  <si>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</si>
  <si>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</si>
  <si>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</si>
  <si>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</si>
  <si>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</si>
  <si>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</si>
  <si>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</si>
  <si>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</si>
  <si>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</si>
  <si>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</si>
  <si>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</si>
  <si>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</si>
  <si>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</si>
  <si>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</si>
  <si>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</si>
  <si>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</si>
  <si>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</si>
  <si>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</si>
  <si>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</si>
  <si>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</si>
  <si>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</si>
  <si>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</si>
  <si>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</si>
  <si>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</si>
  <si>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</si>
  <si>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</si>
  <si>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</si>
  <si>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</si>
  <si>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</si>
  <si>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</si>
  <si>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</si>
  <si>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</si>
  <si>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</si>
  <si>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</si>
  <si>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</si>
  <si>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</si>
  <si>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</si>
  <si>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</si>
  <si>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</si>
  <si>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</si>
  <si>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</si>
  <si>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</si>
  <si>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</si>
  <si>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</si>
  <si>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</si>
  <si>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</si>
  <si>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</si>
  <si>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</si>
  <si>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</si>
  <si>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</si>
  <si>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</si>
  <si>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</si>
  <si>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</si>
  <si>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</si>
  <si>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</si>
  <si>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</si>
  <si>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</si>
  <si>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</si>
  <si>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</si>
  <si>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</si>
  <si>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</si>
  <si>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</si>
  <si>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</si>
  <si>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</si>
  <si>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</si>
  <si>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</si>
  <si>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</si>
  <si>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</si>
  <si>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</si>
  <si>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</si>
  <si>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</si>
  <si>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</si>
  <si>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</si>
  <si>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</si>
  <si>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</si>
  <si>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</si>
  <si>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</si>
  <si>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</si>
  <si>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</si>
  <si>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</si>
  <si>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</si>
  <si>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</si>
  <si>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</si>
  <si>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</si>
  <si>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</si>
  <si>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</si>
  <si>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</si>
  <si>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</si>
  <si>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</si>
  <si>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</si>
  <si>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</si>
  <si>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</si>
  <si>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</si>
  <si>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</si>
  <si>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</si>
  <si>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</si>
  <si>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</si>
  <si>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</si>
  <si>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</si>
  <si>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</si>
  <si>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</si>
  <si>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</si>
  <si>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</si>
  <si>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</si>
  <si>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</si>
  <si>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</si>
  <si>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</si>
  <si>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</si>
  <si>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</si>
  <si>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</si>
  <si>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</si>
  <si>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</si>
  <si>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</si>
  <si>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</si>
  <si>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</si>
  <si>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</si>
  <si>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</si>
  <si>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</si>
  <si>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</si>
  <si>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</si>
  <si>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</si>
  <si>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</si>
  <si>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</si>
  <si>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</si>
  <si>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</si>
  <si>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</si>
  <si>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</si>
  <si>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</si>
  <si>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</si>
  <si>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</si>
  <si>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</si>
  <si>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</si>
  <si>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</si>
  <si>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</si>
  <si>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</si>
  <si>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</si>
  <si>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</si>
  <si>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</si>
  <si>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</si>
  <si>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</si>
  <si>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</si>
  <si>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</si>
  <si>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</si>
  <si>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</si>
  <si>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</si>
  <si>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</si>
  <si>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</si>
  <si>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</si>
  <si>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</si>
  <si>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</si>
  <si>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</si>
  <si>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</si>
  <si>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</si>
  <si>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</si>
  <si>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</si>
  <si>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</si>
  <si>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</si>
  <si>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</si>
  <si>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</si>
  <si>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</si>
  <si>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</si>
  <si>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</si>
  <si>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</si>
  <si>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</si>
  <si>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</si>
  <si>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</si>
  <si>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</si>
  <si>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</si>
  <si>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</si>
  <si>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</si>
  <si>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</si>
  <si>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</si>
  <si>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</si>
  <si>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</si>
  <si>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</si>
  <si>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</si>
  <si>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</si>
  <si>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</si>
  <si>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</si>
  <si>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</si>
  <si>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</si>
  <si>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</si>
  <si>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</si>
  <si>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</si>
  <si>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</si>
  <si>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</si>
  <si>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</si>
  <si>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</si>
  <si>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</si>
  <si>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</si>
  <si>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</si>
  <si>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</si>
  <si>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</si>
  <si>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</si>
  <si>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</si>
  <si>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</si>
  <si>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</si>
  <si>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</si>
  <si>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</si>
  <si>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</si>
  <si>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</si>
  <si>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</si>
  <si>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</si>
  <si>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</si>
  <si>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</si>
  <si>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</si>
  <si>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</si>
  <si>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</si>
  <si>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</si>
  <si>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</si>
  <si>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</si>
  <si>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</si>
  <si>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</si>
  <si>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</si>
  <si>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</si>
  <si>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</si>
  <si>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</si>
  <si>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</si>
  <si>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</si>
  <si>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</si>
  <si>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</si>
  <si>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</si>
  <si>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</si>
  <si>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</si>
  <si>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</si>
  <si>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</si>
  <si>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</si>
  <si>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</si>
  <si>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</si>
  <si>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</si>
  <si>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</si>
  <si>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</si>
  <si>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</si>
  <si>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</si>
  <si>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</si>
  <si>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</si>
  <si>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</si>
  <si>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</si>
  <si>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</si>
  <si>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</si>
  <si>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</si>
  <si>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</si>
  <si>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</si>
  <si>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</si>
  <si>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</si>
  <si>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</si>
  <si>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</si>
  <si>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</si>
  <si>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</si>
  <si>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</si>
  <si>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</si>
  <si>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</si>
  <si>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</si>
  <si>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</si>
  <si>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</si>
  <si>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</si>
  <si>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</si>
  <si>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</si>
  <si>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</si>
  <si>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</si>
  <si>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</si>
  <si>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</si>
  <si>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</si>
  <si>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</si>
  <si>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</si>
  <si>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</si>
  <si>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</si>
  <si>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</si>
  <si>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</si>
  <si>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</si>
  <si>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</si>
  <si>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</si>
  <si>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</si>
  <si>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</si>
  <si>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</si>
  <si>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</si>
  <si>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</si>
  <si>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</si>
  <si>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</si>
  <si>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</si>
  <si>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</si>
  <si>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</si>
  <si>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</si>
  <si>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</si>
  <si>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</si>
  <si>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</si>
  <si>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</si>
  <si>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</si>
  <si>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</si>
  <si>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</si>
  <si>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</si>
  <si>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</si>
  <si>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</si>
  <si>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</si>
  <si>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</si>
  <si>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</si>
  <si>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</si>
  <si>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</si>
  <si>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</si>
  <si>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</si>
  <si>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</si>
  <si>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</si>
  <si>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</si>
  <si>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</si>
  <si>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</si>
  <si>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</si>
  <si>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</si>
  <si>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</si>
  <si>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</si>
  <si>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</si>
  <si>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</si>
  <si>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</si>
  <si>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</si>
  <si>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</si>
  <si>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</si>
  <si>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</si>
  <si>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</si>
  <si>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</si>
  <si>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</si>
  <si>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</si>
  <si>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</si>
  <si>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</si>
  <si>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</si>
  <si>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</si>
  <si>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</si>
  <si>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</si>
  <si>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</si>
  <si>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</si>
  <si>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</si>
  <si>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</si>
  <si>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</si>
  <si>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</si>
  <si>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</si>
  <si>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</si>
  <si>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</si>
  <si>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</si>
  <si>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</si>
  <si>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</si>
  <si>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</si>
  <si>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</si>
  <si>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</si>
  <si>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</si>
  <si>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</si>
  <si>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</si>
  <si>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</si>
  <si>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</si>
  <si>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</si>
  <si>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</si>
  <si>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</si>
  <si>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</si>
  <si>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</si>
  <si>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</si>
  <si>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</si>
  <si>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</si>
  <si>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</si>
  <si>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</si>
  <si>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</si>
  <si>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</si>
  <si>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</si>
  <si>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</si>
  <si>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</si>
  <si>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</si>
  <si>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</si>
  <si>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</si>
  <si>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</si>
  <si>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</si>
  <si>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</si>
  <si>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</si>
  <si>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</si>
  <si>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</si>
  <si>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</si>
  <si>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</si>
  <si>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</si>
  <si>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</si>
  <si>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</si>
  <si>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</si>
  <si>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</si>
  <si>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</si>
  <si>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</si>
  <si>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</si>
  <si>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</si>
  <si>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</si>
  <si>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</si>
  <si>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</si>
  <si>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</si>
  <si>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</si>
  <si>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</si>
  <si>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</si>
  <si>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</si>
  <si>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</si>
  <si>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</si>
  <si>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</si>
  <si>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</si>
  <si>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</si>
  <si>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</si>
  <si>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</si>
  <si>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</si>
  <si>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</si>
  <si>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</si>
  <si>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</si>
  <si>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</si>
  <si>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</si>
  <si>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</si>
  <si>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</si>
  <si>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</si>
  <si>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</si>
  <si>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</si>
  <si>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</si>
  <si>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</si>
  <si>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</si>
  <si>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</si>
  <si>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</si>
  <si>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</si>
  <si>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</si>
  <si>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</si>
  <si>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</si>
  <si>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</si>
  <si>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</si>
  <si>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</si>
  <si>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</si>
  <si>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</si>
  <si>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</si>
  <si>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</si>
  <si>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</si>
  <si>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</si>
  <si>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</si>
  <si>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</si>
  <si>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</si>
  <si>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</si>
  <si>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</si>
  <si>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</si>
  <si>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</si>
  <si>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</si>
  <si>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</si>
  <si>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</si>
  <si>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</si>
  <si>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</si>
  <si>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</si>
  <si>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</si>
  <si>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</si>
  <si>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</si>
  <si>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</si>
  <si>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</si>
  <si>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</si>
  <si>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</si>
  <si>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</si>
  <si>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</si>
  <si>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</si>
  <si>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</si>
  <si>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</si>
  <si>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</si>
  <si>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</si>
  <si>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</si>
  <si>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</si>
  <si>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</si>
  <si>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</si>
  <si>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</si>
  <si>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</si>
  <si>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</si>
  <si>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</si>
  <si>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</si>
  <si>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</si>
  <si>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</si>
  <si>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</si>
  <si>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</si>
  <si>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</si>
  <si>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</si>
  <si>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</si>
  <si>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</si>
  <si>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</si>
  <si>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</si>
  <si>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</si>
  <si>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</si>
  <si>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</si>
  <si>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</si>
  <si>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</si>
  <si>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</si>
  <si>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</si>
  <si>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</si>
  <si>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</si>
  <si>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</si>
  <si>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</si>
  <si>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</si>
  <si>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</si>
  <si>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</si>
  <si>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</si>
  <si>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</si>
  <si>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</si>
  <si>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</si>
  <si>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</si>
  <si>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</si>
  <si>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</si>
  <si>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</si>
  <si>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</si>
  <si>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</si>
  <si>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</si>
  <si>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</si>
  <si>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</si>
  <si>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</si>
  <si>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</si>
  <si>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</si>
  <si>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</si>
  <si>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</si>
  <si>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</si>
  <si>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</si>
  <si>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</si>
  <si>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</si>
  <si>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</si>
  <si>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</si>
  <si>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</si>
  <si>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</si>
  <si>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</si>
  <si>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</si>
  <si>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</si>
  <si>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</si>
  <si>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</si>
  <si>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</si>
  <si>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</si>
  <si>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</si>
  <si>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</si>
  <si>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</si>
  <si>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</si>
  <si>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</si>
  <si>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</si>
  <si>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</si>
  <si>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</si>
  <si>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</si>
  <si>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</si>
  <si>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</si>
  <si>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</si>
  <si>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</si>
  <si>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</si>
  <si>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</si>
  <si>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</si>
  <si>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</si>
  <si>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</si>
  <si>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</si>
  <si>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</si>
  <si>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</si>
  <si>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</si>
  <si>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</si>
  <si>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</si>
  <si>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</si>
  <si>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</si>
  <si>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</si>
  <si>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</si>
  <si>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</si>
  <si>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</si>
  <si>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</si>
  <si>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</si>
  <si>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</si>
  <si>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</si>
  <si>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</si>
  <si>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</si>
  <si>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</si>
  <si>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</si>
  <si>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</si>
  <si>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</si>
  <si>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</si>
  <si>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</si>
  <si>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</si>
  <si>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</si>
  <si>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</si>
  <si>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</si>
  <si>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</si>
  <si>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</si>
  <si>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</si>
  <si>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</si>
  <si>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</si>
  <si>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</si>
  <si>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</si>
  <si>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</si>
  <si>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</si>
  <si>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</si>
  <si>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</si>
  <si>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</si>
  <si>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</si>
  <si>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</si>
  <si>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</si>
  <si>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</si>
  <si>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</si>
  <si>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</si>
  <si>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</si>
  <si>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</si>
  <si>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</si>
  <si>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</si>
  <si>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</si>
  <si>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</si>
  <si>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</si>
  <si>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</si>
  <si>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</si>
  <si>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</si>
  <si>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</si>
  <si>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</si>
  <si>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</si>
  <si>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</si>
  <si>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</si>
  <si>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</si>
  <si>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</si>
  <si>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</si>
  <si>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</si>
  <si>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</si>
  <si>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</si>
  <si>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</si>
  <si>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</si>
  <si>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</si>
  <si>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</si>
  <si>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</si>
  <si>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</si>
  <si>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</si>
  <si>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</si>
  <si>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</si>
  <si>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</si>
  <si>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</si>
  <si>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</si>
  <si>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</si>
  <si>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</si>
  <si>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</si>
  <si>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</si>
  <si>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</si>
  <si>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</si>
  <si>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</si>
  <si>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</si>
  <si>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</si>
  <si>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</si>
  <si>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</si>
  <si>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</si>
  <si>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</si>
  <si>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</si>
  <si>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</si>
  <si>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</si>
  <si>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</si>
  <si>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</si>
  <si>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</si>
  <si>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</si>
  <si>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</si>
  <si>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</si>
  <si>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</si>
  <si>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</si>
  <si>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</si>
  <si>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</si>
  <si>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</si>
  <si>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</si>
  <si>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</si>
  <si>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</si>
  <si>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</si>
  <si>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</si>
  <si>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</si>
  <si>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</si>
  <si>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</si>
  <si>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</si>
  <si>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</si>
  <si>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</si>
  <si>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</si>
  <si>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</si>
  <si>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</si>
  <si>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</si>
  <si>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</si>
  <si>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</si>
  <si>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</si>
  <si>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</si>
  <si>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</si>
  <si>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</si>
  <si>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</si>
  <si>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</si>
  <si>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</si>
  <si>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</si>
  <si>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</si>
  <si>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</si>
  <si>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</si>
  <si>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</si>
  <si>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</si>
  <si>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</si>
  <si>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</si>
  <si>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</si>
  <si>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</si>
  <si>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</si>
  <si>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</si>
  <si>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</si>
  <si>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</si>
  <si>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</si>
  <si>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</si>
  <si>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</si>
  <si>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</si>
  <si>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</si>
  <si>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</si>
  <si>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</si>
  <si>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</si>
  <si>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</si>
  <si>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</si>
  <si>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</si>
  <si>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</si>
  <si>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</si>
  <si>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</si>
  <si>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</si>
  <si>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</si>
  <si>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</si>
  <si>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</si>
  <si>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</si>
  <si>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</si>
  <si>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</si>
  <si>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</si>
  <si>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</si>
  <si>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</si>
  <si>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</si>
  <si>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</si>
  <si>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</si>
  <si>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</si>
  <si>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</si>
  <si>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</si>
  <si>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</si>
  <si>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</si>
  <si>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</si>
  <si>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</si>
  <si>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</si>
  <si>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</si>
  <si>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</si>
  <si>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</si>
  <si>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</si>
  <si>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</si>
  <si>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</si>
  <si>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</si>
  <si>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</si>
  <si>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</si>
  <si>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</si>
  <si>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</si>
  <si>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</si>
  <si>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</si>
  <si>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</si>
  <si>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</si>
  <si>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</si>
  <si>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</si>
  <si>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</si>
  <si>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</si>
  <si>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</si>
  <si>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</si>
  <si>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</si>
  <si>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</si>
  <si>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</si>
  <si>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</si>
  <si>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</si>
  <si>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</si>
  <si>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</si>
  <si>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</si>
  <si>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</si>
  <si>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</si>
  <si>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</si>
  <si>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</si>
  <si>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</si>
  <si>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</si>
  <si>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</si>
  <si>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</si>
  <si>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</si>
  <si>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</si>
  <si>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</si>
  <si>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</si>
  <si>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</si>
  <si>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</si>
  <si>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</si>
  <si>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</si>
  <si>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</si>
  <si>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</si>
  <si>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</si>
  <si>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</si>
  <si>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</si>
  <si>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</si>
  <si>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</si>
  <si>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</si>
  <si>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</si>
  <si>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</si>
  <si>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</si>
  <si>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</si>
  <si>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</si>
  <si>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</si>
  <si>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</si>
  <si>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</si>
  <si>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</si>
  <si>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</si>
  <si>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</si>
  <si>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</si>
  <si>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</si>
  <si>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</si>
  <si>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</si>
  <si>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</si>
  <si>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</si>
  <si>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</si>
  <si>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</si>
  <si>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</si>
  <si>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</si>
  <si>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</si>
  <si>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</si>
  <si>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</si>
  <si>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</si>
  <si>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</si>
  <si>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</si>
  <si>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</si>
  <si>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</si>
  <si>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</si>
  <si>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</si>
  <si>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</si>
  <si>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</si>
  <si>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</si>
  <si>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</si>
  <si>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</si>
  <si>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</si>
  <si>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</si>
  <si>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</si>
  <si>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</si>
  <si>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</si>
  <si>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</si>
  <si>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</si>
  <si>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</si>
  <si>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</si>
  <si>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</si>
  <si>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</si>
  <si>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</si>
  <si>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</si>
  <si>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</si>
  <si>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</si>
  <si>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</si>
  <si>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</si>
  <si>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</si>
  <si>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</si>
  <si>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</si>
  <si>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</si>
  <si>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</si>
  <si>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</si>
  <si>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</si>
  <si>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</si>
  <si>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</si>
  <si>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</si>
  <si>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</si>
  <si>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</si>
  <si>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</si>
  <si>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</si>
  <si>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</si>
  <si>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</si>
  <si>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</si>
  <si>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</si>
  <si>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</si>
  <si>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</si>
  <si>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</si>
  <si>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</si>
  <si>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</si>
  <si>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</si>
  <si>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</si>
  <si>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</si>
  <si>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</si>
  <si>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</si>
  <si>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</si>
  <si>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</si>
  <si>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</si>
  <si>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</si>
  <si>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</si>
  <si>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</si>
  <si>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</si>
  <si>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</si>
  <si>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</si>
  <si>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</si>
  <si>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</si>
  <si>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</si>
  <si>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</si>
  <si>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</si>
  <si>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</si>
  <si>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</si>
  <si>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</si>
  <si>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</si>
  <si>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</si>
  <si>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</si>
  <si>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</si>
  <si>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</si>
  <si>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</si>
  <si>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</si>
  <si>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</si>
  <si>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</si>
  <si>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</si>
  <si>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</si>
  <si>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</si>
  <si>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</si>
  <si>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</si>
  <si>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</si>
  <si>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</si>
  <si>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</si>
  <si>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</si>
  <si>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</si>
  <si>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</si>
  <si>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</si>
  <si>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</si>
  <si>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</si>
  <si>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</si>
  <si>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</si>
  <si>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</si>
  <si>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</si>
  <si>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</si>
  <si>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</si>
  <si>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</si>
  <si>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</si>
  <si>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</si>
  <si>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</si>
  <si>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</si>
  <si>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</si>
  <si>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</si>
  <si>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</si>
  <si>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</si>
  <si>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</si>
  <si>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</si>
  <si>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</si>
  <si>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</si>
  <si>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</si>
  <si>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</si>
  <si>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</si>
  <si>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</si>
  <si>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</si>
  <si>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</si>
  <si>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</si>
  <si>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</si>
  <si>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</si>
  <si>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</si>
  <si>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</si>
  <si>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</si>
  <si>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</si>
  <si>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</si>
  <si>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</si>
  <si>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</si>
  <si>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</si>
  <si>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</si>
  <si>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</si>
  <si>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</si>
  <si>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</si>
  <si>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</si>
  <si>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</si>
  <si>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</si>
  <si>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</si>
  <si>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</si>
  <si>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</si>
  <si>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</si>
  <si>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</si>
  <si>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</si>
  <si>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</si>
  <si>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</si>
  <si>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</si>
  <si>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</si>
  <si>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</si>
  <si>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</si>
  <si>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</si>
  <si>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</si>
  <si>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</si>
  <si>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</si>
  <si>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</si>
  <si>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</si>
  <si>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</si>
  <si>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</si>
  <si>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</si>
  <si>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</si>
  <si>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</si>
  <si>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</si>
  <si>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</si>
  <si>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</si>
  <si>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</si>
  <si>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</si>
  <si>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</si>
  <si>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</si>
  <si>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</si>
  <si>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</si>
  <si>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</si>
  <si>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</si>
  <si>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</si>
  <si>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</si>
  <si>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</si>
  <si>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</si>
  <si>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</si>
  <si>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</si>
  <si>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</si>
  <si>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</si>
  <si>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</si>
  <si>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</si>
  <si>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</si>
  <si>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</si>
  <si>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</si>
  <si>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</si>
  <si>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</si>
  <si>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</si>
  <si>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</si>
  <si>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</si>
  <si>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</si>
  <si>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</si>
  <si>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</si>
  <si>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</si>
  <si>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</si>
  <si>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</si>
  <si>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</si>
  <si>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</si>
  <si>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</si>
  <si>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</si>
  <si>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</si>
  <si>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</si>
  <si>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</si>
  <si>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</si>
  <si>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</si>
  <si>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</si>
  <si>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</si>
  <si>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</si>
  <si>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</si>
  <si>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</si>
  <si>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</si>
  <si>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</si>
  <si>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</si>
  <si>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</si>
  <si>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</si>
  <si>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</si>
  <si>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</si>
  <si>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</si>
  <si>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</si>
  <si>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</si>
  <si>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</si>
  <si>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</si>
  <si>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</si>
  <si>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</si>
  <si>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</si>
  <si>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</si>
  <si>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</si>
  <si>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</si>
  <si>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</si>
  <si>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</si>
  <si>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</si>
  <si>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Using AP, GW, VG</t>
  </si>
  <si>
    <t>Gold Medal AP</t>
  </si>
  <si>
    <t>Gold Medal Bread Flour</t>
  </si>
  <si>
    <t>Protein</t>
  </si>
  <si>
    <t>Fats</t>
  </si>
  <si>
    <t>Carbs</t>
  </si>
  <si>
    <t>Ash</t>
  </si>
  <si>
    <t>Total Dry</t>
  </si>
  <si>
    <t>Water %</t>
  </si>
  <si>
    <t>Milk Req</t>
  </si>
  <si>
    <t>Milk Solid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</si>
</sst>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
      <patternFill patternType="solid">
        <fgColor theme="2"/>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4">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6" borderId="0" xfId="0" applyNumberFormat="1" applyFill="1"/>
    <xf numFmtId="0" fontId="0" fillId="16" borderId="0" xfId="0" applyFill="1"/>
    <xf numFmtId="0" fontId="7" fillId="0" borderId="0" xfId="8"/>
    <xf numFmtId="0" fontId="4" fillId="2" borderId="0" xfId="3"/>
    <xf numFmtId="0" fontId="0" fillId="17"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8" borderId="0" xfId="0" applyFill="1"/>
    <xf numFmtId="9" fontId="0" fillId="18" borderId="0" xfId="0" applyNumberFormat="1" applyFill="1"/>
    <xf numFmtId="0" fontId="11" fillId="0" borderId="0" xfId="0" applyFont="1"/>
    <xf numFmtId="171" fontId="0" fillId="0" borderId="0" xfId="0" applyNumberFormat="1"/>
    <xf numFmtId="10" fontId="0" fillId="0" borderId="0" xfId="19" applyNumberFormat="1" applyFont="1"/>
    <xf numFmtId="2" fontId="0" fillId="19" borderId="0" xfId="0" applyNumberFormat="1"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371"/>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13</xdr:col>
          <xdr:colOff>607255</xdr:colOff>
          <xdr:row>184</xdr:row>
          <xdr:rowOff>76348</xdr:rowOff>
        </xdr:from>
        <xdr:to>
          <xdr:col>24</xdr:col>
          <xdr:colOff>0</xdr:colOff>
          <xdr:row>224</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6" spid="_x0000_s230269"/>
                </a:ext>
              </a:extLst>
            </xdr:cNvPicPr>
          </xdr:nvPicPr>
          <xdr:blipFill>
            <a:blip xmlns:r="http://schemas.openxmlformats.org/officeDocument/2006/relationships" r:embed="rId1"/>
            <a:srcRect/>
            <a:stretch>
              <a:fillRect/>
            </a:stretch>
          </xdr:blipFill>
          <xdr:spPr bwMode="auto">
            <a:xfrm>
              <a:off x="4424582" y="31142502"/>
              <a:ext cx="2411437" cy="6371344"/>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10">
  <rv s="0">
    <v>14</v>
  </rv>
  <rv s="1">
    <v>0</v>
  </rv>
  <rv s="2">
    <v>DataFrame</v>
    <v>1</v>
    <v>1</v>
  </rv>
  <rv s="3">
    <v>&lt;class 'pandas.core.frame.DataFrame'&gt;</v>
    <v>DataFrame</v>
    <v xml:space="preserve">     Coral Coast  Red Desert  Silver Plains  Sapphire Range
0          23071       18171          24995           31845
1          23488       17751          22843           26617
2          22324       18038          22630           27286
3          2...</v>
    <v>2</v>
    <v>2</v>
  </rv>
  <rv s="4">
    <fb>0</fb>
    <v>3</v>
  </rv>
  <rv s="5">
    <v>0</v>
    <v>9</v>
  </rv>
  <rv s="1">
    <v>1</v>
  </rv>
  <rv s="6">
    <v>Image</v>
    <v>4</v>
    <v>5</v>
    <v>6</v>
  </rv>
  <rv s="3">
    <v>&lt;class 'PIL.PngImagePlugin.PngImageFile'&gt;</v>
    <v>PngImageFile</v>
    <v>&lt;PIL.PngImagePlugin.PngImageFile image mode=RGBA size=989x590 at 0x7F62DEFAC620&gt;</v>
    <v>7</v>
    <v>5</v>
  </rv>
  <rv s="7">
    <v>1</v>
    <v>5</v>
    <v>Magnifying glass outline</v>
  </rv>
</rvData>
</file>

<file path=xl/richData/rdrichvaluestructure.xml><?xml version="1.0" encoding="utf-8"?>
<rvStructures xmlns="http://schemas.microsoft.com/office/spreadsheetml/2017/richdata" count="8">
  <s t="_error">
    <k n="errorType" t="i"/>
  </s>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6">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6">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6">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6">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6">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6">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6">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6">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6">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6">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6">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6">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6">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6">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6">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6">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6">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6">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6">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6">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6">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6">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6">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6">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6">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6">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6">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6">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6">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6">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6">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18" activePane="bottomLeft" state="frozen"/>
      <selection activeCell="P541" sqref="P541"/>
      <selection pane="bottomLeft" activeCell="N229" sqref="N229"/>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24" ca="1">TEXT(DATE(2026,1,_xlfn.SEQUENCE(1+_xlfn.DAYS(TODAY(),DATE(2026,1,1)))),"dd-mmm")</f>
        <v>01-Jan</v>
      </c>
      <c r="C5" s="5">
        <v>1</v>
      </c>
      <c r="D5" s="5">
        <v>1</v>
      </c>
      <c r="E5" s="5">
        <v>0</v>
      </c>
      <c r="F5" s="5">
        <v>0</v>
      </c>
      <c r="G5" s="5">
        <v>1</v>
      </c>
      <c r="H5" s="5">
        <v>1</v>
      </c>
      <c r="I5" s="5">
        <v>1</v>
      </c>
      <c r="J5" s="5">
        <v>1</v>
      </c>
      <c r="K5" s="5">
        <v>1</v>
      </c>
      <c r="L5" cm="1">
        <f t="array" aca="1" ref="L5:L224" ca="1">_xlfn.BYROW(_xlfn.TAKE(Banded,,1),_xleta.WEEKNUM)</f>
        <v>1</v>
      </c>
      <c r="M5" cm="1">
        <f t="array" ref="M5:M224">_xlfn.BYROW(_xlfn.DROP(Banded,,1),_xleta.SUM)</f>
        <v>7</v>
      </c>
      <c r="O5" s="38" cm="1">
        <f t="array" aca="1" ref="O5:X36"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93"/>
  <sheetViews>
    <sheetView topLeftCell="A4" workbookViewId="0">
      <pane ySplit="5" topLeftCell="A581" activePane="bottomLeft" state="frozen"/>
      <selection activeCell="Y145" sqref="Y145"/>
      <selection pane="bottomLeft" activeCell="E591" sqref="E591:Y593"/>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93"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93">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sheetData>
  <conditionalFormatting sqref="E9:Y593">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P86"/>
  <sheetViews>
    <sheetView topLeftCell="D2" workbookViewId="0">
      <selection activeCell="F52" sqref="F52"/>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 min="15" max="15" width="11.5703125" customWidth="1"/>
  </cols>
  <sheetData>
    <row r="1" spans="1:7" ht="15">
      <c r="A1" s="74" t="s">
        <v>2629</v>
      </c>
    </row>
    <row r="2" spans="1:7" ht="15">
      <c r="A2" s="74"/>
      <c r="F2" t="s">
        <v>2648</v>
      </c>
      <c r="G2" t="s">
        <v>2649</v>
      </c>
    </row>
    <row r="3" spans="1:7">
      <c r="A3" s="82" t="s">
        <v>2634</v>
      </c>
      <c r="C3" s="82"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2" t="s">
        <v>2635</v>
      </c>
    </row>
    <row r="9" spans="1:7">
      <c r="B9" t="s">
        <v>2643</v>
      </c>
      <c r="C9" t="s">
        <v>2644</v>
      </c>
      <c r="D9" s="73">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2" t="s">
        <v>2636</v>
      </c>
    </row>
    <row r="15" spans="1:7">
      <c r="B15" s="83">
        <f>_AP</f>
        <v>0.11700000000000001</v>
      </c>
      <c r="C15" s="83">
        <f>_GP</f>
        <v>0.8</v>
      </c>
      <c r="D15" s="84">
        <f>_nP</f>
        <v>0.14000000000000001</v>
      </c>
      <c r="E15" s="85" cm="1">
        <f t="array" ref="E15:E16">MMULT(MINVERSE(B15:C16),D15:D16)*D9</f>
        <v>412.62784409699589</v>
      </c>
    </row>
    <row r="16" spans="1:7">
      <c r="B16" s="83">
        <v>1</v>
      </c>
      <c r="C16" s="83">
        <v>1</v>
      </c>
      <c r="D16" s="84">
        <v>1</v>
      </c>
      <c r="E16" s="85">
        <v>14.37945517307713</v>
      </c>
    </row>
    <row r="18" spans="1:12" ht="15">
      <c r="A18" s="74" t="s">
        <v>2642</v>
      </c>
    </row>
    <row r="19" spans="1:12">
      <c r="B19" t="s">
        <v>2646</v>
      </c>
      <c r="C19" s="71">
        <v>1</v>
      </c>
      <c r="D19" s="69">
        <f>450</f>
        <v>450</v>
      </c>
      <c r="E19" t="s">
        <v>2650</v>
      </c>
      <c r="I19">
        <f>(_nT-70)/_nT*D19</f>
        <v>409.61538461538458</v>
      </c>
      <c r="L19">
        <v>456.14035087719299</v>
      </c>
    </row>
    <row r="20" spans="1:12">
      <c r="B20" t="s">
        <v>2557</v>
      </c>
      <c r="C20" s="71">
        <f>_nH</f>
        <v>0.65</v>
      </c>
      <c r="D20" s="69">
        <f>_nT*C20/_BP</f>
        <v>277.55474452554745</v>
      </c>
      <c r="E20" t="s">
        <v>2650</v>
      </c>
      <c r="I20">
        <f>(_nT-70)/_nT*D20</f>
        <v>252.64598540145985</v>
      </c>
      <c r="L20">
        <v>296.49122807017545</v>
      </c>
    </row>
    <row r="21" spans="1:12">
      <c r="B21" t="s">
        <v>2561</v>
      </c>
      <c r="C21" s="71">
        <v>0.02</v>
      </c>
      <c r="D21" s="69">
        <f>_nT*C21/_BP</f>
        <v>8.540145985401459</v>
      </c>
      <c r="E21" t="s">
        <v>2650</v>
      </c>
      <c r="F21" s="81"/>
      <c r="I21">
        <f>(_nT-70)/_nT*D21</f>
        <v>7.7737226277372251</v>
      </c>
      <c r="L21">
        <v>9.1228070175438596</v>
      </c>
    </row>
    <row r="22" spans="1:12">
      <c r="B22" t="s">
        <v>2558</v>
      </c>
      <c r="C22" s="71">
        <v>0.02</v>
      </c>
      <c r="D22" s="69">
        <f>_nT*C22/_BP</f>
        <v>8.540145985401459</v>
      </c>
      <c r="E22" t="s">
        <v>2650</v>
      </c>
      <c r="I22">
        <f>(_nT-70)/_nT*D22</f>
        <v>7.7737226277372251</v>
      </c>
      <c r="L22">
        <v>9.1228070175438596</v>
      </c>
    </row>
    <row r="23" spans="1:12">
      <c r="B23" t="s">
        <v>2567</v>
      </c>
      <c r="C23" s="71">
        <v>0.02</v>
      </c>
      <c r="D23" s="69">
        <f>_nT*C23/_BP</f>
        <v>8.540145985401459</v>
      </c>
      <c r="E23" t="s">
        <v>2650</v>
      </c>
      <c r="F23" s="72"/>
      <c r="I23">
        <f>(_nT-70)/_nT*D23</f>
        <v>7.7737226277372251</v>
      </c>
      <c r="L23">
        <v>9.1228070175438596</v>
      </c>
    </row>
    <row r="24" spans="1:12">
      <c r="B24" t="s">
        <v>2653</v>
      </c>
      <c r="C24" s="71">
        <f>(20+32.5)/D19</f>
        <v>0.11666666666666667</v>
      </c>
      <c r="D24" s="69">
        <v>70</v>
      </c>
      <c r="E24" t="s">
        <v>2650</v>
      </c>
      <c r="F24" s="72"/>
      <c r="G24">
        <v>70</v>
      </c>
      <c r="I24">
        <f>70/I19</f>
        <v>0.17089201877934274</v>
      </c>
      <c r="L24">
        <v>70</v>
      </c>
    </row>
    <row r="25" spans="1:12">
      <c r="C25" s="72">
        <f>SUM(C19:C24)</f>
        <v>1.8266666666666667</v>
      </c>
    </row>
    <row r="28" spans="1:12">
      <c r="A28" t="s">
        <v>2647</v>
      </c>
    </row>
    <row r="29" spans="1:12">
      <c r="A29" t="s">
        <v>2652</v>
      </c>
    </row>
    <row r="34" spans="1:11">
      <c r="B34" t="s">
        <v>2572</v>
      </c>
      <c r="F34" t="s">
        <v>2573</v>
      </c>
    </row>
    <row r="35" spans="1:11">
      <c r="F35" t="s">
        <v>2574</v>
      </c>
      <c r="G35">
        <v>624</v>
      </c>
    </row>
    <row r="36" spans="1:11" ht="15">
      <c r="B36" s="74" t="s">
        <v>2565</v>
      </c>
      <c r="C36" s="75" t="s">
        <v>2566</v>
      </c>
      <c r="D36" s="75" t="s">
        <v>734</v>
      </c>
      <c r="F36" s="74" t="s">
        <v>2565</v>
      </c>
      <c r="G36" s="75" t="s">
        <v>734</v>
      </c>
      <c r="H36" s="75" t="s">
        <v>2566</v>
      </c>
      <c r="K36" t="s">
        <v>2622</v>
      </c>
    </row>
    <row r="37" spans="1:11">
      <c r="B37" t="s">
        <v>2556</v>
      </c>
      <c r="C37" s="85">
        <v>450</v>
      </c>
      <c r="D37" s="71">
        <f>C37/$C$37</f>
        <v>1</v>
      </c>
      <c r="F37" t="s">
        <v>2556</v>
      </c>
      <c r="G37" s="71">
        <v>1</v>
      </c>
      <c r="H37">
        <f>(G37/$G$47)*$G$35</f>
        <v>399.99999999999994</v>
      </c>
      <c r="K37" t="s">
        <v>2623</v>
      </c>
    </row>
    <row r="38" spans="1:11">
      <c r="B38" t="s">
        <v>2560</v>
      </c>
      <c r="C38" s="85">
        <v>0</v>
      </c>
      <c r="D38" s="71">
        <f t="shared" ref="D38:D46" si="0">C38/$C$37</f>
        <v>0</v>
      </c>
      <c r="F38" t="s">
        <v>2560</v>
      </c>
      <c r="G38" s="71">
        <v>0</v>
      </c>
      <c r="H38">
        <f t="shared" ref="H38:H46" si="1">(G38/$G$47)*$G$35</f>
        <v>0</v>
      </c>
      <c r="K38" t="s">
        <v>2624</v>
      </c>
    </row>
    <row r="39" spans="1:11">
      <c r="B39" t="s">
        <v>2557</v>
      </c>
      <c r="C39" s="93">
        <v>247.5</v>
      </c>
      <c r="D39" s="71">
        <f>C39/$C$37</f>
        <v>0.55000000000000004</v>
      </c>
      <c r="F39" t="s">
        <v>2557</v>
      </c>
      <c r="G39" s="71">
        <v>0.5</v>
      </c>
      <c r="H39">
        <f t="shared" si="1"/>
        <v>199.99999999999997</v>
      </c>
      <c r="K39" t="s">
        <v>2625</v>
      </c>
    </row>
    <row r="40" spans="1:11">
      <c r="A40" s="85"/>
      <c r="B40" t="s">
        <v>2564</v>
      </c>
      <c r="C40" s="93">
        <v>0</v>
      </c>
      <c r="D40" s="71">
        <f t="shared" si="0"/>
        <v>0</v>
      </c>
      <c r="F40" t="s">
        <v>2564</v>
      </c>
      <c r="G40" s="71">
        <v>0</v>
      </c>
      <c r="H40">
        <f t="shared" si="1"/>
        <v>0</v>
      </c>
    </row>
    <row r="41" spans="1:11">
      <c r="B41" t="s">
        <v>2561</v>
      </c>
      <c r="C41" s="85">
        <v>9</v>
      </c>
      <c r="D41" s="71">
        <f t="shared" si="0"/>
        <v>0.02</v>
      </c>
      <c r="F41" t="s">
        <v>2561</v>
      </c>
      <c r="G41" s="71">
        <v>0.02</v>
      </c>
      <c r="H41">
        <f t="shared" si="1"/>
        <v>8</v>
      </c>
    </row>
    <row r="42" spans="1:11">
      <c r="B42" t="s">
        <v>2558</v>
      </c>
      <c r="C42" s="85">
        <v>9</v>
      </c>
      <c r="D42" s="71">
        <f t="shared" si="0"/>
        <v>0.02</v>
      </c>
      <c r="F42" t="s">
        <v>2558</v>
      </c>
      <c r="G42" s="71">
        <v>0.02</v>
      </c>
      <c r="H42">
        <f t="shared" si="1"/>
        <v>8</v>
      </c>
    </row>
    <row r="43" spans="1:11">
      <c r="B43" t="s">
        <v>2562</v>
      </c>
      <c r="C43" s="85">
        <v>18</v>
      </c>
      <c r="D43" s="71">
        <f t="shared" si="0"/>
        <v>0.04</v>
      </c>
      <c r="F43" t="s">
        <v>2562</v>
      </c>
      <c r="G43" s="71">
        <v>0</v>
      </c>
      <c r="H43">
        <f t="shared" si="1"/>
        <v>0</v>
      </c>
    </row>
    <row r="44" spans="1:11">
      <c r="B44" t="s">
        <v>2563</v>
      </c>
      <c r="C44" s="85">
        <v>0</v>
      </c>
      <c r="D44" s="71">
        <f t="shared" si="0"/>
        <v>0</v>
      </c>
      <c r="F44" t="s">
        <v>2563</v>
      </c>
      <c r="G44" s="71">
        <v>0</v>
      </c>
      <c r="H44">
        <f t="shared" si="1"/>
        <v>0</v>
      </c>
    </row>
    <row r="45" spans="1:11">
      <c r="B45" t="s">
        <v>2567</v>
      </c>
      <c r="C45" s="85">
        <v>8</v>
      </c>
      <c r="D45" s="71">
        <f t="shared" si="0"/>
        <v>1.7777777777777778E-2</v>
      </c>
      <c r="F45" t="s">
        <v>2567</v>
      </c>
      <c r="G45" s="71">
        <v>0.02</v>
      </c>
      <c r="H45">
        <f t="shared" si="1"/>
        <v>8</v>
      </c>
    </row>
    <row r="46" spans="1:11">
      <c r="B46" t="s">
        <v>2559</v>
      </c>
      <c r="C46" s="85">
        <v>4</v>
      </c>
      <c r="D46" s="71">
        <f t="shared" si="0"/>
        <v>8.8888888888888889E-3</v>
      </c>
      <c r="F46" t="s">
        <v>2559</v>
      </c>
      <c r="G46" s="71">
        <v>0</v>
      </c>
      <c r="H46">
        <f t="shared" si="1"/>
        <v>0</v>
      </c>
    </row>
    <row r="47" spans="1:11">
      <c r="D47" s="72">
        <f>SUM(D37:D46)</f>
        <v>1.6566666666666667</v>
      </c>
      <c r="G47" s="72">
        <f>SUM(G37:G46)</f>
        <v>1.56</v>
      </c>
    </row>
    <row r="49" spans="2:16">
      <c r="B49" t="s">
        <v>2570</v>
      </c>
    </row>
    <row r="50" spans="2:16">
      <c r="B50" t="s">
        <v>2569</v>
      </c>
      <c r="D50">
        <f>C37*D47</f>
        <v>745.5</v>
      </c>
    </row>
    <row r="51" spans="2:16">
      <c r="B51" t="s">
        <v>2568</v>
      </c>
      <c r="D51" s="70">
        <f>C39/C37</f>
        <v>0.55000000000000004</v>
      </c>
    </row>
    <row r="52" spans="2:16">
      <c r="B52" t="s">
        <v>2571</v>
      </c>
    </row>
    <row r="56" spans="2:16" ht="15">
      <c r="B56" s="60" t="s">
        <v>2621</v>
      </c>
      <c r="E56" s="60" t="s">
        <v>2564</v>
      </c>
    </row>
    <row r="58" spans="2:16">
      <c r="B58" s="73">
        <v>434.84626647139891</v>
      </c>
      <c r="C58" s="72">
        <v>0.11700000000000001</v>
      </c>
      <c r="E58">
        <v>350</v>
      </c>
      <c r="G58" s="53">
        <v>0.1</v>
      </c>
      <c r="H58">
        <f>E58*G58</f>
        <v>35</v>
      </c>
    </row>
    <row r="59" spans="2:16">
      <c r="B59" s="73">
        <v>15.153733528601077</v>
      </c>
      <c r="C59" s="72">
        <v>0.8</v>
      </c>
      <c r="G59" s="53">
        <v>0.9</v>
      </c>
      <c r="H59">
        <f>G59*E58</f>
        <v>315</v>
      </c>
    </row>
    <row r="60" spans="2:16">
      <c r="B60">
        <f>SUM(B58:B59)</f>
        <v>450</v>
      </c>
      <c r="C60" s="71">
        <f>(B58*C58+B59*C59)/B60</f>
        <v>0.14000000000007676</v>
      </c>
    </row>
    <row r="61" spans="2:16">
      <c r="O61" t="s">
        <v>2630</v>
      </c>
      <c r="P61">
        <f>236*1.022</f>
        <v>241.19200000000001</v>
      </c>
    </row>
    <row r="63" spans="2:16">
      <c r="G63" t="s">
        <v>2628</v>
      </c>
      <c r="O63" t="s">
        <v>2970</v>
      </c>
      <c r="P63">
        <f>0.7%*P61</f>
        <v>1.6883439999999998</v>
      </c>
    </row>
    <row r="64" spans="2:16" ht="15">
      <c r="B64" s="60" t="s">
        <v>2626</v>
      </c>
      <c r="D64" s="81" t="s">
        <v>2627</v>
      </c>
      <c r="O64" t="s">
        <v>2967</v>
      </c>
      <c r="P64">
        <v>8</v>
      </c>
    </row>
    <row r="65" spans="2:16">
      <c r="O65" t="s">
        <v>2968</v>
      </c>
      <c r="P65">
        <v>8</v>
      </c>
    </row>
    <row r="66" spans="2:16">
      <c r="B66" s="76">
        <v>0.11700000000000001</v>
      </c>
      <c r="C66" s="77">
        <v>0.8</v>
      </c>
      <c r="D66" s="79">
        <v>0.14000000000000001</v>
      </c>
      <c r="E66" s="85">
        <f>C37</f>
        <v>450</v>
      </c>
      <c r="G66" s="91" cm="1">
        <f t="array" ref="G66:G67">MMULT(MINVERSE(B66:C67),D66:D67)*E66</f>
        <v>434.8462664714495</v>
      </c>
      <c r="O66" t="s">
        <v>2969</v>
      </c>
      <c r="P66">
        <v>13</v>
      </c>
    </row>
    <row r="67" spans="2:16">
      <c r="B67" s="78">
        <v>1</v>
      </c>
      <c r="C67" s="78">
        <v>1</v>
      </c>
      <c r="D67" s="80">
        <v>1</v>
      </c>
      <c r="G67" s="91">
        <v>15.153733528550513</v>
      </c>
      <c r="O67" t="s">
        <v>2971</v>
      </c>
      <c r="P67">
        <f>SUM(P63:P66)</f>
        <v>30.688344000000001</v>
      </c>
    </row>
    <row r="68" spans="2:16">
      <c r="P68" s="71">
        <f>P67/P61</f>
        <v>0.12723616040333013</v>
      </c>
    </row>
    <row r="69" spans="2:16">
      <c r="B69" s="90" t="s">
        <v>2964</v>
      </c>
      <c r="O69" t="s">
        <v>2972</v>
      </c>
      <c r="P69" s="72">
        <f>1-P68</f>
        <v>0.87276383959666992</v>
      </c>
    </row>
    <row r="70" spans="2:16">
      <c r="B70" s="51">
        <v>0.11700000000000001</v>
      </c>
      <c r="C70" s="53">
        <v>0.122</v>
      </c>
      <c r="D70" s="53">
        <v>0.8</v>
      </c>
      <c r="E70" s="89">
        <v>0.14000000000000001</v>
      </c>
      <c r="F70" s="91" cm="1">
        <f t="array" ref="F70:F72">MMULT(MINVERSE(B70:D72),E70:E72)*E66</f>
        <v>390.17569546120058</v>
      </c>
      <c r="K70" s="92" cm="1">
        <f t="array" ref="K70">MMULT(B70:D70,_xlfn.ANCHORARRAY(F70))/E66</f>
        <v>0.14000000000000001</v>
      </c>
    </row>
    <row r="71" spans="2:16">
      <c r="B71">
        <v>1</v>
      </c>
      <c r="C71">
        <v>1</v>
      </c>
      <c r="D71">
        <v>1</v>
      </c>
      <c r="E71" s="89">
        <v>1</v>
      </c>
      <c r="F71" s="91">
        <v>45</v>
      </c>
      <c r="O71" t="s">
        <v>2973</v>
      </c>
      <c r="P71">
        <f>C39/P69</f>
        <v>283.58186805078577</v>
      </c>
    </row>
    <row r="72" spans="2:16">
      <c r="B72">
        <v>0</v>
      </c>
      <c r="C72">
        <v>1</v>
      </c>
      <c r="D72">
        <v>0</v>
      </c>
      <c r="E72" s="89">
        <v>0.1</v>
      </c>
      <c r="F72" s="91">
        <v>14.824304538799415</v>
      </c>
      <c r="O72" t="s">
        <v>2974</v>
      </c>
      <c r="P72">
        <f>P71*P68</f>
        <v>36.081868050785779</v>
      </c>
    </row>
    <row r="85" spans="2:5">
      <c r="B85" t="s">
        <v>2965</v>
      </c>
      <c r="C85">
        <v>28</v>
      </c>
      <c r="D85">
        <v>3</v>
      </c>
      <c r="E85">
        <f>D85/C85</f>
        <v>0.10714285714285714</v>
      </c>
    </row>
    <row r="86" spans="2:5">
      <c r="B86" t="s">
        <v>2966</v>
      </c>
      <c r="C86">
        <v>28</v>
      </c>
      <c r="D86">
        <v>3.5</v>
      </c>
      <c r="E86">
        <f>D86/C86</f>
        <v>0.125</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08-Aug-2026</v>
      </c>
      <c r="C3" s="26"/>
    </row>
    <row r="6" spans="1:4">
      <c r="B6" t="s">
        <v>2853</v>
      </c>
      <c r="D6" t="str">
        <f ca="1">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ca="1" si="0"/>
        <v>I'm learning German.</v>
      </c>
    </row>
    <row r="14" spans="1:4">
      <c r="B14" t="s">
        <v>2862</v>
      </c>
      <c r="D14" t="str">
        <f t="shared" ca="1" si="0"/>
        <v>I'm looking forward to Saturn.</v>
      </c>
    </row>
    <row r="15" spans="1:4">
      <c r="B15" t="s">
        <v>2858</v>
      </c>
      <c r="D15" t="str">
        <f t="shared" ca="1" si="0"/>
        <v>The clover is not suitable for my lawn.</v>
      </c>
    </row>
    <row r="18" spans="2:4">
      <c r="B18" t="s">
        <v>2863</v>
      </c>
      <c r="C18" t="s">
        <v>2871</v>
      </c>
      <c r="D18" t="str">
        <f ca="1">_xlfn.TRANSLATE(C18)</f>
        <v>I remember the Pergamon Museum</v>
      </c>
    </row>
    <row r="19" spans="2:4">
      <c r="B19" t="s">
        <v>2864</v>
      </c>
      <c r="C19" t="s">
        <v>2877</v>
      </c>
      <c r="D19" t="str">
        <f t="shared" ref="D19:D25" ca="1"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ca="1"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7" t="s">
        <v>2878</v>
      </c>
      <c r="C27" t="str" cm="1">
        <f t="array" ref="C27:C31">B27:B31</f>
        <v>"Ich erinnere an Berlin."</v>
      </c>
    </row>
    <row r="28" spans="2:4">
      <c r="B28" s="87" t="s">
        <v>2879</v>
      </c>
      <c r="C28" t="str">
        <v>"Ich wasche mich das Auto."</v>
      </c>
    </row>
    <row r="29" spans="2:4">
      <c r="B29" s="87" t="s">
        <v>2880</v>
      </c>
      <c r="C29" t="str">
        <v>"CJ freut über seinen Kuchen."</v>
      </c>
    </row>
    <row r="30" spans="2:4">
      <c r="B30" s="87" t="s">
        <v>2881</v>
      </c>
      <c r="C30" t="str">
        <v>"Ich sorge um meine Gesundheit."</v>
      </c>
    </row>
    <row r="31" spans="2:4">
      <c r="B31" s="87"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8" t="s">
        <v>2892</v>
      </c>
      <c r="C51" t="str">
        <f t="shared" si="3"/>
        <v>I worry about my health.</v>
      </c>
    </row>
    <row r="52" spans="2:3">
      <c r="B52" s="88" t="s">
        <v>2893</v>
      </c>
      <c r="C52" t="str">
        <f t="shared" si="3"/>
        <v>I fell in love with mathematics.</v>
      </c>
    </row>
    <row r="53" spans="2:3">
      <c r="B53" s="88"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si="0">_xlfn.TRANSLATE(A39)</f>
        <v>I bought a telescope</v>
      </c>
    </row>
    <row r="40" spans="1:3">
      <c r="A40" t="s">
        <v>2944</v>
      </c>
      <c r="B40" t="str">
        <f t="shared" si="0"/>
        <v>My telescope is located at my hut.</v>
      </c>
    </row>
    <row r="41" spans="1:3">
      <c r="A41" t="s">
        <v>2947</v>
      </c>
      <c r="B41" t="str">
        <f t="shared" si="0"/>
        <v>My cabin is located in Northern Minnesota.</v>
      </c>
    </row>
    <row r="42" spans="1:3">
      <c r="A42" t="s">
        <v>2945</v>
      </c>
      <c r="B42" t="str">
        <f t="shared" si="0"/>
        <v>The sky above my hut is very dark.</v>
      </c>
    </row>
    <row r="43" spans="1:3">
      <c r="A43" t="s">
        <v>2950</v>
      </c>
      <c r="B43" t="str">
        <f t="shared" si="0"/>
        <v>I can see a lot of stars.</v>
      </c>
    </row>
    <row r="44" spans="1:3">
      <c r="A44" t="s">
        <v>2963</v>
      </c>
      <c r="B44" t="str">
        <f t="shared" si="0"/>
        <v>The stars are very bright because the sky is dark.</v>
      </c>
    </row>
    <row r="45" spans="1:3">
      <c r="A45" t="s">
        <v>2946</v>
      </c>
      <c r="B45" t="str">
        <f t="shared" si="0"/>
        <v>I've seen planets and comets.</v>
      </c>
    </row>
    <row r="46" spans="1:3">
      <c r="A46" t="s">
        <v>2951</v>
      </c>
      <c r="B46" t="str">
        <f t="shared" si="0"/>
        <v>The photos of comets have faint colors.</v>
      </c>
    </row>
    <row r="47" spans="1:3">
      <c r="A47" t="s">
        <v>2948</v>
      </c>
      <c r="B47" t="str">
        <f t="shared" si="0"/>
        <v>I took photos of the planets.</v>
      </c>
    </row>
    <row r="48" spans="1:3">
      <c r="A48" t="s">
        <v>2949</v>
      </c>
      <c r="B48" t="str">
        <f t="shared"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str">
        <f t="shared" si="1"/>
        <v>The pond is about three square meters in area.</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str">
        <f t="shared" si="1"/>
        <v>I have installed LED lights in the pond.</v>
      </c>
    </row>
    <row r="60" spans="1:2">
      <c r="A60" t="s">
        <v>2957</v>
      </c>
      <c r="B60" t="str">
        <f t="shared" si="1"/>
        <v>The pond is beautiful at night.</v>
      </c>
    </row>
    <row r="61" spans="1:2">
      <c r="A61" t="s">
        <v>2958</v>
      </c>
      <c r="B61" t="str">
        <f t="shared" si="1"/>
        <v>I'm building a second pond with a waterfall.</v>
      </c>
    </row>
    <row r="62" spans="1:2">
      <c r="A62" t="s">
        <v>2959</v>
      </c>
      <c r="B62" t="str">
        <f t="shared" si="1"/>
        <v>The waterfall has three levels.</v>
      </c>
    </row>
    <row r="63" spans="1:2">
      <c r="A63" t="s">
        <v>2960</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aca="1" ref="B29:B48" ca="1">_xlfn.TRANSLATE(A29:A48,"de","en")</f>
        <v>The butter</v>
      </c>
    </row>
    <row r="30" spans="1:2">
      <c r="A30" t="s">
        <v>2450</v>
      </c>
      <c r="B30" t="str">
        <f ca="1"/>
        <v>Flour (wheat flour)</v>
      </c>
    </row>
    <row r="31" spans="1:2">
      <c r="A31" t="s">
        <v>2451</v>
      </c>
      <c r="B31" t="str">
        <f ca="1"/>
        <v>kneading</v>
      </c>
    </row>
    <row r="32" spans="1:2">
      <c r="A32" t="s">
        <v>2452</v>
      </c>
      <c r="B32" t="str">
        <f ca="1"/>
        <v>Thedough</v>
      </c>
    </row>
    <row r="33" spans="1:2">
      <c r="A33" t="s">
        <v>2453</v>
      </c>
      <c r="B33" t="str">
        <f ca="1"/>
        <v>the bowl</v>
      </c>
    </row>
    <row r="34" spans="1:2">
      <c r="A34" t="s">
        <v>2454</v>
      </c>
      <c r="B34" t="str">
        <f ca="1"/>
        <v>The Egg (The Eggs)</v>
      </c>
    </row>
    <row r="35" spans="1:2">
      <c r="A35" t="s">
        <v>2455</v>
      </c>
      <c r="B35" t="str">
        <f ca="1"/>
        <v>the corrugated wood / the rolling pin</v>
      </c>
    </row>
    <row r="36" spans="1:2">
      <c r="A36" t="s">
        <v>2456</v>
      </c>
      <c r="B36" t="str">
        <f ca="1"/>
        <v>the measuring cup</v>
      </c>
    </row>
    <row r="37" spans="1:2">
      <c r="A37" t="s">
        <v>2457</v>
      </c>
      <c r="B37" t="str">
        <f ca="1"/>
        <v>The oven</v>
      </c>
    </row>
    <row r="38" spans="1:2">
      <c r="A38" t="s">
        <v>2458</v>
      </c>
      <c r="B38" t="str">
        <f ca="1"/>
        <v>The mixer</v>
      </c>
    </row>
    <row r="39" spans="1:2">
      <c r="A39" t="s">
        <v>2459</v>
      </c>
      <c r="B39" t="str">
        <f ca="1"/>
        <v>to mix = to cut into small pieces, to cut (blend)</v>
      </c>
    </row>
    <row r="40" spans="1:2">
      <c r="A40" t="s">
        <v>2460</v>
      </c>
      <c r="B40" t="str">
        <f ca="1"/>
        <v>mix = mix</v>
      </c>
    </row>
    <row r="41" spans="1:2">
      <c r="A41" t="s">
        <v>2461</v>
      </c>
      <c r="B41" t="str">
        <f ca="1"/>
        <v>On the shelf...</v>
      </c>
    </row>
    <row r="42" spans="1:2">
      <c r="A42" t="s">
        <v>2462</v>
      </c>
      <c r="B42" t="str">
        <f ca="1"/>
        <v>On the left...</v>
      </c>
    </row>
    <row r="43" spans="1:2">
      <c r="A43" t="s">
        <v>2463</v>
      </c>
      <c r="B43" t="str">
        <f ca="1"/>
        <v>The pan</v>
      </c>
    </row>
    <row r="44" spans="1:2">
      <c r="A44" t="s">
        <v>2464</v>
      </c>
      <c r="B44" t="str">
        <f ca="1"/>
        <v>Ingredients</v>
      </c>
    </row>
    <row r="45" spans="1:2">
      <c r="A45" t="s">
        <v>2465</v>
      </c>
      <c r="B45" t="str">
        <f ca="1"/>
        <v>Sugar</v>
      </c>
    </row>
    <row r="46" spans="1:2">
      <c r="A46" t="s">
        <v>2466</v>
      </c>
      <c r="B46" t="str">
        <f ca="1"/>
        <v>the yeast</v>
      </c>
    </row>
    <row r="47" spans="1:2">
      <c r="A47" t="s">
        <v>2467</v>
      </c>
      <c r="B47" t="str">
        <f ca="1"/>
        <v>the sourdough</v>
      </c>
    </row>
    <row r="48" spans="1:2">
      <c r="A48" t="s">
        <v>2468</v>
      </c>
      <c r="B48" t="str">
        <f ca="1"/>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aca="1" ref="B57:B61" ca="1">_xlfn.TRANSLATE(A57:A61,"de","en")</f>
        <v>Today is beacon day.</v>
      </c>
    </row>
    <row r="58" spans="1:2">
      <c r="A58" t="s">
        <v>2496</v>
      </c>
      <c r="B58" t="str">
        <f ca="1"/>
        <v>We make bread We use flour, butter, water, and yeast.</v>
      </c>
    </row>
    <row r="59" spans="1:2">
      <c r="A59" t="s">
        <v>2497</v>
      </c>
      <c r="B59" t="str">
        <f ca="1"/>
        <v>We combine the ingredients in a bowl and knead it.</v>
      </c>
    </row>
    <row r="60" spans="1:2">
      <c r="A60" t="s">
        <v>2498</v>
      </c>
      <c r="B60" t="str">
        <f ca="1"/>
        <v>For an hour, rise the dough, because knead it again.</v>
      </c>
    </row>
    <row r="61" spans="1:2">
      <c r="A61" t="s">
        <v>2493</v>
      </c>
      <c r="B61" t="str">
        <f ca="1"/>
        <v>For an hour, the dough rises again and again, because bake in the oven.</v>
      </c>
    </row>
    <row r="63" spans="1:2">
      <c r="A63" t="s">
        <v>2470</v>
      </c>
      <c r="B63" t="str" cm="1">
        <f t="array" aca="1" ref="B63:B85" ca="1">_xlfn.TRANSLATE(A63:A85,"de","en")</f>
        <v>What can we use besides yeast?</v>
      </c>
    </row>
    <row r="64" spans="1:2">
      <c r="A64" t="s">
        <v>2471</v>
      </c>
      <c r="B64" t="str">
        <f ca="1"/>
        <v>What can we use instead of yeast?</v>
      </c>
    </row>
    <row r="65" spans="1:2">
      <c r="A65" t="s">
        <v>2492</v>
      </c>
      <c r="B65" t="str">
        <f ca="1"/>
        <v>If we use baking soda, then we need milk.</v>
      </c>
    </row>
    <row r="66" spans="1:2">
      <c r="A66" t="s">
        <v>2472</v>
      </c>
      <c r="B66" t="str">
        <f ca="1"/>
        <v>How do we knead the dough?</v>
      </c>
    </row>
    <row r="67" spans="1:2">
      <c r="A67" t="s">
        <v>2473</v>
      </c>
      <c r="B67" t="str">
        <f ca="1"/>
        <v>I always knead by hand.</v>
      </c>
    </row>
    <row r="68" spans="1:2">
      <c r="A68" t="s">
        <v>2474</v>
      </c>
      <c r="B68" t="str">
        <f ca="1"/>
        <v>The dough may be sticky.</v>
      </c>
    </row>
    <row r="69" spans="1:2">
      <c r="A69" t="s">
        <v>2475</v>
      </c>
      <c r="B69" t="str">
        <f ca="1"/>
        <v>Sticky dough is difficult to knead.</v>
      </c>
    </row>
    <row r="70" spans="1:2">
      <c r="A70" t="s">
        <v>2476</v>
      </c>
      <c r="B70" t="str">
        <f ca="1"/>
        <v>Some doughs must be sticky.</v>
      </c>
    </row>
    <row r="71" spans="1:2">
      <c r="A71" t="s">
        <v>2477</v>
      </c>
      <c r="B71" t="str">
        <f ca="1"/>
        <v>Today is baking day.</v>
      </c>
    </row>
    <row r="72" spans="1:2">
      <c r="A72" t="s">
        <v>2478</v>
      </c>
      <c r="B72" t="str">
        <f ca="1"/>
        <v>We make bread.</v>
      </c>
    </row>
    <row r="73" spans="1:2">
      <c r="A73" t="s">
        <v>2479</v>
      </c>
      <c r="B73" t="str">
        <f ca="1"/>
        <v>We use flour, butter, water, yeast and salt.</v>
      </c>
    </row>
    <row r="74" spans="1:2">
      <c r="A74" t="s">
        <v>2480</v>
      </c>
      <c r="B74" t="str">
        <f ca="1"/>
        <v>We mix the ingredients in a bowl.</v>
      </c>
    </row>
    <row r="75" spans="1:2">
      <c r="A75" t="s">
        <v>2481</v>
      </c>
      <c r="B75" t="str">
        <f ca="1"/>
        <v>We put the ingredients in a bowl and mix them.</v>
      </c>
    </row>
    <row r="76" spans="1:2">
      <c r="A76" t="s">
        <v>2482</v>
      </c>
      <c r="B76" t="str">
        <f ca="1"/>
        <v>We knead the dough.</v>
      </c>
    </row>
    <row r="77" spans="1:2">
      <c r="A77" t="s">
        <v>2483</v>
      </c>
      <c r="B77" t="str">
        <f ca="1"/>
        <v>We knead the ingredients into a dough.</v>
      </c>
    </row>
    <row r="78" spans="1:2">
      <c r="A78" t="s">
        <v>2484</v>
      </c>
      <c r="B78" t="str">
        <f ca="1"/>
        <v>The dough rises for an hour.</v>
      </c>
    </row>
    <row r="79" spans="1:2">
      <c r="A79" t="s">
        <v>2485</v>
      </c>
      <c r="B79" t="str">
        <f ca="1"/>
        <v>The dough rises for an hour.</v>
      </c>
    </row>
    <row r="80" spans="1:2">
      <c r="A80" t="s">
        <v>2486</v>
      </c>
      <c r="B80" t="str">
        <f ca="1"/>
        <v>The dough must rise for an hour.</v>
      </c>
    </row>
    <row r="81" spans="1:2">
      <c r="A81" t="s">
        <v>2487</v>
      </c>
      <c r="B81" t="str">
        <f ca="1"/>
        <v>We let the dough rise for an hour.</v>
      </c>
    </row>
    <row r="82" spans="1:2">
      <c r="A82" t="s">
        <v>2488</v>
      </c>
      <c r="B82" t="str">
        <f ca="1"/>
        <v>Then we knead it/the dough again.</v>
      </c>
    </row>
    <row r="83" spans="1:2">
      <c r="A83" t="s">
        <v>2489</v>
      </c>
      <c r="B83" t="str">
        <f ca="1"/>
        <v>The dough rises again for an hour.</v>
      </c>
    </row>
    <row r="84" spans="1:2">
      <c r="A84" t="s">
        <v>2490</v>
      </c>
      <c r="B84" t="str">
        <f ca="1"/>
        <v>The dough rises again for an hour.</v>
      </c>
    </row>
    <row r="85" spans="1:2">
      <c r="A85" t="s">
        <v>2491</v>
      </c>
      <c r="B85" t="str">
        <f ca="1"/>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2">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3">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4">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08-Aug-2026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5">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08-Aug-2026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2026-08-09T00:52:06Z</cp:lastPrinted>
  <dcterms:created xsi:type="dcterms:W3CDTF">2021-09-27T12:19:57Z</dcterms:created>
  <dcterms:modified xsi:type="dcterms:W3CDTF">2026-08-09T03:24:52Z</dcterms:modified>
</cp:coreProperties>
</file>