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D6BBC17-D382-478F-9704-4F0A645E4555}" xr6:coauthVersionLast="47" xr6:coauthVersionMax="47" xr10:uidLastSave="{00000000-0000-0000-0000-000000000000}"/>
  <bookViews>
    <workbookView xWindow="-37050" yWindow="990" windowWidth="28800" windowHeight="1541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27" i="1"/>
  <c r="K25" i="1"/>
  <c r="K23" i="1"/>
  <c r="L21" i="1"/>
  <c r="L20" i="1"/>
  <c r="K21" i="1"/>
  <c r="K20" i="1"/>
  <c r="L11" i="1"/>
  <c r="K11" i="1"/>
  <c r="L10" i="1"/>
  <c r="K10" i="1"/>
  <c r="H10" i="1"/>
  <c r="H11" i="1"/>
  <c r="I11" i="1"/>
  <c r="I10" i="1"/>
  <c r="E12" i="1"/>
  <c r="E11" i="1"/>
  <c r="E10" i="1"/>
  <c r="D12" i="1"/>
  <c r="C12" i="1"/>
  <c r="B3" i="3" a="1"/>
  <c r="B3" i="3" s="1"/>
  <c r="B3" i="2" a="1"/>
  <c r="B3" i="2" s="1"/>
  <c r="K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<sst xmlns="http://schemas.openxmlformats.org/spreadsheetml/2006/main" count="61" uniqueCount="37">
  <si>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</si>
  <si>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</si>
  <si>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</si>
  <si>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</si>
  <si>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</si>
  <si>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</si>
  <si>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</si>
  <si>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</si>
  <si>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</si>
  <si>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</si>
  <si>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</si>
  <si>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</si>
  <si>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</si>
  <si>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</si>
  <si>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</si>
  <si>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</si>
  <si>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</si>
  <si>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</si>
  <si>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</si>
  <si>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</si>
  <si>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</si>
  <si>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Treatment</t>
  </si>
  <si>
    <t>Placebo</t>
  </si>
  <si>
    <t>Resolved</t>
  </si>
  <si>
    <t>Null</t>
  </si>
  <si>
    <t>Unresolved</t>
  </si>
  <si>
    <t>Totals</t>
  </si>
  <si>
    <t>Totals.</t>
  </si>
  <si>
    <t>Yates correction is important!</t>
  </si>
  <si>
    <t>Right Tail</t>
  </si>
  <si>
    <t>Manual Right Tail</t>
  </si>
  <si>
    <t>No Yates</t>
  </si>
  <si>
    <t xml:space="preserve">Chi-Square Test Right Tail </t>
  </si>
  <si>
    <t>Reference:</t>
  </si>
  <si>
    <t>Link</t>
  </si>
  <si>
    <t>The Excel Chi-Square Test is different than</t>
  </si>
  <si>
    <t>the one in R because it does not perform the Yates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</si>
</sst>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626992" cy="4795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Simple Chi-Square Ex</a:t>
            </a:r>
          </a:p>
          <a:p>
            <a:r>
              <a:rPr lang="en-US" sz="1000" b="0"/>
              <a:t>9-Mar-2025</a:t>
            </a:r>
          </a:p>
          <a:p>
            <a:endParaRPr lang="en-US" sz="1000" b="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71191" y="257755"/>
          <a:ext cx="2196465" cy="44900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QUx940RC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M27"/>
  <sheetViews>
    <sheetView tabSelected="1" workbookViewId="0">
      <selection activeCell="H2" sqref="H2"/>
    </sheetView>
  </sheetViews>
  <sheetFormatPr defaultRowHeight="13.2" x14ac:dyDescent="0.25"/>
  <cols>
    <col min="2" max="2" width="13.5546875" customWidth="1"/>
    <col min="3" max="3" width="10.44140625" customWidth="1"/>
    <col min="4" max="4" width="12" customWidth="1"/>
    <col min="6" max="6" width="11.88671875" customWidth="1"/>
    <col min="7" max="7" width="10.33203125" customWidth="1"/>
    <col min="8" max="8" width="12.44140625" customWidth="1"/>
    <col min="11" max="12" width="12" bestFit="1" customWidth="1"/>
  </cols>
  <sheetData>
    <row r="1" spans="2:13" x14ac:dyDescent="0.25">
      <c r="F1" t="s">
        <v>33</v>
      </c>
      <c r="G1" s="10" t="s">
        <v>34</v>
      </c>
    </row>
    <row r="5" spans="2:13" x14ac:dyDescent="0.25">
      <c r="K5" t="s">
        <v>35</v>
      </c>
    </row>
    <row r="6" spans="2:13" x14ac:dyDescent="0.25">
      <c r="K6" t="s">
        <v>36</v>
      </c>
    </row>
    <row r="7" spans="2:13" x14ac:dyDescent="0.25">
      <c r="H7" t="s">
        <v>24</v>
      </c>
    </row>
    <row r="9" spans="2:13" x14ac:dyDescent="0.25">
      <c r="C9" s="9" t="s">
        <v>23</v>
      </c>
      <c r="D9" s="9" t="s">
        <v>25</v>
      </c>
      <c r="E9" t="s">
        <v>26</v>
      </c>
      <c r="H9" t="s">
        <v>23</v>
      </c>
      <c r="I9" t="s">
        <v>25</v>
      </c>
    </row>
    <row r="10" spans="2:13" x14ac:dyDescent="0.25">
      <c r="B10" t="s">
        <v>21</v>
      </c>
      <c r="C10">
        <v>63</v>
      </c>
      <c r="D10">
        <v>37</v>
      </c>
      <c r="E10">
        <f>SUM(C10:D10)</f>
        <v>100</v>
      </c>
      <c r="G10" t="s">
        <v>21</v>
      </c>
      <c r="H10">
        <f>$C$12*$E10/$E$12</f>
        <v>57.5</v>
      </c>
      <c r="I10">
        <f>$D$12*$E10/$E$12</f>
        <v>42.5</v>
      </c>
      <c r="K10">
        <f>(ABS(C10-H10)-0.5)^2/H10</f>
        <v>0.43478260869565216</v>
      </c>
      <c r="L10">
        <f>(ABS(D10-I10)-0.5)^2/I10</f>
        <v>0.58823529411764708</v>
      </c>
    </row>
    <row r="11" spans="2:13" x14ac:dyDescent="0.25">
      <c r="B11" t="s">
        <v>22</v>
      </c>
      <c r="C11">
        <v>52</v>
      </c>
      <c r="D11">
        <v>48</v>
      </c>
      <c r="E11">
        <f>SUM(C11:D11)</f>
        <v>100</v>
      </c>
      <c r="G11" t="s">
        <v>22</v>
      </c>
      <c r="H11">
        <f>$C$12*$E11/$E$12</f>
        <v>57.5</v>
      </c>
      <c r="I11">
        <f>$D$12*$E11/$E$12</f>
        <v>42.5</v>
      </c>
      <c r="K11">
        <f>(ABS(C11-H11)-0.5)^2/H11</f>
        <v>0.43478260869565216</v>
      </c>
      <c r="L11">
        <f>(ABS(D11-I11)-0.5)^2/I11</f>
        <v>0.58823529411764708</v>
      </c>
    </row>
    <row r="12" spans="2:13" x14ac:dyDescent="0.25">
      <c r="B12" t="s">
        <v>27</v>
      </c>
      <c r="C12">
        <f>SUM(C10:C11)</f>
        <v>115</v>
      </c>
      <c r="D12">
        <f>SUM(D10:D11)</f>
        <v>85</v>
      </c>
      <c r="E12">
        <f>SUM(E10:E11)</f>
        <v>200</v>
      </c>
    </row>
    <row r="13" spans="2:13" x14ac:dyDescent="0.25">
      <c r="K13">
        <f>SUM(K10:L11)</f>
        <v>2.0460358056265986</v>
      </c>
      <c r="M13" t="s">
        <v>28</v>
      </c>
    </row>
    <row r="15" spans="2:13" x14ac:dyDescent="0.25">
      <c r="K15">
        <f>_xlfn.CHISQ.DIST.RT(K13,1)</f>
        <v>0.15260308593752794</v>
      </c>
      <c r="L15" t="s">
        <v>32</v>
      </c>
    </row>
    <row r="16" spans="2:13" x14ac:dyDescent="0.25">
      <c r="K16" t="e" vm="1">
        <v>#VALUE!</v>
      </c>
    </row>
    <row r="19" spans="10:12" x14ac:dyDescent="0.25">
      <c r="J19" t="s">
        <v>31</v>
      </c>
    </row>
    <row r="20" spans="10:12" x14ac:dyDescent="0.25">
      <c r="K20">
        <f>(ABS(C10-H10)-0)^2/H10</f>
        <v>0.52608695652173909</v>
      </c>
      <c r="L20">
        <f>(ABS(D10-I10))^2/I10</f>
        <v>0.71176470588235297</v>
      </c>
    </row>
    <row r="21" spans="10:12" x14ac:dyDescent="0.25">
      <c r="K21">
        <f>(ABS(C11-H11))^2/H11</f>
        <v>0.52608695652173909</v>
      </c>
      <c r="L21">
        <f>(ABS(D11-I11))^2/I11</f>
        <v>0.71176470588235297</v>
      </c>
    </row>
    <row r="23" spans="10:12" x14ac:dyDescent="0.25">
      <c r="K23">
        <f>SUM(K20:L21)</f>
        <v>2.4757033248081841</v>
      </c>
    </row>
    <row r="25" spans="10:12" x14ac:dyDescent="0.25">
      <c r="K25">
        <f>_xlfn.CHISQ.TEST(C10:D11,H10:I11)</f>
        <v>0.11561771440302622</v>
      </c>
      <c r="L25" t="s">
        <v>29</v>
      </c>
    </row>
    <row r="27" spans="10:12" x14ac:dyDescent="0.25">
      <c r="K27">
        <f>_xlfn.CHISQ.DIST.RT(K23,1)</f>
        <v>0.11561771440302622</v>
      </c>
      <c r="L27" t="s">
        <v>30</v>
      </c>
    </row>
  </sheetData>
  <hyperlinks>
    <hyperlink ref="G1" r:id="rId1" xr:uid="{F1497887-296D-4297-9E26-1D94F46A1B99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2025-03-09T18:22:25Z</dcterms:modified>
</cp:coreProperties>
</file>