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D8486911-E262-4826-AE71-B79282D96262}" xr6:coauthVersionLast="47" xr6:coauthVersionMax="47" xr10:uidLastSave="{00000000-0000-0000-0000-000000000000}"/>
  <bookViews>
    <workbookView xWindow="-108" yWindow="-108" windowWidth="23256" windowHeight="12456" tabRatio="825" xr2:uid="{77B12618-D7FD-4896-8DA2-12678E2B9E3A}"/>
  </bookViews>
  <sheets>
    <sheet name="Case" sheetId="6" r:id="rId1"/>
    <sheet name="Level 2" sheetId="47" r:id="rId2"/>
    <sheet name="Level 4" sheetId="49" r:id="rId3"/>
    <sheet name="Level 5" sheetId="50" r:id="rId4"/>
    <sheet name="Answers + Portuguese" sheetId="46" r:id="rId5"/>
    <sheet name="Map" sheetId="3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 i="6" l="1"/>
  <c r="J22" i="30"/>
  <c r="G22" i="30" a="1"/>
  <c r="G22" i="30" s="1"/>
  <c r="F22" i="30" a="1"/>
  <c r="F22" i="30" s="1"/>
  <c r="C22" i="30" a="1"/>
  <c r="C22" i="30" s="1"/>
  <c r="E190" i="6"/>
  <c r="E191" i="6"/>
  <c r="E192" i="6"/>
  <c r="E193" i="6"/>
  <c r="E194" i="6"/>
  <c r="E195" i="6"/>
  <c r="E196" i="6"/>
  <c r="E197" i="6"/>
  <c r="E198" i="6"/>
  <c r="E199" i="6"/>
  <c r="E200" i="6"/>
  <c r="E201" i="6"/>
  <c r="E202" i="6"/>
  <c r="E203" i="6"/>
  <c r="E204" i="6"/>
  <c r="E205" i="6"/>
  <c r="E206" i="6"/>
  <c r="E207" i="6"/>
  <c r="E208" i="6"/>
  <c r="E209" i="6"/>
  <c r="H5" i="50" a="1"/>
  <c r="H5" i="50" s="1"/>
  <c r="F3" i="50" a="1"/>
  <c r="E153" i="6"/>
  <c r="E154" i="6"/>
  <c r="E155" i="6"/>
  <c r="E156" i="6"/>
  <c r="E157" i="6"/>
  <c r="E158" i="6"/>
  <c r="E159" i="6"/>
  <c r="E160" i="6"/>
  <c r="E161" i="6"/>
  <c r="E162" i="6"/>
  <c r="E163" i="6"/>
  <c r="E164" i="6"/>
  <c r="E165" i="6"/>
  <c r="E166" i="6"/>
  <c r="E167" i="6"/>
  <c r="E168" i="6"/>
  <c r="E169" i="6"/>
  <c r="E170" i="6"/>
  <c r="E171" i="6"/>
  <c r="E172" i="6"/>
  <c r="F3" i="49" a="1"/>
  <c r="F3" i="49" s="1"/>
  <c r="L120" i="6"/>
  <c r="K79" i="6" a="1"/>
  <c r="K79" i="6" s="1"/>
  <c r="E79" i="6" a="1"/>
  <c r="E79" i="6" s="1"/>
  <c r="G19" i="47"/>
  <c r="F20" i="47" a="1"/>
  <c r="F20" i="47" s="1"/>
  <c r="G15" i="47"/>
  <c r="F3" i="47"/>
  <c r="F5" i="47" s="1" a="1"/>
  <c r="F5" i="47" s="1"/>
  <c r="F7" i="47" s="1"/>
  <c r="K80" i="6" a="1"/>
  <c r="K80" i="6" s="1"/>
  <c r="K81" i="6" a="1"/>
  <c r="K81" i="6" s="1"/>
  <c r="K82" i="6" a="1"/>
  <c r="K82" i="6" s="1"/>
  <c r="K83" i="6" a="1"/>
  <c r="K83" i="6"/>
  <c r="K84" i="6" a="1"/>
  <c r="K84" i="6" s="1"/>
  <c r="K85" i="6" a="1"/>
  <c r="K85" i="6" s="1"/>
  <c r="K86" i="6" a="1"/>
  <c r="K86" i="6" s="1"/>
  <c r="K87" i="6" a="1"/>
  <c r="K87" i="6"/>
  <c r="K88" i="6" a="1"/>
  <c r="K88" i="6" s="1"/>
  <c r="K89" i="6" a="1"/>
  <c r="K89" i="6" s="1"/>
  <c r="K90" i="6" a="1"/>
  <c r="K90" i="6" s="1"/>
  <c r="K91" i="6" a="1"/>
  <c r="K91" i="6"/>
  <c r="K92" i="6" a="1"/>
  <c r="K92" i="6" s="1"/>
  <c r="K93" i="6" a="1"/>
  <c r="K93" i="6" s="1"/>
  <c r="K94" i="6" a="1"/>
  <c r="K94" i="6" s="1"/>
  <c r="K95" i="6" a="1"/>
  <c r="K95" i="6"/>
  <c r="K96" i="6" a="1"/>
  <c r="K96" i="6" s="1"/>
  <c r="K97" i="6" a="1"/>
  <c r="K97" i="6" s="1"/>
  <c r="K98" i="6" a="1"/>
  <c r="K98" i="6" s="1"/>
  <c r="E80" i="6" a="1"/>
  <c r="E80" i="6" s="1"/>
  <c r="E81" i="6" a="1"/>
  <c r="E81" i="6"/>
  <c r="E82" i="6" a="1"/>
  <c r="E82" i="6" s="1"/>
  <c r="E83" i="6" a="1"/>
  <c r="E83" i="6"/>
  <c r="E84" i="6" a="1"/>
  <c r="E84" i="6" s="1"/>
  <c r="E85" i="6" a="1"/>
  <c r="E85" i="6" s="1"/>
  <c r="E86" i="6" a="1"/>
  <c r="E86" i="6" s="1"/>
  <c r="E87" i="6" a="1"/>
  <c r="E87" i="6"/>
  <c r="E88" i="6" a="1"/>
  <c r="E88" i="6" s="1"/>
  <c r="E89" i="6" a="1"/>
  <c r="E89" i="6"/>
  <c r="E90" i="6" a="1"/>
  <c r="E90" i="6" s="1"/>
  <c r="E91" i="6" a="1"/>
  <c r="E91" i="6"/>
  <c r="E92" i="6" a="1"/>
  <c r="E92" i="6" s="1"/>
  <c r="E93" i="6" a="1"/>
  <c r="E93" i="6"/>
  <c r="E94" i="6" a="1"/>
  <c r="E94" i="6" s="1"/>
  <c r="E95" i="6" a="1"/>
  <c r="E95" i="6"/>
  <c r="E96" i="6" a="1"/>
  <c r="E96" i="6" s="1"/>
  <c r="E97" i="6" a="1"/>
  <c r="E97" i="6"/>
  <c r="E98" i="6" a="1"/>
  <c r="E98" i="6" s="1"/>
  <c r="W77" i="6"/>
  <c r="V77" i="6"/>
  <c r="U77" i="6"/>
  <c r="K77" i="6" a="1"/>
  <c r="K77" i="6" s="1"/>
  <c r="E54" i="6"/>
  <c r="E55" i="6"/>
  <c r="E56" i="6"/>
  <c r="E57" i="6"/>
  <c r="E58" i="6"/>
  <c r="E59" i="6"/>
  <c r="E60" i="6"/>
  <c r="E61" i="6"/>
  <c r="E62" i="6"/>
  <c r="E53" i="6"/>
  <c r="E133" i="6" a="1"/>
  <c r="E130" i="6" a="1"/>
  <c r="E116" i="6" a="1"/>
  <c r="E126" i="6" a="1"/>
  <c r="E123" i="6" a="1"/>
  <c r="E117" i="6" a="1"/>
  <c r="E127" i="6" a="1"/>
  <c r="E121" i="6" a="1"/>
  <c r="E131" i="6" a="1"/>
  <c r="E125" i="6" a="1"/>
  <c r="E115" i="6" a="1"/>
  <c r="E132" i="6" a="1"/>
  <c r="E129" i="6" a="1"/>
  <c r="E118" i="6" a="1"/>
  <c r="E122" i="6" a="1"/>
  <c r="K120" i="6"/>
  <c r="E134" i="6" a="1"/>
  <c r="E119" i="6" a="1"/>
  <c r="E120" i="6" a="1"/>
  <c r="E124" i="6" a="1"/>
  <c r="E128" i="6" a="1"/>
  <c r="F7" i="49" l="1"/>
  <c r="F8" i="49" s="1"/>
  <c r="F15" i="49" a="1"/>
  <c r="F15" i="49" s="1"/>
  <c r="F16" i="49" s="1"/>
  <c r="F11" i="49" a="1"/>
  <c r="F11" i="49" s="1"/>
  <c r="F3" i="50"/>
  <c r="I5" i="50" s="1"/>
  <c r="C4" i="50" s="1"/>
  <c r="F6" i="49"/>
  <c r="E131" i="6"/>
  <c r="E127" i="6"/>
  <c r="E123" i="6"/>
  <c r="E119" i="6"/>
  <c r="E122" i="6"/>
  <c r="E133" i="6"/>
  <c r="E129" i="6"/>
  <c r="E125" i="6"/>
  <c r="E121" i="6"/>
  <c r="E117" i="6"/>
  <c r="E126" i="6"/>
  <c r="E134" i="6"/>
  <c r="E130" i="6"/>
  <c r="E118" i="6"/>
  <c r="E132" i="6"/>
  <c r="E128" i="6"/>
  <c r="E124" i="6"/>
  <c r="E120" i="6"/>
  <c r="E116" i="6"/>
  <c r="E115" i="6"/>
  <c r="F6" i="47"/>
  <c r="F8" i="47" s="1"/>
  <c r="C4" i="47" s="1"/>
  <c r="F12" i="49" l="1"/>
  <c r="F13" i="49"/>
  <c r="F9" i="49"/>
  <c r="C4" i="49" s="1"/>
  <c r="F57" i="6" l="1"/>
  <c r="F58" i="6"/>
  <c r="F59" i="6"/>
  <c r="F60" i="6"/>
  <c r="F61" i="6"/>
  <c r="F53" i="6"/>
  <c r="F204" i="6"/>
  <c r="F203" i="6"/>
  <c r="F202" i="6"/>
  <c r="F196" i="6"/>
  <c r="F195" i="6"/>
  <c r="F194" i="6"/>
  <c r="F171" i="6"/>
  <c r="F170" i="6"/>
  <c r="F169" i="6"/>
  <c r="F163" i="6"/>
  <c r="F162" i="6"/>
  <c r="F161" i="6"/>
  <c r="F155" i="6"/>
  <c r="F154" i="6"/>
  <c r="F153" i="6"/>
  <c r="F91" i="6"/>
  <c r="F83" i="6"/>
  <c r="F36" i="6"/>
  <c r="F35" i="6"/>
  <c r="E174" i="46"/>
  <c r="E100" i="46"/>
  <c r="F268" i="6"/>
  <c r="F276" i="6"/>
  <c r="F284" i="6"/>
  <c r="F235" i="6"/>
  <c r="F243" i="6"/>
  <c r="F190" i="6"/>
  <c r="F191" i="6"/>
  <c r="F192" i="6"/>
  <c r="F193" i="6"/>
  <c r="F197" i="6"/>
  <c r="F198" i="6"/>
  <c r="F199" i="6"/>
  <c r="F200" i="6"/>
  <c r="F201" i="6"/>
  <c r="F205" i="6"/>
  <c r="F206" i="6"/>
  <c r="F207" i="6"/>
  <c r="F208" i="6"/>
  <c r="F209" i="6"/>
  <c r="F156" i="6"/>
  <c r="F157" i="6"/>
  <c r="F158" i="6"/>
  <c r="F159" i="6"/>
  <c r="F160" i="6"/>
  <c r="F164" i="6"/>
  <c r="F165" i="6"/>
  <c r="F166" i="6"/>
  <c r="F167" i="6"/>
  <c r="F168" i="6"/>
  <c r="F172" i="6"/>
  <c r="F116" i="6"/>
  <c r="F120" i="6"/>
  <c r="F128" i="6"/>
  <c r="F132" i="6"/>
  <c r="F79" i="6"/>
  <c r="F33" i="6"/>
  <c r="F81" i="6"/>
  <c r="F82" i="6"/>
  <c r="F84" i="6"/>
  <c r="F85" i="6"/>
  <c r="F86" i="6"/>
  <c r="F87" i="6"/>
  <c r="F88" i="6"/>
  <c r="F89" i="6"/>
  <c r="F90" i="6"/>
  <c r="F92" i="6"/>
  <c r="F93" i="6"/>
  <c r="F94" i="6"/>
  <c r="F95" i="6"/>
  <c r="F96" i="6"/>
  <c r="F97" i="6"/>
  <c r="F98" i="6"/>
  <c r="F32" i="6"/>
  <c r="F55" i="6"/>
  <c r="F56" i="6"/>
  <c r="F62" i="6"/>
  <c r="F54" i="6" l="1"/>
  <c r="F80" i="6"/>
  <c r="F270" i="6"/>
  <c r="F278" i="6"/>
  <c r="F283" i="6"/>
  <c r="F275" i="6"/>
  <c r="F244" i="6"/>
  <c r="F228" i="6"/>
  <c r="F236" i="6"/>
  <c r="F267" i="6"/>
  <c r="F274" i="6"/>
  <c r="F266" i="6"/>
  <c r="F282" i="6"/>
  <c r="F279" i="6"/>
  <c r="F271" i="6"/>
  <c r="F272" i="6"/>
  <c r="F280" i="6"/>
  <c r="F240" i="6"/>
  <c r="F232" i="6"/>
  <c r="F124" i="6"/>
  <c r="F133" i="6"/>
  <c r="F285" i="6"/>
  <c r="F277" i="6"/>
  <c r="F269" i="6"/>
  <c r="F281" i="6"/>
  <c r="F273" i="6"/>
  <c r="F241" i="6"/>
  <c r="F233" i="6"/>
  <c r="F247" i="6"/>
  <c r="F239" i="6"/>
  <c r="F231" i="6"/>
  <c r="F246" i="6"/>
  <c r="F238" i="6"/>
  <c r="F230" i="6"/>
  <c r="F237" i="6"/>
  <c r="F229" i="6"/>
  <c r="F245" i="6"/>
  <c r="F242" i="6"/>
  <c r="F234" i="6"/>
  <c r="F127" i="6"/>
  <c r="F119" i="6"/>
  <c r="F134" i="6"/>
  <c r="F126" i="6"/>
  <c r="F118" i="6"/>
  <c r="F125" i="6"/>
  <c r="F117" i="6"/>
  <c r="F115" i="6"/>
  <c r="F130" i="6"/>
  <c r="F122" i="6"/>
  <c r="F129" i="6"/>
  <c r="F121" i="6"/>
  <c r="F131" i="6"/>
  <c r="F123" i="6"/>
  <c r="E287" i="46"/>
  <c r="E136" i="46"/>
  <c r="E64" i="46"/>
  <c r="E211" i="46"/>
  <c r="E249" i="46"/>
  <c r="E287" i="6"/>
  <c r="E211" i="6"/>
  <c r="E136" i="6" l="1"/>
  <c r="F34" i="6" l="1"/>
  <c r="E64" i="6"/>
  <c r="M42" i="6" l="1"/>
  <c r="E249" i="6" l="1"/>
  <c r="E100" i="6"/>
  <c r="E17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<sst xmlns="http://schemas.openxmlformats.org/spreadsheetml/2006/main" count="657" uniqueCount="352">
  <si>
    <r>
      <t>Brazilian Circuit</t>
    </r>
    <r>
      <rPr>
        <b/>
        <sz val="28"/>
        <color theme="0"/>
        <rFont val="ROBOTECH GP"/>
        <family val="2"/>
      </rPr>
      <t xml:space="preserve"> </t>
    </r>
    <r>
      <rPr>
        <b/>
        <sz val="26"/>
        <color theme="0"/>
        <rFont val="ROBOTECH GP"/>
      </rPr>
      <t>of the Microsoft Excel World Championship 2024</t>
    </r>
  </si>
  <si>
    <t>Fundamentos de Um Atleta de Excel - Revisitado (Excel Athlete Basics - Revisited) - Opening Round</t>
  </si>
  <si>
    <t>Case Author</t>
  </si>
  <si>
    <t>Klinsmann Langhanz</t>
  </si>
  <si>
    <t>Contato LinkedIn</t>
  </si>
  <si>
    <t>Instructions</t>
  </si>
  <si>
    <r>
      <rPr>
        <b/>
        <sz val="14"/>
        <color theme="1"/>
        <rFont val="Aptos Narrow"/>
        <family val="2"/>
        <scheme val="minor"/>
      </rPr>
      <t xml:space="preserve">FMWC Brasil welcomes all participants in this Opening Round! May this be the beginning of a great project for the Brazilian community!
</t>
    </r>
    <r>
      <rPr>
        <sz val="14"/>
        <color theme="1"/>
        <rFont val="Aptos Narrow"/>
        <family val="2"/>
        <scheme val="minor"/>
      </rPr>
      <t xml:space="preserve">
This challenge is called "</t>
    </r>
    <r>
      <rPr>
        <b/>
        <sz val="14"/>
        <color theme="1"/>
        <rFont val="Aptos Narrow"/>
        <family val="2"/>
        <scheme val="minor"/>
      </rPr>
      <t>Excel Athlete Basics - Revisited</t>
    </r>
    <r>
      <rPr>
        <sz val="14"/>
        <color theme="1"/>
        <rFont val="Aptos Narrow"/>
        <family val="2"/>
        <scheme val="minor"/>
      </rPr>
      <t xml:space="preserve">" and will ask participants in a simple and gradual way to apply the basic concepts of Excel to solve the questions.
</t>
    </r>
    <r>
      <rPr>
        <b/>
        <sz val="14"/>
        <color theme="1"/>
        <rFont val="Aptos Narrow"/>
        <family val="2"/>
        <scheme val="minor"/>
      </rPr>
      <t>Levels 1 to 7</t>
    </r>
    <r>
      <rPr>
        <sz val="14"/>
        <color theme="1"/>
        <rFont val="Aptos Narrow"/>
        <family val="2"/>
        <scheme val="minor"/>
      </rPr>
      <t xml:space="preserve">
For all levels, the participant must demonstrate that they know the basic Excel skills for everyday use, such as text manipulation, mathematical operations, criteria validations and construction of logical reasoning in general.
</t>
    </r>
    <r>
      <rPr>
        <b/>
        <sz val="14"/>
        <color theme="1"/>
        <rFont val="Aptos Narrow"/>
        <family val="2"/>
        <scheme val="minor"/>
      </rPr>
      <t xml:space="preserve">
Levels 6 and 7
</t>
    </r>
    <r>
      <rPr>
        <sz val="14"/>
        <color theme="1"/>
        <rFont val="Aptos Narrow"/>
        <family val="2"/>
        <scheme val="minor"/>
      </rPr>
      <t>To answer Levels 6 and 7, it will be necessary to consult the support worksheet "</t>
    </r>
    <r>
      <rPr>
        <b/>
        <sz val="14"/>
        <color theme="1"/>
        <rFont val="Aptos Narrow"/>
        <family val="2"/>
        <scheme val="minor"/>
      </rPr>
      <t>Map.</t>
    </r>
    <r>
      <rPr>
        <sz val="14"/>
        <color theme="1"/>
        <rFont val="Aptos Narrow"/>
        <family val="2"/>
        <scheme val="minor"/>
      </rPr>
      <t xml:space="preserve">"
</t>
    </r>
    <r>
      <rPr>
        <b/>
        <sz val="14"/>
        <color theme="1"/>
        <rFont val="Aptos Narrow"/>
        <family val="2"/>
        <scheme val="minor"/>
      </rPr>
      <t>Bonus Questions</t>
    </r>
    <r>
      <rPr>
        <sz val="14"/>
        <color theme="1"/>
        <rFont val="Aptos Narrow"/>
        <family val="2"/>
        <scheme val="minor"/>
      </rPr>
      <t xml:space="preserve">
The Bonus Questions can be answered at any time and can be a great way to boost your score.</t>
    </r>
  </si>
  <si>
    <t>Bonus Questions</t>
  </si>
  <si>
    <t>Question #</t>
  </si>
  <si>
    <t>Level</t>
  </si>
  <si>
    <t>Points</t>
  </si>
  <si>
    <t>Answer</t>
  </si>
  <si>
    <t>Bonus 1</t>
  </si>
  <si>
    <r>
      <t xml:space="preserve">Regarding questions 01 to 10, how many times does the unaccented letter "E" appear in your </t>
    </r>
    <r>
      <rPr>
        <b/>
        <sz val="12"/>
        <color theme="7" tint="-0.499984740745262"/>
        <rFont val="Aptos Narrow"/>
        <family val="2"/>
        <scheme val="minor"/>
      </rPr>
      <t>answers</t>
    </r>
    <r>
      <rPr>
        <sz val="12"/>
        <color theme="7" tint="-0.499984740745262"/>
        <rFont val="Aptos Narrow"/>
        <family val="2"/>
        <scheme val="minor"/>
      </rPr>
      <t>? Example 1 should not be considered.</t>
    </r>
  </si>
  <si>
    <t>Bonus 2</t>
  </si>
  <si>
    <t>Regarding questions 11 to 30, which question number has the highest value answer? Example 2 should not be considered.</t>
  </si>
  <si>
    <t>Bonus 3</t>
  </si>
  <si>
    <t>Among the Level 3 answers, excluding Example 3, what is the result of multiplying the largest even answer by the smallest odd answer?</t>
  </si>
  <si>
    <t>Bonus 4</t>
  </si>
  <si>
    <t>N / A</t>
  </si>
  <si>
    <t>How many times does the most frequent number appear in the "Map" spreadsheet?</t>
  </si>
  <si>
    <t>Bonus 5</t>
  </si>
  <si>
    <t>How many "Pink" cells are present in the "Map" spreadsheet? Disregard the legend cell.</t>
  </si>
  <si>
    <t>Questions</t>
  </si>
  <si>
    <t>Level 1</t>
  </si>
  <si>
    <t>Very Easy</t>
  </si>
  <si>
    <t>For this first question we want to extract a certain number of characters of a word, starting from the left, as requested.</t>
  </si>
  <si>
    <t>What are the first characters according to the given Word and the number of Characters requested?</t>
  </si>
  <si>
    <t>In Example1 we have the word "FILTRO" where we need to extract the first 3 characters, generating the answer "FIL".</t>
  </si>
  <si>
    <t>The answer to Question 1 starts with Q, R or S.</t>
  </si>
  <si>
    <t>The answer to Question 2 starts with N, O or P.</t>
  </si>
  <si>
    <t>The answer to Question 3 starts with L, M or N.</t>
  </si>
  <si>
    <t>Word</t>
  </si>
  <si>
    <t>Characters</t>
  </si>
  <si>
    <t>Example1</t>
  </si>
  <si>
    <t>FIL</t>
  </si>
  <si>
    <t>FILTRO</t>
  </si>
  <si>
    <t>SOMA</t>
  </si>
  <si>
    <t>PROCX</t>
  </si>
  <si>
    <t>MÉDIA</t>
  </si>
  <si>
    <t>ARRED</t>
  </si>
  <si>
    <t>DESLOC</t>
  </si>
  <si>
    <t>INDIRETO</t>
  </si>
  <si>
    <t>SES</t>
  </si>
  <si>
    <t>HOJE</t>
  </si>
  <si>
    <t>ALEATÓRIO</t>
  </si>
  <si>
    <t>FIMMÊS</t>
  </si>
  <si>
    <t>Code</t>
  </si>
  <si>
    <t>Level 2</t>
  </si>
  <si>
    <t>Mid-Easy</t>
  </si>
  <si>
    <t>For each question we have ten numbers in the "Numbers" text field. What is the sum of the two largest numbers presented?</t>
  </si>
  <si>
    <t>In Example2, the two largest numbers are 90 and 70, so their sum is 160.</t>
  </si>
  <si>
    <t>The answer to Question 11 is between 140 and 160.</t>
  </si>
  <si>
    <t>The answer to Question 12 is between 160 and 180.</t>
  </si>
  <si>
    <t>The answer to Question 13 is between 190 and 210.</t>
  </si>
  <si>
    <t>Numbers</t>
  </si>
  <si>
    <t>Example2</t>
  </si>
  <si>
    <t>41 - 33 - 90 - 70 - 44 - 20 - 44 - 19 - 50 - 53</t>
  </si>
  <si>
    <t>72 - 48 - 15 - 22 - 19 - 26 - 71 - 32 - 30 - 74</t>
  </si>
  <si>
    <t>11 - 21 - 30 - 74 - 54 - 37 - 34 - 71 - 24 - 89</t>
  </si>
  <si>
    <t>19 - 43 - 97 - 51 - 27 - 45 - 18 - 97 - 39 - 17</t>
  </si>
  <si>
    <t>63 - 62 - 32 - 45 - 63 - 74 - 87 - 80 - 56 - 50</t>
  </si>
  <si>
    <t>17 - 63 - 62 - 14 - 76 - 55 - 87 - 65 - 83 - 63</t>
  </si>
  <si>
    <t>35 - 79 - 76 - 38 - 66 - 89 - 22 - 14 - 79 - 34</t>
  </si>
  <si>
    <t>26 - 76 - 36 - 56 - 90 - 68 - 39 - 62 - 29 - 13</t>
  </si>
  <si>
    <t>11 - 79 - 14 - 14 - 64 - 58 - 32 - 97 - 63 - 29</t>
  </si>
  <si>
    <t>85 - 24 - 43 - 76 - 81 - 54 - 10 - 74 - 53 - 40</t>
  </si>
  <si>
    <t>54 - 35 - 98 - 99 - 58 - 94 - 37 - 59 - 56 - 83</t>
  </si>
  <si>
    <t>61 - 67 - 91 - 89 - 34 - 10 - 37 - 90 - 86 - 90</t>
  </si>
  <si>
    <t>28 - 16 - 17 - 59 - 53 - 99 - 83 - 47 - 85 - 99</t>
  </si>
  <si>
    <t>63 - 96 - 88 - 85 - 13 - 66 - 16 - 66 - 29 - 84</t>
  </si>
  <si>
    <t>11 - 76 - 74 - 93 - 14 - 33 - 96 - 46 - 74 - 32</t>
  </si>
  <si>
    <t>86 - 42 - 99 - 62 - 19 - 76 - 18 - 68 - 58 - 94</t>
  </si>
  <si>
    <t>45 - 90 - 99 - 14 - 78 - 84 - 87 - 82 - 60 - 35</t>
  </si>
  <si>
    <t>18 - 17 - 38 - 61 - 81 - 41 - 77 - 56 - 65 - 61</t>
  </si>
  <si>
    <t>89 - 32 - 80 - 60 - 99 - 41 - 55 - 95 - 43 - 21</t>
  </si>
  <si>
    <t>71 - 46 - 25 - 64 - 27 - 17 - 76 - 82 - 21 - 32</t>
  </si>
  <si>
    <t>94 - 57 - 52 - 53 - 66 - 20 - 85 - 74 - 17 - 87</t>
  </si>
  <si>
    <t>Level 3</t>
  </si>
  <si>
    <t>What is the column number corresponding to each Reference below? (where "A"=1, "B"=2, "C"=3, "D"=4, etc.)</t>
  </si>
  <si>
    <t>In Example3 we have the Reference "E19", whose column is "E" and, therefore, the number of this column is 5.</t>
  </si>
  <si>
    <t>The answer to Question 31 is between 1 and 11.</t>
  </si>
  <si>
    <t>The answer to Question 32 is between 17 and 27.</t>
  </si>
  <si>
    <t>The answer to Question 33 is between 25 and 35.</t>
  </si>
  <si>
    <t>Reference</t>
  </si>
  <si>
    <t>Example3</t>
  </si>
  <si>
    <t>E19</t>
  </si>
  <si>
    <t>F10</t>
  </si>
  <si>
    <t>Z5</t>
  </si>
  <si>
    <t>AB13</t>
  </si>
  <si>
    <t>J24</t>
  </si>
  <si>
    <t>K114:M115</t>
  </si>
  <si>
    <t>AJ20</t>
  </si>
  <si>
    <t>Y23</t>
  </si>
  <si>
    <t>C22</t>
  </si>
  <si>
    <t>U59</t>
  </si>
  <si>
    <t>AB33</t>
  </si>
  <si>
    <t>Y16</t>
  </si>
  <si>
    <t>AC16</t>
  </si>
  <si>
    <t>O38</t>
  </si>
  <si>
    <t>AF56</t>
  </si>
  <si>
    <t>F1</t>
  </si>
  <si>
    <t>D3</t>
  </si>
  <si>
    <t>T26</t>
  </si>
  <si>
    <t>B16</t>
  </si>
  <si>
    <t>H35</t>
  </si>
  <si>
    <t>G17</t>
  </si>
  <si>
    <t>Y58</t>
  </si>
  <si>
    <t>Level 4</t>
  </si>
  <si>
    <t>For each question below, how many times does the requested "Character" appear in the provided "Text String"?</t>
  </si>
  <si>
    <t>In Example4 we have that the character "J" appears twice in the text string, therefore the answer is 2.</t>
  </si>
  <si>
    <t>The answer to Question 31 is odd.</t>
  </si>
  <si>
    <t>The answer to Question 32 is even.</t>
  </si>
  <si>
    <t>The answer to Question 33 is odd.</t>
  </si>
  <si>
    <t>Character</t>
  </si>
  <si>
    <t>Text String</t>
  </si>
  <si>
    <t>Example4</t>
  </si>
  <si>
    <t>J</t>
  </si>
  <si>
    <t>CEFAIHAFBAJICDFGEBGCJDCCIHGFBEEFCCEEHEGGBKACKKGFBA</t>
  </si>
  <si>
    <t>G</t>
  </si>
  <si>
    <t>HGBDIBBHACGJFKJFBAGCJDFJCAJGKBBKADAJECJFBJEIEHEGJC</t>
  </si>
  <si>
    <t>B</t>
  </si>
  <si>
    <t>DAIAACHBJIGDEJFEBDJEGKHFIHBJDEACGBHCDGJDIIJGFKBBAC</t>
  </si>
  <si>
    <t>E</t>
  </si>
  <si>
    <t>CEIHDCCJBIJFBFFKKHEBABIDFABHJDFHDGKJGKCICGEFCCICBJ</t>
  </si>
  <si>
    <t>BCKKGJBCAJDKCABEJDBFKDBBBJGAEBECDKHBAAACJGFDIBBHGD</t>
  </si>
  <si>
    <t>JHGBGGDCCFICIKKHHEDAEDIBDICIBFCCKBBGEDIICFEIDIGHJD</t>
  </si>
  <si>
    <t>FAFAIFEIGKGDHBBGGBGJJIDHHAGHEHDFCGJECAAKEHDHKIGJBH</t>
  </si>
  <si>
    <t>H</t>
  </si>
  <si>
    <t>GEHHBIFCIHKJKDJJCECDKHCCGDFFHFAEGCKHEAFBEFGEIIGJHB</t>
  </si>
  <si>
    <t>F</t>
  </si>
  <si>
    <t>HJIIHDABDIFHHJECDKFGKFJHDIGBBJIJBJCJHAEFKGFFHAGFCC</t>
  </si>
  <si>
    <t>JEIAGFJKHDCKKCFHJDFCBHFFAAGAKHCJFFIJBJAGAHIDKIFKGC</t>
  </si>
  <si>
    <t>D</t>
  </si>
  <si>
    <t>DCCAIDHIKDDGKJIHFDDDFBHJBFIJAJJKKEJBKJDGFCFEECIBEA</t>
  </si>
  <si>
    <t>JEAJJKHDBFBEIGAIGEHFKBBFJAEFGBHHFFGFGACCEBDICFBIFH</t>
  </si>
  <si>
    <t>A</t>
  </si>
  <si>
    <t>CHJJEFGBFKJKBDGEKIJEHGIAJEEFGAEHGIHAIFJFGCIAIJHDDH</t>
  </si>
  <si>
    <t>K</t>
  </si>
  <si>
    <t>DHEDGGHKBEDJCAKBFKFFIECIJKDIICAGDIKGBGDAHHCEKFIFEB</t>
  </si>
  <si>
    <t>HIKCHKAIADDGACADHGIHHEAJKDGJJIDCKAEBAHGHDAKEFJHHAG</t>
  </si>
  <si>
    <t>EJIJAGFJGIEAAHIGFIFHGKKCCIAFHHCJJCCGFGFFBCIKBIABBJ</t>
  </si>
  <si>
    <t>GGEFAJKHHDBEIAEDAGEFCBIAFGHGBKBADFAJBHAFAJJCKFCAIC</t>
  </si>
  <si>
    <t>IBDFAJFKCEEEEKKGAFJCHEIFGCIGFABKBFHJKGHJGGHGHBIKBC</t>
  </si>
  <si>
    <t>BDBCFHJKJDGKAJBICBBHIFEKGHKICDBCGDGKCIEAGFDFIBJHJJ</t>
  </si>
  <si>
    <t>JBBIJHKCCIDFCDKIDIBEDGIDBJKBJHIFKFAHIJFHBKCCCBDEHF</t>
  </si>
  <si>
    <t>FIIGJEEJAAHHCACDJBGIJBBEIFDHBGFJEBCHCAAEEEEBEAJDIB</t>
  </si>
  <si>
    <t>code</t>
  </si>
  <si>
    <t>Level 5</t>
  </si>
  <si>
    <t>For each question below, perform a sum on the "Numeric Chain" presented, but only for the "Number" presented.</t>
  </si>
  <si>
    <t>What is the value of this sum?</t>
  </si>
  <si>
    <t>In Example5, we add together the occurences of only the the number "7." After doing that [7 + 7 + 7 + 7 + 7 + 7] we have 42 as the answer.</t>
  </si>
  <si>
    <t>The answer to Question 71 is even.</t>
  </si>
  <si>
    <t>The answer to Question 72 is even.</t>
  </si>
  <si>
    <t>The answer to Question 73 is odd.</t>
  </si>
  <si>
    <t>Number</t>
  </si>
  <si>
    <t>Numeric Chain</t>
  </si>
  <si>
    <t>Example5</t>
  </si>
  <si>
    <t>7;9;4;1;8;7;1;1;6;2;5;5;1;1;1;9;2;6;6;7;8;2;3;7;5;9;4;1;3;1;9;9;3;6;1;7;7;5;8;3;4;3;6;6;8</t>
  </si>
  <si>
    <t>4;2;3;2;3;1;9;7;5;5;4;4;3;5;8;8;7;6;8;2;9;8;6;4;3;1;9;6;2;4;1;6;1;6;7;3;1;6;1;4;1;8;4;3;6</t>
  </si>
  <si>
    <t>8;4;7;8;1;8;1;9;1;3;7;8;3;2;1;7;4;7;9;7;4;6;3;2;3;8;1;9;2;6;3;1;3;6;8;5;3;4;6;6;7;9;4;5;5</t>
  </si>
  <si>
    <t>2;1;5;8;3;2;1;8;1;5;8;5;9;5;8;8;1;2;9;7;8;9;5;7;2;2;6;3;9;7;7;6;1;7;7;8;6;9;5;3;7;5;3;6;3</t>
  </si>
  <si>
    <t>2;5;1;6;7;5;1;1;5;3;9;1;5;3;3;1;3;8;9;9;9;6;2;8;1;5;2;3;4;3;9;9;3;8;4;1;4;6;7;1;6;5;8;7;4</t>
  </si>
  <si>
    <t>6;6;5;7;9;7;3;6;5;3;5;5;4;2;4;8;4;4;4;5;1;3;6;9;4;5;9;9;7;1;9;5;4;4;1;8;3;2;5;2;5;7;6;8;7</t>
  </si>
  <si>
    <t>7;6;7;2;4;8;2;7;6;8;7;5;5;3;1;9;5;3;7;9;6;3;3;7;1;7;1;9;7;9;3;7;4;8;3;5;6;8;8;7;2;4;9;1;1</t>
  </si>
  <si>
    <t>4;2;7;3;8;8;8;3;3;3;8;5;5;5;2;1;7;5;6;3;9;5;2;4;8;9;6;5;2;2;4;3;1;1;8;2;7;4;1;7;4;6;9;5;2</t>
  </si>
  <si>
    <t>7;9;4;7;6;9;7;4;9;4;3;5;8;4;3;6;3;5;9;1;7;1;9;2;8;2;5;6;4;2;3;1;6;2;7;7;4;6;5;3;2;1;2;5;4</t>
  </si>
  <si>
    <t>4;7;5;4;1;5;9;6;1;7;2;7;1;9;1;2;5;3;4;9;5;1;3;8;6;5;8;2;3;6;9;6;6;7;8;9;1;6;1;5;1;9;4;3;5</t>
  </si>
  <si>
    <t>9;5;9;5;6;2;9;5;5;4;7;4;4;3;2;4;5;6;6;8;5;9;8;7;8;5;3;7;6;5;6;8;7;5;2;1;8;6;5;4;8;4;1;1;6</t>
  </si>
  <si>
    <t>1;9;7;2;2;8;3;7;6;4;8;4;4;1;2;5;1;7;3;6;2;9;2;1;4;9;2;7;3;6;7;2;9;9;2;5;6;2;8;1;6;3;7;9;5</t>
  </si>
  <si>
    <t>2;7;4;5;8;2;1;1;7;2;7;5;4;3;3;9;1;3;2;3;1;2;9;2;8;4;9;9;5;8;7;3;1;1;3;8;3;9;1;7;5;2;1;1;6</t>
  </si>
  <si>
    <t>6;4;6;6;7;5;2;3;3;7;8;2;3;6;2;7;1;9;2;8;8;5;8;1;8;3;7;1;2;6;7;1;9;1;6;5;5;5;1;3;5;5;3;3;5</t>
  </si>
  <si>
    <t>5;7;3;1;7;8;9;7;1;6;8;3;2;8;9;7;9;9;4;6;1;7;4;3;6;3;8;6;5;6;5;3;8;4;3;6;1;2;2;9;7;2;5;5;5</t>
  </si>
  <si>
    <t>1;2;8;9;2;7;3;9;6;2;5;7;6;3;7;4;5;9;5;4;8;3;6;2;9;9;3;6;8;4;3;5;9;9;9;3;6;2;1;9;4;5;4;7;8</t>
  </si>
  <si>
    <t>2;1;9;8;6;8;2;2;1;3;3;1;6;7;7;4;2;1;9;9;2;8;5;9;3;6;1;5;6;8;1;3;8;5;8;2;7;4;9;7;2;6;5;8;5</t>
  </si>
  <si>
    <t>7;8;9;3;2;5;4;8;5;5;3;9;8;5;1;6;5;2;2;9;8;8;4;6;7;7;4;7;5;6;1;2;3;7;7;9;7;3;6;7;2;6;6;7;6</t>
  </si>
  <si>
    <t>5;2;1;3;2;4;7;6;1;9;5;5;4;2;8;9;9;6;2;9;9;9;8;2;3;4;6;1;6;1;9;3;9;5;7;1;5;8;1;5;5;4;5;3;6</t>
  </si>
  <si>
    <t>1;5;6;5;3;4;8;3;2;9;2;8;7;5;3;4;6;9;5;8;7;6;8;7;8;1;4;6;8;5;7;2;3;2;9;5;3;7;4;9;2;4;7;4;8</t>
  </si>
  <si>
    <t>6;7;5;4;8;4;4;8;5;7;8;1;4;2;8;3;4;4;3;9;9;8;9;6;1;8;5;6;9;3;1;4;1;6;3;1;5;8;5;4;8;9;2;1;9</t>
  </si>
  <si>
    <t>Level 6</t>
  </si>
  <si>
    <t>For this question, use the "Map" worksheet as support.</t>
  </si>
  <si>
    <t>For each "Location" provided, what is the value corresponding to this address in the "Map" worksheet?</t>
  </si>
  <si>
    <t>In Example6 we have the location of cell Q4.</t>
  </si>
  <si>
    <t>In the "Map" worksheet, the value in cell Q4 is 1, therefore the answer is 1.</t>
  </si>
  <si>
    <t>The answer to Question 91 is odd.</t>
  </si>
  <si>
    <t>The answer to Question 92 is odd.</t>
  </si>
  <si>
    <t>The answer to Question 93 is even.</t>
  </si>
  <si>
    <t>Location</t>
  </si>
  <si>
    <t>Example6</t>
  </si>
  <si>
    <t>Q4</t>
  </si>
  <si>
    <t>D8</t>
  </si>
  <si>
    <t>U3</t>
  </si>
  <si>
    <t>T9</t>
  </si>
  <si>
    <t>T16</t>
  </si>
  <si>
    <t>AA10</t>
  </si>
  <si>
    <t>M3</t>
  </si>
  <si>
    <t>X12</t>
  </si>
  <si>
    <t>W18</t>
  </si>
  <si>
    <t>AC2</t>
  </si>
  <si>
    <t>G3</t>
  </si>
  <si>
    <t>J3</t>
  </si>
  <si>
    <t>C11</t>
  </si>
  <si>
    <t>AD19</t>
  </si>
  <si>
    <t>M2</t>
  </si>
  <si>
    <t>J10</t>
  </si>
  <si>
    <t>M9</t>
  </si>
  <si>
    <t>E3</t>
  </si>
  <si>
    <t>U14</t>
  </si>
  <si>
    <t>F6</t>
  </si>
  <si>
    <t>Z19</t>
  </si>
  <si>
    <t>Level 7</t>
  </si>
  <si>
    <t>Medium</t>
  </si>
  <si>
    <t>Use the same rationale as Level 6, however now we want to know the value of the cell Above or Below according to the "Direction" from the "Reference" provided.</t>
  </si>
  <si>
    <t>In Example 7 we have the location of cell U19 to be checked in the "Map" worksheet.</t>
  </si>
  <si>
    <t>As requested, the cell above cell U19 is cell U18. The value present in cell U18 is 1.</t>
  </si>
  <si>
    <t>The answer to Question 111 is even.</t>
  </si>
  <si>
    <t>The answer to Question 112 is odd.</t>
  </si>
  <si>
    <t>The answer to Question 113 is odd.</t>
  </si>
  <si>
    <t>Direction</t>
  </si>
  <si>
    <t>Exemplo7</t>
  </si>
  <si>
    <t>U19</t>
  </si>
  <si>
    <t>Above</t>
  </si>
  <si>
    <t>Below</t>
  </si>
  <si>
    <t>Y8</t>
  </si>
  <si>
    <t>V16</t>
  </si>
  <si>
    <t>B15</t>
  </si>
  <si>
    <t>C7</t>
  </si>
  <si>
    <t>Y13</t>
  </si>
  <si>
    <t>I11</t>
  </si>
  <si>
    <t>S19</t>
  </si>
  <si>
    <t>U6</t>
  </si>
  <si>
    <t>E6</t>
  </si>
  <si>
    <t>E16</t>
  </si>
  <si>
    <t>AC11</t>
  </si>
  <si>
    <t>B10</t>
  </si>
  <si>
    <t>Q11</t>
  </si>
  <si>
    <t>AE6</t>
  </si>
  <si>
    <t>AE13</t>
  </si>
  <si>
    <t>B19</t>
  </si>
  <si>
    <t>sequence</t>
  </si>
  <si>
    <t>L1</t>
  </si>
  <si>
    <t>L2</t>
  </si>
  <si>
    <t>Sum</t>
  </si>
  <si>
    <t>Length</t>
  </si>
  <si>
    <t>Width</t>
  </si>
  <si>
    <t>Depth</t>
  </si>
  <si>
    <t>W Volume</t>
  </si>
  <si>
    <r>
      <t xml:space="preserve">Circuito Brasileiro </t>
    </r>
    <r>
      <rPr>
        <b/>
        <sz val="28"/>
        <color theme="0"/>
        <rFont val="ROBOTECH GP"/>
        <family val="2"/>
      </rPr>
      <t>do Campeonato Mundial de Microsoft Excel 2024</t>
    </r>
  </si>
  <si>
    <t>Autor do Desafio</t>
  </si>
  <si>
    <t>Instruções</t>
  </si>
  <si>
    <r>
      <rPr>
        <b/>
        <sz val="14"/>
        <color theme="1"/>
        <rFont val="Aptos Narrow"/>
        <family val="2"/>
        <scheme val="minor"/>
      </rPr>
      <t xml:space="preserve">A FMWC Brasil dá as boas vindas a todos os participantes desta Rodada Inaugural! Que este seja o início de um grande projeto para o público brasileiro!
</t>
    </r>
    <r>
      <rPr>
        <sz val="14"/>
        <color theme="1"/>
        <rFont val="Aptos Narrow"/>
        <family val="2"/>
        <scheme val="minor"/>
      </rPr>
      <t xml:space="preserve">
O desafio da vez se chama "</t>
    </r>
    <r>
      <rPr>
        <b/>
        <sz val="14"/>
        <color theme="1"/>
        <rFont val="Aptos Narrow"/>
        <family val="2"/>
        <scheme val="minor"/>
      </rPr>
      <t>Fundamentos de um Atleta de Excel - Revisitado</t>
    </r>
    <r>
      <rPr>
        <sz val="14"/>
        <color theme="1"/>
        <rFont val="Aptos Narrow"/>
        <family val="2"/>
        <scheme val="minor"/>
      </rPr>
      <t>" e irá solicitar aos participantes, sempre de forma simples e gradual, que apliquem os conceitos básicos do Excel para resolver as questões.</t>
    </r>
    <r>
      <rPr>
        <b/>
        <sz val="14"/>
        <color theme="1"/>
        <rFont val="Aptos Narrow"/>
        <family val="2"/>
        <scheme val="minor"/>
      </rPr>
      <t xml:space="preserve">
Níveis 1 a 7
</t>
    </r>
    <r>
      <rPr>
        <sz val="14"/>
        <color theme="1"/>
        <rFont val="Aptos Narrow"/>
        <family val="2"/>
        <scheme val="minor"/>
      </rPr>
      <t xml:space="preserve">Para todos os níveis o participante deverá demonstrar e aplicar que conhece as habilidades básicas de Excel para o dia a dia como manipulação de texto, operações matemáticas, validações de critérios e construção de raciocínio lógico em geral.
</t>
    </r>
    <r>
      <rPr>
        <b/>
        <sz val="14"/>
        <color theme="1"/>
        <rFont val="Aptos Narrow"/>
        <family val="2"/>
        <scheme val="minor"/>
      </rPr>
      <t xml:space="preserve">Níveis 6 e 7
</t>
    </r>
    <r>
      <rPr>
        <sz val="14"/>
        <color theme="1"/>
        <rFont val="Aptos Narrow"/>
        <family val="2"/>
        <scheme val="minor"/>
      </rPr>
      <t xml:space="preserve">Para responder os Níveis 6 e 7 será necessário consultar a planilha de apoio "Mapa" e verificar as posições e deslocamentos solicitados nas questões.
</t>
    </r>
    <r>
      <rPr>
        <b/>
        <sz val="14"/>
        <color theme="1"/>
        <rFont val="Aptos Narrow"/>
        <family val="2"/>
        <scheme val="minor"/>
      </rPr>
      <t>Questões Bônus</t>
    </r>
    <r>
      <rPr>
        <sz val="14"/>
        <color theme="1"/>
        <rFont val="Aptos Narrow"/>
        <family val="2"/>
        <scheme val="minor"/>
      </rPr>
      <t xml:space="preserve">
As Questões Bônus podem ser respondidas a qualquer momento e também ajudam a contabilizar a pontuação do participante.</t>
    </r>
  </si>
  <si>
    <t>Questões Bônus</t>
  </si>
  <si>
    <t>Questão #</t>
  </si>
  <si>
    <t>Referência</t>
  </si>
  <si>
    <t>Pontos</t>
  </si>
  <si>
    <t>Resposta</t>
  </si>
  <si>
    <t>Questão</t>
  </si>
  <si>
    <t>Bônus 1</t>
  </si>
  <si>
    <t>Nível 1</t>
  </si>
  <si>
    <t>Sobre as questões de 01 a 10, quantas vezes aparece a letra "E" nas respostas? O Exemplo1 não deve ser considerado.</t>
  </si>
  <si>
    <t>Bônus 2</t>
  </si>
  <si>
    <t>Nível 2</t>
  </si>
  <si>
    <t>Sobre as questões de 11 a 30, qual delas possui a resposta com o valor mais alto? O Exemplo2 não deve ser considerado.</t>
  </si>
  <si>
    <t>Bônus 3</t>
  </si>
  <si>
    <t>Nível 3</t>
  </si>
  <si>
    <t>Dentre as respostas do Nível 3, excluindo o Exemplo3, qual o resultado da multiplicação entre a maior resposta par e a menor resposta ímpar?</t>
  </si>
  <si>
    <t>Bônus 4</t>
  </si>
  <si>
    <t>Livre</t>
  </si>
  <si>
    <t>Quantas vezes aparece o número mais frenquente na planilha "Mapa"?</t>
  </si>
  <si>
    <t>Quantas células "Rosa" estão presentes na planilha "Mapa"? Desconsiderar a célula da legenda.</t>
  </si>
  <si>
    <t>Questões</t>
  </si>
  <si>
    <t>Muito Fácil</t>
  </si>
  <si>
    <t>Para esta primeira questão queremos extrair um determinado número de caracteres, a partir da esquerda, conforme solicitado.</t>
  </si>
  <si>
    <t>Quais são os primeiros caracteres conforme a Palavra dada e o o número de Caracteres solicitado?</t>
  </si>
  <si>
    <t>No Exemplo1 temos a palavra "FILTRO" onde precisamos extrair os 3 primeiros caracteres, gerando a resposta "FIL".</t>
  </si>
  <si>
    <t>A resposta da Questão 1 começa com Q, R ou S.</t>
  </si>
  <si>
    <t>A resposta da Questão 2 começa com N, O ou P.</t>
  </si>
  <si>
    <t>A resposta da Questão 3 começa com L, M ou N.</t>
  </si>
  <si>
    <t>Nível</t>
  </si>
  <si>
    <t>Palavra</t>
  </si>
  <si>
    <t>Caracteres</t>
  </si>
  <si>
    <t>Exemplo1</t>
  </si>
  <si>
    <t>SO</t>
  </si>
  <si>
    <t>PR</t>
  </si>
  <si>
    <t>M</t>
  </si>
  <si>
    <t>ARRE</t>
  </si>
  <si>
    <t>DES</t>
  </si>
  <si>
    <t>INDI</t>
  </si>
  <si>
    <t>SE</t>
  </si>
  <si>
    <t>AL</t>
  </si>
  <si>
    <t>Código 1</t>
  </si>
  <si>
    <t>Médio-Fácil</t>
  </si>
  <si>
    <t>Para cada questão temos dez números no campo de texto "Números". Qual a soma dos dois maiores números apresentados?</t>
  </si>
  <si>
    <t>No Exemplo2 temos que os dois maiores números são 90 e 70, portanto sua soma resulta em 160.</t>
  </si>
  <si>
    <t>A resposta da Questão 11 está entre 140 e 160.</t>
  </si>
  <si>
    <t>A resposta da Questão 12 está entre 160 e 180.</t>
  </si>
  <si>
    <t>A resposta da Questão 13 está entre 190 e 210.</t>
  </si>
  <si>
    <t>Números</t>
  </si>
  <si>
    <t>Exemplo2</t>
  </si>
  <si>
    <t>Código 2</t>
  </si>
  <si>
    <t>Qual o número referente à coluna de cada Referência abaixo? (sendo "A"=1, "B"=2, "C"=3, "D"=4, etc)</t>
  </si>
  <si>
    <t>No Exemplo3 temos a Referência "E19", cuja coluna é "E" e, portanto, o número desta coluna é 5.</t>
  </si>
  <si>
    <t>A resposta da Questão 31 está entre 1 e 11.</t>
  </si>
  <si>
    <t>A resposta da Questão 32 está entre 17 e 27.</t>
  </si>
  <si>
    <t>A resposta da Questão 33 está entre 25 e 35.</t>
  </si>
  <si>
    <t>Exemplo3</t>
  </si>
  <si>
    <t>Código 3</t>
  </si>
  <si>
    <t>Nível 4</t>
  </si>
  <si>
    <t>Para cada questão abaixo, quantas vezes o "Caractere" solicitado aparece na "Cadeia de Texto" fornecida?</t>
  </si>
  <si>
    <t>No Exemplo3 temos que o caractere "J" parece duas vezes na cadeia de texto, portanto a resposta é 2.</t>
  </si>
  <si>
    <t>A resposta da Questão 31 é ímpar.</t>
  </si>
  <si>
    <t>A resposta da Questão 32 é par.</t>
  </si>
  <si>
    <t>A resposta da Questão 33 é ímpar.</t>
  </si>
  <si>
    <t>Caractere</t>
  </si>
  <si>
    <t>Cadeia de Texto</t>
  </si>
  <si>
    <t>Exemplo4</t>
  </si>
  <si>
    <t>Código 4</t>
  </si>
  <si>
    <t>Nível 5</t>
  </si>
  <si>
    <t>Médio</t>
  </si>
  <si>
    <t>Para cada questão abaixo, deveremos realizar uma soma sobre a "Cadeia Numérica" apresentada, mas somente devem ser considerado o "Número" apersentado.</t>
  </si>
  <si>
    <t>Qual o valor desta soma?</t>
  </si>
  <si>
    <t>No Exemplo5, considerando apenas as ocorrências do número "7", temos como resposta a soma 42.</t>
  </si>
  <si>
    <t>Número</t>
  </si>
  <si>
    <t>Cadeia Numérica</t>
  </si>
  <si>
    <t>Exemplo5</t>
  </si>
  <si>
    <t>Código 5</t>
  </si>
  <si>
    <t>Nível 6</t>
  </si>
  <si>
    <t>Fácil</t>
  </si>
  <si>
    <t>Para esta questão utilize a planilha "Mapa" como apoio.</t>
  </si>
  <si>
    <t>Para cada "Localização" forneceida, qual o valor correspondente a este endereço na planilha "Mapa"?</t>
  </si>
  <si>
    <t>No Exemplo6 temos a localização da célula Q4.</t>
  </si>
  <si>
    <t>Na planilha "Mapa", o valor presente na célula Q4 é 1, portanto a resposta é 1.</t>
  </si>
  <si>
    <t>A resposta da Questão 91 é ímpar.</t>
  </si>
  <si>
    <t>A resposta da Questão 92 é ímpar.</t>
  </si>
  <si>
    <t>A resposta da Questão 93 é par.</t>
  </si>
  <si>
    <t>Localização</t>
  </si>
  <si>
    <t>Exemplo6</t>
  </si>
  <si>
    <t>Código 6</t>
  </si>
  <si>
    <t>Nível 7</t>
  </si>
  <si>
    <t>Utilize o mesmo racional do Nível 6, no entanto agora queremos saber o valor da célula Acima ou Abaixo conforme a "Direção" a partir da "Referência" fornecida.</t>
  </si>
  <si>
    <t>No Exemplo7 temos a localização da célula U19 a ser verificada na planilha "Mapa".</t>
  </si>
  <si>
    <t>Conforme solicitado, a célula acima da célula U19 é a célula U18. O valor presente na célula U18 é 1.</t>
  </si>
  <si>
    <t>A resposta da Questão 111 é par.</t>
  </si>
  <si>
    <t>A resposta da Questão 112 é ímpar.</t>
  </si>
  <si>
    <t>A resposta da Questão 113 é ímpar.</t>
  </si>
  <si>
    <t>Direção</t>
  </si>
  <si>
    <t>Acima</t>
  </si>
  <si>
    <t>Abaixo</t>
  </si>
  <si>
    <t>Código 7</t>
  </si>
  <si>
    <t>Pink</t>
  </si>
  <si>
    <t>Yellow</t>
  </si>
  <si>
    <t>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</si>
</sst>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20"/>
      <color theme="1"/>
      <name val="Aptos"/>
      <family val="2"/>
    </font>
    <font>
      <sz val="11"/>
      <color theme="1"/>
      <name val="Roboto"/>
    </font>
    <font>
      <b/>
      <sz val="20"/>
      <color theme="1"/>
      <name val="Robotech"/>
    </font>
    <font>
      <sz val="12"/>
      <color theme="1"/>
      <name val="Aptos Narrow"/>
      <family val="2"/>
      <scheme val="minor"/>
    </font>
    <font>
      <b/>
      <sz val="11"/>
      <color theme="1"/>
      <name val="Roboto"/>
    </font>
    <font>
      <b/>
      <sz val="11"/>
      <color theme="0"/>
      <name val="Roboto"/>
    </font>
    <font>
      <sz val="11"/>
      <color theme="7" tint="-0.499984740745262"/>
      <name val="Roboto"/>
    </font>
    <font>
      <u/>
      <sz val="11"/>
      <color theme="10"/>
      <name val="Aptos Narrow"/>
      <family val="2"/>
      <scheme val="minor"/>
    </font>
    <font>
      <b/>
      <sz val="14"/>
      <name val="Roboto"/>
    </font>
    <font>
      <b/>
      <sz val="11"/>
      <name val="Roboto"/>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14"/>
      <color theme="0"/>
      <name val="Roboto"/>
    </font>
    <font>
      <b/>
      <sz val="20"/>
      <color theme="0"/>
      <name val="Roboto"/>
    </font>
    <font>
      <i/>
      <sz val="10"/>
      <color theme="1"/>
      <name val="Roboto"/>
    </font>
    <font>
      <sz val="11"/>
      <name val="Roboto"/>
    </font>
    <font>
      <sz val="12"/>
      <color theme="1"/>
      <name val="Roboto"/>
    </font>
    <font>
      <sz val="12"/>
      <name val="Roboto"/>
    </font>
    <font>
      <b/>
      <sz val="14"/>
      <color theme="1"/>
      <name val="Aptos Narrow"/>
      <family val="2"/>
      <scheme val="minor"/>
    </font>
    <font>
      <sz val="14"/>
      <color theme="1"/>
      <name val="Aptos Narrow"/>
      <family val="2"/>
      <scheme val="minor"/>
    </font>
    <font>
      <sz val="14"/>
      <color theme="1"/>
      <name val="Aptos"/>
      <family val="2"/>
    </font>
    <font>
      <b/>
      <sz val="20"/>
      <color theme="1"/>
      <name val="Roboto"/>
    </font>
    <font>
      <u/>
      <sz val="20"/>
      <color theme="10"/>
      <name val="Aptos"/>
      <family val="2"/>
    </font>
    <font>
      <b/>
      <sz val="48"/>
      <color theme="1"/>
      <name val="Roboto"/>
    </font>
    <font>
      <u/>
      <sz val="12"/>
      <color theme="10"/>
      <name val="Aptos"/>
      <family val="2"/>
    </font>
    <font>
      <b/>
      <sz val="52"/>
      <color theme="0"/>
      <name val="ROBOTECH GP"/>
      <family val="2"/>
    </font>
    <font>
      <b/>
      <sz val="28"/>
      <color theme="0"/>
      <name val="ROBOTECH GP"/>
      <family val="2"/>
    </font>
    <font>
      <b/>
      <sz val="18"/>
      <color theme="0"/>
      <name val="ROBOTECH GP"/>
      <family val="2"/>
    </font>
    <font>
      <b/>
      <sz val="16"/>
      <color theme="0"/>
      <name val="ROBOTECH GP"/>
      <family val="2"/>
    </font>
    <font>
      <sz val="10"/>
      <name val="Aptos"/>
      <family val="2"/>
    </font>
    <font>
      <b/>
      <sz val="12"/>
      <color theme="7" tint="-0.499984740745262"/>
      <name val="Aptos Narrow"/>
      <family val="2"/>
      <scheme val="minor"/>
    </font>
    <font>
      <b/>
      <sz val="26"/>
      <color theme="0"/>
      <name val="ROBOTECH GP"/>
    </font>
    <font>
      <b/>
      <sz val="14"/>
      <color theme="0"/>
      <name val="ROBOTECH GP"/>
      <family val="2"/>
    </font>
  </fonts>
  <fills count="11">
    <fill>
      <patternFill patternType="none"/>
    </fill>
    <fill>
      <patternFill patternType="gray125"/>
    </fill>
    <fill>
      <gradientFill>
        <stop position="0">
          <color rgb="FF007B00"/>
        </stop>
        <stop position="1">
          <color rgb="FF020024"/>
        </stop>
      </gradientFill>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A909A"/>
        <bgColor indexed="64"/>
      </patternFill>
    </fill>
  </fills>
  <borders count="4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theme="0"/>
      </left>
      <right style="thin">
        <color theme="0"/>
      </right>
      <top style="thin">
        <color theme="0"/>
      </top>
      <bottom style="thin">
        <color theme="0"/>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7" fillId="0" borderId="0" applyNumberFormat="0" applyFill="0" applyBorder="0" applyAlignment="0" applyProtection="0"/>
    <xf numFmtId="0" fontId="24" fillId="0" borderId="0" applyNumberFormat="0" applyFill="0" applyBorder="0" applyAlignment="0" applyProtection="0"/>
  </cellStyleXfs>
  <cellXfs count="123">
    <xf numFmtId="0" fontId="0" fillId="0" borderId="0" xfId="0"/>
    <xf numFmtId="0" fontId="1" fillId="3" borderId="0" xfId="0" applyFont="1" applyFill="1"/>
    <xf numFmtId="3" fontId="1" fillId="3" borderId="0" xfId="0" applyNumberFormat="1" applyFont="1" applyFill="1"/>
    <xf numFmtId="0" fontId="0" fillId="3" borderId="0" xfId="0" applyFill="1"/>
    <xf numFmtId="3" fontId="0" fillId="3" borderId="0" xfId="0" applyNumberFormat="1" applyFill="1"/>
    <xf numFmtId="0" fontId="1" fillId="3" borderId="0" xfId="0" applyFont="1" applyFill="1" applyAlignment="1">
      <alignment vertical="top" wrapText="1"/>
    </xf>
    <xf numFmtId="3" fontId="1" fillId="3" borderId="0" xfId="0" applyNumberFormat="1" applyFont="1" applyFill="1" applyAlignment="1">
      <alignment vertical="top" wrapText="1"/>
    </xf>
    <xf numFmtId="3" fontId="5" fillId="4" borderId="12" xfId="0" applyNumberFormat="1" applyFont="1" applyFill="1" applyBorder="1" applyAlignment="1">
      <alignment horizontal="center" vertical="center"/>
    </xf>
    <xf numFmtId="0" fontId="4" fillId="3" borderId="0" xfId="0" applyFont="1" applyFill="1" applyAlignment="1">
      <alignment horizontal="center" vertical="center"/>
    </xf>
    <xf numFmtId="0" fontId="1" fillId="3" borderId="0" xfId="0" applyFont="1" applyFill="1" applyAlignment="1">
      <alignment horizontal="center"/>
    </xf>
    <xf numFmtId="0" fontId="8" fillId="3" borderId="0" xfId="1" applyFont="1" applyFill="1" applyBorder="1" applyAlignment="1"/>
    <xf numFmtId="0" fontId="5" fillId="4" borderId="17" xfId="0" applyFont="1" applyFill="1" applyBorder="1" applyAlignment="1">
      <alignment horizontal="center" vertical="center"/>
    </xf>
    <xf numFmtId="3" fontId="5" fillId="4" borderId="17" xfId="0" applyNumberFormat="1" applyFont="1" applyFill="1" applyBorder="1" applyAlignment="1">
      <alignment horizontal="center" vertical="center"/>
    </xf>
    <xf numFmtId="0" fontId="6" fillId="3" borderId="13"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1" fillId="3" borderId="13" xfId="0" applyFont="1" applyFill="1" applyBorder="1" applyAlignment="1">
      <alignment horizontal="center" vertical="center"/>
    </xf>
    <xf numFmtId="3" fontId="12" fillId="5" borderId="21" xfId="0" applyNumberFormat="1" applyFont="1" applyFill="1" applyBorder="1" applyAlignment="1">
      <alignment horizontal="center" vertical="center"/>
    </xf>
    <xf numFmtId="0" fontId="1" fillId="3" borderId="0" xfId="0" applyFont="1" applyFill="1" applyAlignment="1">
      <alignment horizontal="center" vertical="center"/>
    </xf>
    <xf numFmtId="0" fontId="15" fillId="3" borderId="0" xfId="0" applyFont="1" applyFill="1"/>
    <xf numFmtId="3" fontId="15" fillId="3" borderId="0" xfId="0" applyNumberFormat="1" applyFont="1" applyFill="1"/>
    <xf numFmtId="0" fontId="14" fillId="6" borderId="17" xfId="0" applyFont="1" applyFill="1" applyBorder="1" applyAlignment="1">
      <alignment horizontal="center" vertical="center"/>
    </xf>
    <xf numFmtId="0" fontId="16" fillId="7" borderId="17" xfId="0" applyFont="1" applyFill="1" applyBorder="1" applyAlignment="1">
      <alignment horizontal="center" vertical="center"/>
    </xf>
    <xf numFmtId="0" fontId="6" fillId="0" borderId="13" xfId="0" applyFont="1" applyBorder="1" applyAlignment="1">
      <alignment horizontal="center" vertical="center" wrapText="1"/>
    </xf>
    <xf numFmtId="0" fontId="10" fillId="0" borderId="13" xfId="0" applyFont="1" applyBorder="1" applyAlignment="1">
      <alignment horizontal="center" vertical="center" wrapText="1"/>
    </xf>
    <xf numFmtId="0" fontId="11" fillId="0" borderId="14" xfId="0" applyFont="1" applyBorder="1" applyAlignment="1">
      <alignment horizontal="center" vertical="center"/>
    </xf>
    <xf numFmtId="0" fontId="10" fillId="3" borderId="0" xfId="0" applyFont="1" applyFill="1" applyAlignment="1">
      <alignment horizontal="center" vertical="center" wrapText="1"/>
    </xf>
    <xf numFmtId="0" fontId="11" fillId="3" borderId="0" xfId="0" applyFont="1" applyFill="1" applyAlignment="1">
      <alignment horizontal="center" vertical="center"/>
    </xf>
    <xf numFmtId="3" fontId="12" fillId="3"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9" fillId="3" borderId="0" xfId="0" applyFont="1" applyFill="1" applyAlignment="1">
      <alignment horizontal="left" vertical="center"/>
    </xf>
    <xf numFmtId="0" fontId="1" fillId="3" borderId="0" xfId="0" applyFont="1" applyFill="1" applyAlignment="1">
      <alignment vertical="center"/>
    </xf>
    <xf numFmtId="3" fontId="1" fillId="3" borderId="0" xfId="0" applyNumberFormat="1" applyFont="1" applyFill="1" applyAlignment="1">
      <alignment vertical="center"/>
    </xf>
    <xf numFmtId="3" fontId="1" fillId="3" borderId="0" xfId="0" applyNumberFormat="1" applyFont="1" applyFill="1" applyAlignment="1">
      <alignment horizontal="center" vertical="center"/>
    </xf>
    <xf numFmtId="0" fontId="17" fillId="3" borderId="0" xfId="0" applyFont="1" applyFill="1" applyAlignment="1">
      <alignment vertical="center"/>
    </xf>
    <xf numFmtId="0" fontId="4" fillId="3" borderId="0" xfId="0" applyFont="1" applyFill="1" applyAlignment="1">
      <alignment horizontal="left" vertical="center"/>
    </xf>
    <xf numFmtId="0" fontId="13" fillId="3" borderId="0" xfId="0" applyFont="1" applyFill="1" applyAlignment="1">
      <alignment horizontal="center" vertical="center"/>
    </xf>
    <xf numFmtId="0" fontId="18" fillId="3" borderId="0" xfId="0" applyFont="1" applyFill="1" applyAlignment="1">
      <alignment vertical="center"/>
    </xf>
    <xf numFmtId="0" fontId="18" fillId="3" borderId="0" xfId="0" applyFont="1" applyFill="1" applyAlignment="1">
      <alignment horizontal="center" vertical="center"/>
    </xf>
    <xf numFmtId="3" fontId="17" fillId="3" borderId="0" xfId="0" applyNumberFormat="1" applyFont="1" applyFill="1" applyAlignment="1">
      <alignment vertical="center"/>
    </xf>
    <xf numFmtId="0" fontId="17" fillId="3" borderId="0" xfId="0" applyFont="1" applyFill="1" applyAlignment="1">
      <alignment horizontal="center" vertical="center"/>
    </xf>
    <xf numFmtId="0" fontId="19" fillId="3" borderId="0" xfId="0" applyFont="1" applyFill="1" applyAlignment="1">
      <alignment vertical="center"/>
    </xf>
    <xf numFmtId="0" fontId="1" fillId="3" borderId="0" xfId="0" applyFont="1" applyFill="1" applyAlignment="1">
      <alignment horizontal="left" vertical="center"/>
    </xf>
    <xf numFmtId="0" fontId="18" fillId="3" borderId="0" xfId="0" applyFont="1" applyFill="1" applyAlignment="1">
      <alignment horizontal="left" vertical="center"/>
    </xf>
    <xf numFmtId="0" fontId="12" fillId="5" borderId="21" xfId="0" applyFont="1" applyFill="1" applyBorder="1" applyAlignment="1">
      <alignment horizontal="center" vertical="center"/>
    </xf>
    <xf numFmtId="0" fontId="3" fillId="3" borderId="0" xfId="0" applyFont="1" applyFill="1" applyAlignment="1">
      <alignment horizontal="left" vertical="top" wrapText="1"/>
    </xf>
    <xf numFmtId="15" fontId="6" fillId="0" borderId="1" xfId="0" applyNumberFormat="1" applyFont="1" applyBorder="1" applyAlignment="1">
      <alignment horizontal="left" vertical="center"/>
    </xf>
    <xf numFmtId="0" fontId="18" fillId="3" borderId="2" xfId="0" applyFont="1" applyFill="1" applyBorder="1" applyAlignment="1">
      <alignment vertical="center"/>
    </xf>
    <xf numFmtId="0" fontId="18" fillId="3" borderId="3" xfId="0" applyFont="1" applyFill="1" applyBorder="1" applyAlignment="1">
      <alignment vertical="center"/>
    </xf>
    <xf numFmtId="0" fontId="1" fillId="3" borderId="14" xfId="0" applyFont="1" applyFill="1" applyBorder="1" applyAlignment="1">
      <alignment vertical="center"/>
    </xf>
    <xf numFmtId="0" fontId="1" fillId="3" borderId="15" xfId="0" applyFont="1" applyFill="1" applyBorder="1" applyAlignment="1">
      <alignment vertical="center"/>
    </xf>
    <xf numFmtId="0" fontId="1" fillId="3" borderId="16" xfId="0" applyFont="1" applyFill="1" applyBorder="1" applyAlignment="1">
      <alignment vertical="center"/>
    </xf>
    <xf numFmtId="0" fontId="22" fillId="9" borderId="23" xfId="0" applyFont="1" applyFill="1" applyBorder="1" applyAlignment="1">
      <alignment horizontal="center" vertical="center"/>
    </xf>
    <xf numFmtId="0" fontId="22" fillId="8" borderId="23" xfId="0" applyFont="1" applyFill="1" applyBorder="1" applyAlignment="1">
      <alignment horizontal="center" vertical="center"/>
    </xf>
    <xf numFmtId="0" fontId="22" fillId="8" borderId="0" xfId="0" applyFont="1" applyFill="1" applyAlignment="1">
      <alignment horizontal="center" vertical="center"/>
    </xf>
    <xf numFmtId="0" fontId="22" fillId="9" borderId="0" xfId="0" applyFont="1" applyFill="1" applyAlignment="1">
      <alignment horizontal="center" vertical="center"/>
    </xf>
    <xf numFmtId="0" fontId="22" fillId="8" borderId="26" xfId="0" applyFont="1" applyFill="1" applyBorder="1" applyAlignment="1">
      <alignment horizontal="center" vertical="center"/>
    </xf>
    <xf numFmtId="0" fontId="22" fillId="9" borderId="25" xfId="0" applyFont="1" applyFill="1" applyBorder="1" applyAlignment="1">
      <alignment horizontal="center" vertical="center"/>
    </xf>
    <xf numFmtId="0" fontId="22" fillId="9" borderId="28" xfId="0" applyFont="1" applyFill="1" applyBorder="1" applyAlignment="1">
      <alignment horizontal="center" vertical="center"/>
    </xf>
    <xf numFmtId="0" fontId="22" fillId="9" borderId="29" xfId="0" applyFont="1" applyFill="1" applyBorder="1" applyAlignment="1">
      <alignment horizontal="center" vertical="center"/>
    </xf>
    <xf numFmtId="3" fontId="12" fillId="5" borderId="21" xfId="0" quotePrefix="1" applyNumberFormat="1" applyFont="1" applyFill="1" applyBorder="1" applyAlignment="1">
      <alignment horizontal="center" vertical="center"/>
    </xf>
    <xf numFmtId="0" fontId="9" fillId="3" borderId="0" xfId="0" applyFont="1" applyFill="1" applyAlignment="1">
      <alignment vertical="center"/>
    </xf>
    <xf numFmtId="0" fontId="22" fillId="10" borderId="22" xfId="0" applyFont="1" applyFill="1" applyBorder="1" applyAlignment="1">
      <alignment horizontal="center" vertical="center"/>
    </xf>
    <xf numFmtId="0" fontId="22" fillId="10" borderId="23" xfId="0" applyFont="1" applyFill="1" applyBorder="1" applyAlignment="1">
      <alignment horizontal="center" vertical="center"/>
    </xf>
    <xf numFmtId="0" fontId="22" fillId="10" borderId="24" xfId="0" applyFont="1" applyFill="1" applyBorder="1" applyAlignment="1">
      <alignment horizontal="center" vertical="center"/>
    </xf>
    <xf numFmtId="0" fontId="22" fillId="10" borderId="0" xfId="0" applyFont="1" applyFill="1" applyAlignment="1">
      <alignment horizontal="center" vertical="center"/>
    </xf>
    <xf numFmtId="0" fontId="22" fillId="10" borderId="25" xfId="0" applyFont="1" applyFill="1" applyBorder="1" applyAlignment="1">
      <alignment horizontal="center" vertical="center"/>
    </xf>
    <xf numFmtId="0" fontId="22" fillId="10" borderId="26" xfId="0" applyFont="1" applyFill="1" applyBorder="1" applyAlignment="1">
      <alignment horizontal="center" vertical="center"/>
    </xf>
    <xf numFmtId="0" fontId="22" fillId="10" borderId="27" xfId="0" applyFont="1" applyFill="1" applyBorder="1" applyAlignment="1">
      <alignment horizontal="center" vertical="center"/>
    </xf>
    <xf numFmtId="0" fontId="22" fillId="10" borderId="28" xfId="0" applyFont="1" applyFill="1" applyBorder="1" applyAlignment="1">
      <alignment horizontal="center" vertical="center"/>
    </xf>
    <xf numFmtId="3" fontId="5" fillId="4" borderId="12" xfId="0" applyNumberFormat="1" applyFont="1" applyFill="1" applyBorder="1" applyAlignment="1">
      <alignment horizontal="center" vertical="center" wrapText="1"/>
    </xf>
    <xf numFmtId="3" fontId="5" fillId="4" borderId="30" xfId="0" applyNumberFormat="1" applyFont="1" applyFill="1" applyBorder="1" applyAlignment="1">
      <alignment horizontal="center" vertical="center"/>
    </xf>
    <xf numFmtId="3" fontId="5" fillId="4" borderId="31" xfId="0" applyNumberFormat="1" applyFont="1" applyFill="1" applyBorder="1" applyAlignment="1">
      <alignment horizontal="center" vertical="center"/>
    </xf>
    <xf numFmtId="3" fontId="5" fillId="4" borderId="32" xfId="0" applyNumberFormat="1" applyFont="1" applyFill="1" applyBorder="1" applyAlignment="1">
      <alignment horizontal="center" vertical="center"/>
    </xf>
    <xf numFmtId="0" fontId="2" fillId="3" borderId="5" xfId="0" applyFont="1" applyFill="1" applyBorder="1" applyAlignment="1">
      <alignment horizontal="center" wrapText="1"/>
    </xf>
    <xf numFmtId="0" fontId="2" fillId="3" borderId="0" xfId="0" applyFont="1" applyFill="1" applyAlignment="1">
      <alignment horizontal="center" wrapText="1"/>
    </xf>
    <xf numFmtId="0" fontId="29" fillId="2" borderId="1" xfId="0" applyFont="1" applyFill="1" applyBorder="1" applyAlignment="1">
      <alignment horizontal="center" vertical="center"/>
    </xf>
    <xf numFmtId="0" fontId="29" fillId="2" borderId="2"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13" fillId="3" borderId="14" xfId="0" applyFont="1" applyFill="1" applyBorder="1" applyAlignment="1">
      <alignment horizontal="left" vertical="center" wrapText="1"/>
    </xf>
    <xf numFmtId="0" fontId="13" fillId="3" borderId="15" xfId="0" applyFont="1" applyFill="1" applyBorder="1" applyAlignment="1">
      <alignment horizontal="left" vertical="center" wrapText="1"/>
    </xf>
    <xf numFmtId="0" fontId="13" fillId="3" borderId="16" xfId="0" applyFont="1" applyFill="1" applyBorder="1" applyAlignment="1">
      <alignment horizontal="left" vertical="center" wrapText="1"/>
    </xf>
    <xf numFmtId="0" fontId="12" fillId="2" borderId="30" xfId="0" applyFont="1" applyFill="1" applyBorder="1" applyAlignment="1">
      <alignment horizontal="center" vertical="center"/>
    </xf>
    <xf numFmtId="0" fontId="12" fillId="2" borderId="31" xfId="0" applyFont="1" applyFill="1" applyBorder="1" applyAlignment="1">
      <alignment horizontal="center" vertical="center"/>
    </xf>
    <xf numFmtId="0" fontId="12" fillId="2" borderId="32" xfId="0" applyFont="1" applyFill="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25" fillId="0" borderId="35" xfId="0" applyFont="1" applyBorder="1" applyAlignment="1">
      <alignment horizontal="center" vertical="center"/>
    </xf>
    <xf numFmtId="0" fontId="25" fillId="0" borderId="36" xfId="0" applyFont="1" applyBorder="1" applyAlignment="1">
      <alignment horizontal="center" vertical="center"/>
    </xf>
    <xf numFmtId="0" fontId="25" fillId="0" borderId="0" xfId="0" applyFont="1" applyAlignment="1">
      <alignment horizontal="center" vertical="center"/>
    </xf>
    <xf numFmtId="0" fontId="25" fillId="0" borderId="37" xfId="0" applyFont="1" applyBorder="1" applyAlignment="1">
      <alignment horizontal="center" vertical="center"/>
    </xf>
    <xf numFmtId="0" fontId="25" fillId="0" borderId="38" xfId="0" applyFont="1" applyBorder="1" applyAlignment="1">
      <alignment horizontal="center" vertical="center"/>
    </xf>
    <xf numFmtId="0" fontId="25" fillId="0" borderId="39" xfId="0" applyFont="1" applyBorder="1" applyAlignment="1">
      <alignment horizontal="center" vertical="center"/>
    </xf>
    <xf numFmtId="0" fontId="25" fillId="0" borderId="40" xfId="0" applyFont="1" applyBorder="1" applyAlignment="1">
      <alignment horizontal="center" vertical="center"/>
    </xf>
    <xf numFmtId="3" fontId="5" fillId="4" borderId="18" xfId="0" applyNumberFormat="1" applyFont="1" applyFill="1" applyBorder="1" applyAlignment="1">
      <alignment horizontal="center" vertical="center"/>
    </xf>
    <xf numFmtId="3" fontId="5" fillId="4" borderId="19" xfId="0" applyNumberFormat="1" applyFont="1" applyFill="1" applyBorder="1" applyAlignment="1">
      <alignment horizontal="center" vertical="center"/>
    </xf>
    <xf numFmtId="3" fontId="5" fillId="4" borderId="20" xfId="0" applyNumberFormat="1" applyFont="1" applyFill="1" applyBorder="1" applyAlignment="1">
      <alignment horizontal="center" vertical="center"/>
    </xf>
    <xf numFmtId="0" fontId="27" fillId="2" borderId="1" xfId="0" applyFont="1" applyFill="1" applyBorder="1" applyAlignment="1">
      <alignment horizontal="center" vertical="center"/>
    </xf>
    <xf numFmtId="0" fontId="27" fillId="2" borderId="2" xfId="0" applyFont="1" applyFill="1" applyBorder="1" applyAlignment="1">
      <alignment horizontal="center" vertical="center"/>
    </xf>
    <xf numFmtId="0" fontId="27" fillId="2" borderId="3" xfId="0" applyFont="1" applyFill="1" applyBorder="1" applyAlignment="1">
      <alignment horizontal="center" vertical="center"/>
    </xf>
    <xf numFmtId="0" fontId="34" fillId="2" borderId="1" xfId="0" applyFont="1" applyFill="1" applyBorder="1" applyAlignment="1">
      <alignment horizontal="center" vertical="center"/>
    </xf>
    <xf numFmtId="0" fontId="34" fillId="2" borderId="2" xfId="0" applyFont="1" applyFill="1" applyBorder="1" applyAlignment="1">
      <alignment horizontal="center" vertical="center"/>
    </xf>
    <xf numFmtId="0" fontId="34" fillId="2" borderId="3" xfId="0" applyFont="1" applyFill="1" applyBorder="1" applyAlignment="1">
      <alignment horizontal="center" vertical="center"/>
    </xf>
    <xf numFmtId="0" fontId="29" fillId="2" borderId="3" xfId="0" applyFont="1" applyFill="1" applyBorder="1" applyAlignment="1">
      <alignment horizontal="center" vertical="center"/>
    </xf>
    <xf numFmtId="0" fontId="21" fillId="3" borderId="4" xfId="0" applyFont="1" applyFill="1" applyBorder="1" applyAlignment="1">
      <alignment horizontal="left" vertical="center" wrapText="1"/>
    </xf>
    <xf numFmtId="0" fontId="21" fillId="3" borderId="5" xfId="0" applyFont="1" applyFill="1" applyBorder="1" applyAlignment="1">
      <alignment horizontal="left" vertical="center" wrapText="1"/>
    </xf>
    <xf numFmtId="0" fontId="21" fillId="3" borderId="6" xfId="0" applyFont="1" applyFill="1" applyBorder="1" applyAlignment="1">
      <alignment horizontal="left" vertical="center" wrapText="1"/>
    </xf>
    <xf numFmtId="0" fontId="21" fillId="3" borderId="7" xfId="0" applyFont="1" applyFill="1" applyBorder="1" applyAlignment="1">
      <alignment horizontal="left" vertical="center" wrapText="1"/>
    </xf>
    <xf numFmtId="0" fontId="21" fillId="3" borderId="0" xfId="0" applyFont="1" applyFill="1" applyAlignment="1">
      <alignment horizontal="left" vertical="center" wrapText="1"/>
    </xf>
    <xf numFmtId="0" fontId="21" fillId="3" borderId="8" xfId="0" applyFont="1" applyFill="1" applyBorder="1" applyAlignment="1">
      <alignment horizontal="left" vertical="center" wrapText="1"/>
    </xf>
    <xf numFmtId="0" fontId="21" fillId="3" borderId="9" xfId="0" applyFont="1" applyFill="1" applyBorder="1" applyAlignment="1">
      <alignment horizontal="left" vertical="center" wrapText="1"/>
    </xf>
    <xf numFmtId="0" fontId="21" fillId="3" borderId="10" xfId="0" applyFont="1" applyFill="1" applyBorder="1" applyAlignment="1">
      <alignment horizontal="left" vertical="center" wrapText="1"/>
    </xf>
    <xf numFmtId="0" fontId="21" fillId="3" borderId="11" xfId="0" applyFont="1" applyFill="1" applyBorder="1" applyAlignment="1">
      <alignment horizontal="left" vertical="center" wrapText="1"/>
    </xf>
    <xf numFmtId="0" fontId="23" fillId="3" borderId="0" xfId="0" applyFont="1" applyFill="1" applyAlignment="1">
      <alignment horizontal="center" wrapText="1"/>
    </xf>
    <xf numFmtId="0" fontId="26" fillId="3" borderId="10" xfId="2" applyFont="1" applyFill="1" applyBorder="1" applyAlignment="1">
      <alignment horizontal="center" vertical="top"/>
    </xf>
    <xf numFmtId="0" fontId="12" fillId="2" borderId="1" xfId="0" applyFont="1" applyFill="1" applyBorder="1" applyAlignment="1">
      <alignment horizontal="center" vertical="center"/>
    </xf>
    <xf numFmtId="0" fontId="12" fillId="2" borderId="2" xfId="0" applyFont="1" applyFill="1" applyBorder="1" applyAlignment="1">
      <alignment horizontal="center" vertical="center"/>
    </xf>
    <xf numFmtId="0" fontId="30" fillId="2" borderId="1" xfId="0" applyFont="1" applyFill="1" applyBorder="1" applyAlignment="1">
      <alignment horizontal="center" vertical="center"/>
    </xf>
    <xf numFmtId="0" fontId="30" fillId="2" borderId="2" xfId="0" applyFont="1" applyFill="1" applyBorder="1" applyAlignment="1">
      <alignment horizontal="center" vertical="center"/>
    </xf>
    <xf numFmtId="0" fontId="30" fillId="2" borderId="3" xfId="0" applyFont="1" applyFill="1" applyBorder="1" applyAlignment="1">
      <alignment horizontal="center" vertical="center"/>
    </xf>
    <xf numFmtId="0" fontId="12" fillId="2" borderId="3" xfId="0" applyFont="1" applyFill="1" applyBorder="1" applyAlignment="1">
      <alignment horizontal="center" vertical="center"/>
    </xf>
  </cellXfs>
  <cellStyles count="3">
    <cellStyle name="Hyperlink" xfId="2" builtinId="8"/>
    <cellStyle name="Hyperlink 2" xfId="1" xr:uid="{CDE65390-5562-42B6-84CE-511D3D7456C0}"/>
    <cellStyle name="Normal" xfId="0" builtinId="0"/>
  </cellStyles>
  <dxfs count="0"/>
  <tableStyles count="0" defaultTableStyle="TableStyleMedium2" defaultPivotStyle="PivotStyleLight16"/>
  <colors>
    <mruColors>
      <color rgb="FFFA90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556260</xdr:colOff>
      <xdr:row>4</xdr:row>
      <xdr:rowOff>60960</xdr:rowOff>
    </xdr:from>
    <xdr:to>
      <xdr:col>15</xdr:col>
      <xdr:colOff>394921</xdr:colOff>
      <xdr:row>10</xdr:row>
      <xdr:rowOff>310355</xdr:rowOff>
    </xdr:to>
    <xdr:pic>
      <xdr:nvPicPr>
        <xdr:cNvPr id="2" name="Imagem 1">
          <a:extLst>
            <a:ext uri="{FF2B5EF4-FFF2-40B4-BE49-F238E27FC236}">
              <a16:creationId xmlns:a16="http://schemas.microsoft.com/office/drawing/2014/main" id="{C34BCA02-863F-4B6A-901C-D49DDC71485B}"/>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rightnessContrast bright="20000"/>
                  </a14:imgEffect>
                </a14:imgLayer>
              </a14:imgProps>
            </a:ext>
          </a:extLst>
        </a:blip>
        <a:stretch>
          <a:fillRect/>
        </a:stretch>
      </xdr:blipFill>
      <xdr:spPr>
        <a:xfrm>
          <a:off x="10850880" y="1668780"/>
          <a:ext cx="2078941" cy="2215355"/>
        </a:xfrm>
        <a:prstGeom prst="rect">
          <a:avLst/>
        </a:prstGeom>
      </xdr:spPr>
    </xdr:pic>
    <xdr:clientData/>
  </xdr:twoCellAnchor>
  <xdr:twoCellAnchor editAs="oneCell">
    <xdr:from>
      <xdr:col>1</xdr:col>
      <xdr:colOff>0</xdr:colOff>
      <xdr:row>4</xdr:row>
      <xdr:rowOff>0</xdr:rowOff>
    </xdr:from>
    <xdr:to>
      <xdr:col>11</xdr:col>
      <xdr:colOff>30480</xdr:colOff>
      <xdr:row>12</xdr:row>
      <xdr:rowOff>140399</xdr:rowOff>
    </xdr:to>
    <xdr:pic>
      <xdr:nvPicPr>
        <xdr:cNvPr id="3" name="Imagem 2">
          <a:extLst>
            <a:ext uri="{FF2B5EF4-FFF2-40B4-BE49-F238E27FC236}">
              <a16:creationId xmlns:a16="http://schemas.microsoft.com/office/drawing/2014/main" id="{C1ED3C21-34BD-43B3-968F-D90B6015E737}"/>
            </a:ext>
          </a:extLst>
        </xdr:cNvPr>
        <xdr:cNvPicPr>
          <a:picLocks noChangeAspect="1"/>
        </xdr:cNvPicPr>
      </xdr:nvPicPr>
      <xdr:blipFill>
        <a:blip xmlns:r="http://schemas.openxmlformats.org/officeDocument/2006/relationships" r:embed="rId3"/>
        <a:stretch>
          <a:fillRect/>
        </a:stretch>
      </xdr:blipFill>
      <xdr:spPr>
        <a:xfrm>
          <a:off x="419100" y="1607820"/>
          <a:ext cx="9189720" cy="27616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556260</xdr:colOff>
      <xdr:row>4</xdr:row>
      <xdr:rowOff>60960</xdr:rowOff>
    </xdr:from>
    <xdr:to>
      <xdr:col>15</xdr:col>
      <xdr:colOff>394921</xdr:colOff>
      <xdr:row>10</xdr:row>
      <xdr:rowOff>310355</xdr:rowOff>
    </xdr:to>
    <xdr:pic>
      <xdr:nvPicPr>
        <xdr:cNvPr id="3" name="Imagem 2">
          <a:extLst>
            <a:ext uri="{FF2B5EF4-FFF2-40B4-BE49-F238E27FC236}">
              <a16:creationId xmlns:a16="http://schemas.microsoft.com/office/drawing/2014/main" id="{E2AFC45A-D657-46F5-B560-4A53152BA12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rightnessContrast bright="20000"/>
                  </a14:imgEffect>
                </a14:imgLayer>
              </a14:imgProps>
            </a:ext>
          </a:extLst>
        </a:blip>
        <a:stretch>
          <a:fillRect/>
        </a:stretch>
      </xdr:blipFill>
      <xdr:spPr>
        <a:xfrm>
          <a:off x="10850880" y="1668780"/>
          <a:ext cx="2078941" cy="2215355"/>
        </a:xfrm>
        <a:prstGeom prst="rect">
          <a:avLst/>
        </a:prstGeom>
      </xdr:spPr>
    </xdr:pic>
    <xdr:clientData/>
  </xdr:twoCellAnchor>
  <xdr:twoCellAnchor editAs="oneCell">
    <xdr:from>
      <xdr:col>0</xdr:col>
      <xdr:colOff>365760</xdr:colOff>
      <xdr:row>4</xdr:row>
      <xdr:rowOff>30480</xdr:rowOff>
    </xdr:from>
    <xdr:to>
      <xdr:col>11</xdr:col>
      <xdr:colOff>60960</xdr:colOff>
      <xdr:row>12</xdr:row>
      <xdr:rowOff>196068</xdr:rowOff>
    </xdr:to>
    <xdr:pic>
      <xdr:nvPicPr>
        <xdr:cNvPr id="4" name="Imagem 3">
          <a:extLst>
            <a:ext uri="{FF2B5EF4-FFF2-40B4-BE49-F238E27FC236}">
              <a16:creationId xmlns:a16="http://schemas.microsoft.com/office/drawing/2014/main" id="{79026F3D-CB43-4485-970F-4164E0A640D3}"/>
            </a:ext>
          </a:extLst>
        </xdr:cNvPr>
        <xdr:cNvPicPr>
          <a:picLocks noChangeAspect="1"/>
        </xdr:cNvPicPr>
      </xdr:nvPicPr>
      <xdr:blipFill>
        <a:blip xmlns:r="http://schemas.openxmlformats.org/officeDocument/2006/relationships" r:embed="rId3"/>
        <a:stretch>
          <a:fillRect/>
        </a:stretch>
      </xdr:blipFill>
      <xdr:spPr>
        <a:xfrm>
          <a:off x="365760" y="1638300"/>
          <a:ext cx="9273540" cy="2786868"/>
        </a:xfrm>
        <a:prstGeom prst="rect">
          <a:avLst/>
        </a:prstGeom>
      </xdr:spPr>
    </xdr:pic>
    <xdr:clientData/>
  </xdr:twoCellAnchor>
</xdr:wsDr>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in/klinsmann-langhanz/"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klinsmann-langha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A8EF-C65F-41AC-80DE-04FC5C335EE3}">
  <dimension ref="B1:W287"/>
  <sheetViews>
    <sheetView showGridLines="0" tabSelected="1" zoomScale="85" zoomScaleNormal="85" workbookViewId="0">
      <selection activeCell="G40" sqref="G40"/>
    </sheetView>
  </sheetViews>
  <sheetFormatPr defaultRowHeight="25.8"/>
  <cols>
    <col min="1" max="1" width="3.0546875" customWidth="1"/>
    <col min="2" max="2" width="7.21875" customWidth="1"/>
    <col min="3" max="3" width="6.71875" customWidth="1"/>
    <col min="4" max="4" width="4.83203125" customWidth="1"/>
    <col min="5" max="5" width="15.5" bestFit="1" customWidth="1"/>
    <col min="6" max="6" width="3" customWidth="1"/>
    <col min="7" max="7" width="7.94140625" customWidth="1"/>
    <col min="8" max="8" width="2.6640625" customWidth="1"/>
    <col min="9" max="9" width="7.0546875" customWidth="1"/>
    <col min="10" max="10" width="3.5546875" customWidth="1"/>
    <col min="11" max="11" width="8.27734375" bestFit="1" customWidth="1"/>
    <col min="12" max="13" width="5.21875" customWidth="1"/>
    <col min="14" max="14" width="5.83203125" bestFit="1" customWidth="1"/>
    <col min="15" max="15" width="5.21875" customWidth="1"/>
    <col min="16" max="16" width="7.33203125" customWidth="1"/>
  </cols>
  <sheetData>
    <row r="1" spans="2:16" ht="14.4" customHeight="1"/>
    <row r="2" spans="2:16" ht="69" customHeight="1">
      <c r="B2" s="99" t="s">
        <v>0</v>
      </c>
      <c r="C2" s="100"/>
      <c r="D2" s="100"/>
      <c r="E2" s="100"/>
      <c r="F2" s="100"/>
      <c r="G2" s="100"/>
      <c r="H2" s="100"/>
      <c r="I2" s="100"/>
      <c r="J2" s="100"/>
      <c r="K2" s="100"/>
      <c r="L2" s="100"/>
      <c r="M2" s="100"/>
      <c r="N2" s="100"/>
      <c r="O2" s="100"/>
      <c r="P2" s="101"/>
    </row>
    <row r="3" spans="2:16" ht="17.399999999999999" customHeight="1">
      <c r="B3" s="1"/>
      <c r="C3" s="1"/>
      <c r="D3" s="1"/>
      <c r="E3" s="2"/>
      <c r="F3" s="1"/>
      <c r="G3" s="1"/>
      <c r="H3" s="1"/>
      <c r="I3" s="1"/>
      <c r="J3" s="1"/>
      <c r="K3" s="1"/>
      <c r="L3" s="1"/>
      <c r="M3" s="1"/>
      <c r="N3" s="1"/>
      <c r="O3" s="1"/>
      <c r="P3" s="1"/>
    </row>
    <row r="4" spans="2:16">
      <c r="B4" s="102" t="s">
        <v>1</v>
      </c>
      <c r="C4" s="103"/>
      <c r="D4" s="103"/>
      <c r="E4" s="103"/>
      <c r="F4" s="103"/>
      <c r="G4" s="103"/>
      <c r="H4" s="103"/>
      <c r="I4" s="103"/>
      <c r="J4" s="103"/>
      <c r="K4" s="104"/>
      <c r="L4" s="1"/>
      <c r="M4" s="76" t="s">
        <v>2</v>
      </c>
      <c r="N4" s="77"/>
      <c r="O4" s="77"/>
      <c r="P4" s="105"/>
    </row>
    <row r="5" spans="2:16" ht="25.95" customHeight="1">
      <c r="B5" s="3"/>
      <c r="C5" s="3"/>
      <c r="D5" s="3"/>
      <c r="E5" s="4"/>
      <c r="F5" s="3"/>
      <c r="G5" s="3"/>
      <c r="H5" s="3"/>
      <c r="I5" s="3"/>
      <c r="J5" s="3"/>
      <c r="K5" s="3"/>
      <c r="L5" s="3"/>
      <c r="M5" s="74"/>
      <c r="N5" s="74"/>
      <c r="O5" s="74"/>
      <c r="P5" s="74"/>
    </row>
    <row r="6" spans="2:16">
      <c r="B6" s="3"/>
      <c r="C6" s="3"/>
      <c r="D6" s="3"/>
      <c r="E6" s="4"/>
      <c r="F6" s="3"/>
      <c r="G6" s="3"/>
      <c r="H6" s="3"/>
      <c r="I6" s="3"/>
      <c r="J6" s="3"/>
      <c r="K6" s="3"/>
      <c r="L6" s="3"/>
      <c r="M6" s="75"/>
      <c r="N6" s="75"/>
      <c r="O6" s="75"/>
      <c r="P6" s="75"/>
    </row>
    <row r="7" spans="2:16">
      <c r="B7" s="3"/>
      <c r="C7" s="3"/>
      <c r="D7" s="3"/>
      <c r="E7" s="4"/>
      <c r="F7" s="3"/>
      <c r="G7" s="3"/>
      <c r="H7" s="3"/>
      <c r="I7" s="3"/>
      <c r="J7" s="3"/>
      <c r="K7" s="3"/>
      <c r="L7" s="3"/>
      <c r="M7" s="75"/>
      <c r="N7" s="75"/>
      <c r="O7" s="75"/>
      <c r="P7" s="75"/>
    </row>
    <row r="8" spans="2:16">
      <c r="B8" s="3"/>
      <c r="C8" s="3"/>
      <c r="D8" s="3"/>
      <c r="E8" s="4"/>
      <c r="F8" s="3"/>
      <c r="G8" s="3"/>
      <c r="H8" s="3"/>
      <c r="I8" s="3"/>
      <c r="J8" s="3"/>
      <c r="K8" s="3"/>
      <c r="L8" s="3"/>
      <c r="M8" s="75"/>
      <c r="N8" s="75"/>
      <c r="O8" s="75"/>
      <c r="P8" s="75"/>
    </row>
    <row r="9" spans="2:16">
      <c r="B9" s="3"/>
      <c r="C9" s="3"/>
      <c r="D9" s="3"/>
      <c r="E9" s="4"/>
      <c r="F9" s="3"/>
      <c r="G9" s="3"/>
      <c r="H9" s="3"/>
      <c r="I9" s="3"/>
      <c r="J9" s="3"/>
      <c r="K9" s="3"/>
      <c r="L9" s="3"/>
      <c r="M9" s="75"/>
      <c r="N9" s="75"/>
      <c r="O9" s="75"/>
      <c r="P9" s="75"/>
    </row>
    <row r="10" spans="2:16">
      <c r="B10" s="3"/>
      <c r="C10" s="3"/>
      <c r="D10" s="3"/>
      <c r="E10" s="4"/>
      <c r="F10" s="3"/>
      <c r="G10" s="3"/>
      <c r="H10" s="3"/>
      <c r="I10" s="3"/>
      <c r="J10" s="3"/>
      <c r="K10" s="3"/>
      <c r="L10" s="3"/>
      <c r="M10" s="75"/>
      <c r="N10" s="75"/>
      <c r="O10" s="75"/>
      <c r="P10" s="75"/>
    </row>
    <row r="11" spans="2:16">
      <c r="B11" s="3"/>
      <c r="C11" s="3"/>
      <c r="D11" s="3"/>
      <c r="E11" s="4"/>
      <c r="F11" s="3"/>
      <c r="G11" s="3"/>
      <c r="H11" s="3"/>
      <c r="I11" s="3"/>
      <c r="J11" s="3"/>
      <c r="K11" s="3"/>
      <c r="L11" s="3"/>
      <c r="M11" s="75"/>
      <c r="N11" s="75"/>
      <c r="O11" s="75"/>
      <c r="P11" s="75"/>
    </row>
    <row r="12" spans="2:16">
      <c r="B12" s="3"/>
      <c r="C12" s="3"/>
      <c r="D12" s="3"/>
      <c r="E12" s="4"/>
      <c r="F12" s="3"/>
      <c r="G12" s="3"/>
      <c r="H12" s="3"/>
      <c r="I12" s="3"/>
      <c r="J12" s="3"/>
      <c r="K12" s="3"/>
      <c r="L12" s="3"/>
      <c r="M12" s="115" t="s">
        <v>3</v>
      </c>
      <c r="N12" s="115"/>
      <c r="O12" s="115"/>
      <c r="P12" s="115"/>
    </row>
    <row r="13" spans="2:16">
      <c r="B13" s="3"/>
      <c r="C13" s="3"/>
      <c r="D13" s="3"/>
      <c r="E13" s="4"/>
      <c r="F13" s="3"/>
      <c r="G13" s="3"/>
      <c r="H13" s="3"/>
      <c r="I13" s="3"/>
      <c r="J13" s="3"/>
      <c r="K13" s="3"/>
      <c r="L13" s="3"/>
      <c r="M13" s="116" t="s">
        <v>4</v>
      </c>
      <c r="N13" s="116"/>
      <c r="O13" s="116"/>
      <c r="P13" s="116"/>
    </row>
    <row r="14" spans="2:16">
      <c r="B14" s="76" t="s">
        <v>5</v>
      </c>
      <c r="C14" s="77"/>
      <c r="D14" s="77"/>
      <c r="E14" s="77"/>
      <c r="F14" s="77"/>
      <c r="G14" s="77"/>
      <c r="H14" s="77"/>
      <c r="I14" s="77"/>
      <c r="J14" s="77"/>
      <c r="K14" s="77"/>
      <c r="L14" s="77"/>
      <c r="M14" s="77"/>
      <c r="N14" s="77"/>
      <c r="O14" s="77"/>
      <c r="P14" s="105"/>
    </row>
    <row r="15" spans="2:16" s="28" customFormat="1" ht="22.95" customHeight="1">
      <c r="B15" s="106" t="s">
        <v>6</v>
      </c>
      <c r="C15" s="107"/>
      <c r="D15" s="107"/>
      <c r="E15" s="107"/>
      <c r="F15" s="107"/>
      <c r="G15" s="107"/>
      <c r="H15" s="107"/>
      <c r="I15" s="107"/>
      <c r="J15" s="107"/>
      <c r="K15" s="107"/>
      <c r="L15" s="107"/>
      <c r="M15" s="107"/>
      <c r="N15" s="107"/>
      <c r="O15" s="107"/>
      <c r="P15" s="108"/>
    </row>
    <row r="16" spans="2:16" s="28" customFormat="1" ht="22.95" customHeight="1">
      <c r="B16" s="109"/>
      <c r="C16" s="110"/>
      <c r="D16" s="110"/>
      <c r="E16" s="110"/>
      <c r="F16" s="110"/>
      <c r="G16" s="110"/>
      <c r="H16" s="110"/>
      <c r="I16" s="110"/>
      <c r="J16" s="110"/>
      <c r="K16" s="110"/>
      <c r="L16" s="110"/>
      <c r="M16" s="110"/>
      <c r="N16" s="110"/>
      <c r="O16" s="110"/>
      <c r="P16" s="111"/>
    </row>
    <row r="17" spans="2:16" s="28" customFormat="1" ht="22.95" customHeight="1">
      <c r="B17" s="109"/>
      <c r="C17" s="110"/>
      <c r="D17" s="110"/>
      <c r="E17" s="110"/>
      <c r="F17" s="110"/>
      <c r="G17" s="110"/>
      <c r="H17" s="110"/>
      <c r="I17" s="110"/>
      <c r="J17" s="110"/>
      <c r="K17" s="110"/>
      <c r="L17" s="110"/>
      <c r="M17" s="110"/>
      <c r="N17" s="110"/>
      <c r="O17" s="110"/>
      <c r="P17" s="111"/>
    </row>
    <row r="18" spans="2:16" s="28" customFormat="1" ht="22.95" customHeight="1">
      <c r="B18" s="109"/>
      <c r="C18" s="110"/>
      <c r="D18" s="110"/>
      <c r="E18" s="110"/>
      <c r="F18" s="110"/>
      <c r="G18" s="110"/>
      <c r="H18" s="110"/>
      <c r="I18" s="110"/>
      <c r="J18" s="110"/>
      <c r="K18" s="110"/>
      <c r="L18" s="110"/>
      <c r="M18" s="110"/>
      <c r="N18" s="110"/>
      <c r="O18" s="110"/>
      <c r="P18" s="111"/>
    </row>
    <row r="19" spans="2:16" s="28" customFormat="1" ht="22.95" customHeight="1">
      <c r="B19" s="109"/>
      <c r="C19" s="110"/>
      <c r="D19" s="110"/>
      <c r="E19" s="110"/>
      <c r="F19" s="110"/>
      <c r="G19" s="110"/>
      <c r="H19" s="110"/>
      <c r="I19" s="110"/>
      <c r="J19" s="110"/>
      <c r="K19" s="110"/>
      <c r="L19" s="110"/>
      <c r="M19" s="110"/>
      <c r="N19" s="110"/>
      <c r="O19" s="110"/>
      <c r="P19" s="111"/>
    </row>
    <row r="20" spans="2:16" s="28" customFormat="1" ht="22.95" customHeight="1">
      <c r="B20" s="109"/>
      <c r="C20" s="110"/>
      <c r="D20" s="110"/>
      <c r="E20" s="110"/>
      <c r="F20" s="110"/>
      <c r="G20" s="110"/>
      <c r="H20" s="110"/>
      <c r="I20" s="110"/>
      <c r="J20" s="110"/>
      <c r="K20" s="110"/>
      <c r="L20" s="110"/>
      <c r="M20" s="110"/>
      <c r="N20" s="110"/>
      <c r="O20" s="110"/>
      <c r="P20" s="111"/>
    </row>
    <row r="21" spans="2:16" s="28" customFormat="1" ht="22.95" customHeight="1">
      <c r="B21" s="109"/>
      <c r="C21" s="110"/>
      <c r="D21" s="110"/>
      <c r="E21" s="110"/>
      <c r="F21" s="110"/>
      <c r="G21" s="110"/>
      <c r="H21" s="110"/>
      <c r="I21" s="110"/>
      <c r="J21" s="110"/>
      <c r="K21" s="110"/>
      <c r="L21" s="110"/>
      <c r="M21" s="110"/>
      <c r="N21" s="110"/>
      <c r="O21" s="110"/>
      <c r="P21" s="111"/>
    </row>
    <row r="22" spans="2:16" s="28" customFormat="1" ht="22.95" customHeight="1">
      <c r="B22" s="109"/>
      <c r="C22" s="110"/>
      <c r="D22" s="110"/>
      <c r="E22" s="110"/>
      <c r="F22" s="110"/>
      <c r="G22" s="110"/>
      <c r="H22" s="110"/>
      <c r="I22" s="110"/>
      <c r="J22" s="110"/>
      <c r="K22" s="110"/>
      <c r="L22" s="110"/>
      <c r="M22" s="110"/>
      <c r="N22" s="110"/>
      <c r="O22" s="110"/>
      <c r="P22" s="111"/>
    </row>
    <row r="23" spans="2:16" s="28" customFormat="1" ht="22.95" customHeight="1">
      <c r="B23" s="109"/>
      <c r="C23" s="110"/>
      <c r="D23" s="110"/>
      <c r="E23" s="110"/>
      <c r="F23" s="110"/>
      <c r="G23" s="110"/>
      <c r="H23" s="110"/>
      <c r="I23" s="110"/>
      <c r="J23" s="110"/>
      <c r="K23" s="110"/>
      <c r="L23" s="110"/>
      <c r="M23" s="110"/>
      <c r="N23" s="110"/>
      <c r="O23" s="110"/>
      <c r="P23" s="111"/>
    </row>
    <row r="24" spans="2:16" s="28" customFormat="1" ht="22.95" customHeight="1">
      <c r="B24" s="109"/>
      <c r="C24" s="110"/>
      <c r="D24" s="110"/>
      <c r="E24" s="110"/>
      <c r="F24" s="110"/>
      <c r="G24" s="110"/>
      <c r="H24" s="110"/>
      <c r="I24" s="110"/>
      <c r="J24" s="110"/>
      <c r="K24" s="110"/>
      <c r="L24" s="110"/>
      <c r="M24" s="110"/>
      <c r="N24" s="110"/>
      <c r="O24" s="110"/>
      <c r="P24" s="111"/>
    </row>
    <row r="25" spans="2:16" s="28" customFormat="1" ht="22.95" customHeight="1">
      <c r="B25" s="109"/>
      <c r="C25" s="110"/>
      <c r="D25" s="110"/>
      <c r="E25" s="110"/>
      <c r="F25" s="110"/>
      <c r="G25" s="110"/>
      <c r="H25" s="110"/>
      <c r="I25" s="110"/>
      <c r="J25" s="110"/>
      <c r="K25" s="110"/>
      <c r="L25" s="110"/>
      <c r="M25" s="110"/>
      <c r="N25" s="110"/>
      <c r="O25" s="110"/>
      <c r="P25" s="111"/>
    </row>
    <row r="26" spans="2:16" s="28" customFormat="1" ht="22.95" customHeight="1">
      <c r="B26" s="112"/>
      <c r="C26" s="113"/>
      <c r="D26" s="113"/>
      <c r="E26" s="113"/>
      <c r="F26" s="113"/>
      <c r="G26" s="113"/>
      <c r="H26" s="113"/>
      <c r="I26" s="113"/>
      <c r="J26" s="113"/>
      <c r="K26" s="113"/>
      <c r="L26" s="113"/>
      <c r="M26" s="113"/>
      <c r="N26" s="113"/>
      <c r="O26" s="113"/>
      <c r="P26" s="114"/>
    </row>
    <row r="27" spans="2:16">
      <c r="B27" s="45"/>
      <c r="C27" s="45"/>
      <c r="D27" s="45"/>
      <c r="E27" s="45"/>
      <c r="F27" s="45"/>
      <c r="G27" s="45"/>
      <c r="H27" s="45"/>
      <c r="I27" s="45"/>
      <c r="J27" s="45"/>
      <c r="K27" s="45"/>
      <c r="L27" s="45"/>
      <c r="M27" s="45"/>
      <c r="N27" s="45"/>
      <c r="O27" s="45"/>
      <c r="P27" s="45"/>
    </row>
    <row r="28" spans="2:16">
      <c r="B28" s="5"/>
      <c r="C28" s="5"/>
      <c r="D28" s="5"/>
      <c r="E28" s="6"/>
      <c r="F28" s="5"/>
      <c r="G28" s="5"/>
      <c r="H28" s="5"/>
      <c r="I28" s="5"/>
      <c r="J28" s="5"/>
      <c r="K28" s="5"/>
      <c r="L28" s="1"/>
      <c r="M28" s="1"/>
      <c r="N28" s="1"/>
      <c r="O28" s="1"/>
      <c r="P28" s="1"/>
    </row>
    <row r="29" spans="2:16">
      <c r="B29" s="76" t="s">
        <v>7</v>
      </c>
      <c r="C29" s="77"/>
      <c r="D29" s="77"/>
      <c r="E29" s="77"/>
      <c r="F29" s="77"/>
      <c r="G29" s="77"/>
      <c r="H29" s="77"/>
      <c r="I29" s="77"/>
      <c r="J29" s="77"/>
      <c r="K29" s="77"/>
      <c r="L29" s="77"/>
      <c r="M29" s="77"/>
      <c r="N29" s="77"/>
      <c r="O29" s="77"/>
      <c r="P29" s="77"/>
    </row>
    <row r="30" spans="2:16" ht="26.4" thickBot="1">
      <c r="B30" s="9"/>
      <c r="C30" s="9"/>
      <c r="D30" s="5"/>
      <c r="E30" s="6"/>
      <c r="F30" s="5"/>
      <c r="G30" s="5"/>
      <c r="H30" s="5"/>
      <c r="I30" s="5"/>
      <c r="J30" s="5"/>
      <c r="K30" s="5"/>
      <c r="L30" s="10"/>
      <c r="M30" s="1"/>
      <c r="N30" s="1"/>
      <c r="O30" s="1"/>
      <c r="P30" s="1"/>
    </row>
    <row r="31" spans="2:16" ht="27" thickTop="1" thickBot="1">
      <c r="B31" s="7" t="s">
        <v>8</v>
      </c>
      <c r="C31" s="70" t="s">
        <v>9</v>
      </c>
      <c r="D31" s="7" t="s">
        <v>10</v>
      </c>
      <c r="E31" s="7" t="s">
        <v>11</v>
      </c>
      <c r="F31" s="9"/>
      <c r="G31" s="78" t="s">
        <v>7</v>
      </c>
      <c r="H31" s="79"/>
      <c r="I31" s="79"/>
      <c r="J31" s="79"/>
      <c r="K31" s="79"/>
      <c r="L31" s="79"/>
      <c r="M31" s="79"/>
      <c r="N31" s="79"/>
      <c r="O31" s="79"/>
      <c r="P31" s="80"/>
    </row>
    <row r="32" spans="2:16" ht="36.6" customHeight="1">
      <c r="B32" s="13" t="s">
        <v>12</v>
      </c>
      <c r="C32" s="14">
        <v>1</v>
      </c>
      <c r="D32" s="15">
        <v>30</v>
      </c>
      <c r="E32" s="16"/>
      <c r="F32" s="17">
        <f>IF(ISBLANK(E32),0,IF(E32='Answers + Portuguese'!E32,1,-1))</f>
        <v>0</v>
      </c>
      <c r="G32" s="81" t="s">
        <v>13</v>
      </c>
      <c r="H32" s="82"/>
      <c r="I32" s="82"/>
      <c r="J32" s="82"/>
      <c r="K32" s="82"/>
      <c r="L32" s="82"/>
      <c r="M32" s="82"/>
      <c r="N32" s="82"/>
      <c r="O32" s="82"/>
      <c r="P32" s="83"/>
    </row>
    <row r="33" spans="2:16" ht="38.4" customHeight="1">
      <c r="B33" s="13" t="s">
        <v>14</v>
      </c>
      <c r="C33" s="14">
        <v>2</v>
      </c>
      <c r="D33" s="15">
        <v>40</v>
      </c>
      <c r="E33" s="16"/>
      <c r="F33" s="17">
        <f>IF(ISBLANK(E33),0,IF(E33='Answers + Portuguese'!E33,1,-1))</f>
        <v>0</v>
      </c>
      <c r="G33" s="81" t="s">
        <v>15</v>
      </c>
      <c r="H33" s="82"/>
      <c r="I33" s="82"/>
      <c r="J33" s="82"/>
      <c r="K33" s="82"/>
      <c r="L33" s="82"/>
      <c r="M33" s="82"/>
      <c r="N33" s="82"/>
      <c r="O33" s="82"/>
      <c r="P33" s="83"/>
    </row>
    <row r="34" spans="2:16" ht="38.4" customHeight="1">
      <c r="B34" s="13" t="s">
        <v>16</v>
      </c>
      <c r="C34" s="14">
        <v>3</v>
      </c>
      <c r="D34" s="15">
        <v>50</v>
      </c>
      <c r="E34" s="16"/>
      <c r="F34" s="17">
        <f>IF(ISBLANK(E34),0,IF(E34='Answers + Portuguese'!E34,1,-1))</f>
        <v>0</v>
      </c>
      <c r="G34" s="81" t="s">
        <v>17</v>
      </c>
      <c r="H34" s="82"/>
      <c r="I34" s="82"/>
      <c r="J34" s="82"/>
      <c r="K34" s="82"/>
      <c r="L34" s="82"/>
      <c r="M34" s="82"/>
      <c r="N34" s="82"/>
      <c r="O34" s="82"/>
      <c r="P34" s="83"/>
    </row>
    <row r="35" spans="2:16" ht="38.4" customHeight="1">
      <c r="B35" s="13" t="s">
        <v>18</v>
      </c>
      <c r="C35" s="14" t="s">
        <v>19</v>
      </c>
      <c r="D35" s="15">
        <v>60</v>
      </c>
      <c r="E35" s="16">
        <f>Map!$J$22</f>
        <v>81</v>
      </c>
      <c r="F35" s="17">
        <f>IF(ISBLANK(E35),0,IF(E35='Answers + Portuguese'!E35,1,-1))</f>
        <v>1</v>
      </c>
      <c r="G35" s="81" t="s">
        <v>20</v>
      </c>
      <c r="H35" s="82"/>
      <c r="I35" s="82"/>
      <c r="J35" s="82"/>
      <c r="K35" s="82"/>
      <c r="L35" s="82"/>
      <c r="M35" s="82"/>
      <c r="N35" s="82"/>
      <c r="O35" s="82"/>
      <c r="P35" s="83"/>
    </row>
    <row r="36" spans="2:16" ht="38.4" customHeight="1">
      <c r="B36" s="13" t="s">
        <v>21</v>
      </c>
      <c r="C36" s="14" t="s">
        <v>19</v>
      </c>
      <c r="D36" s="15">
        <v>70</v>
      </c>
      <c r="E36" s="16"/>
      <c r="F36" s="17">
        <f>IF(ISBLANK(E36),0,IF(E36='Answers + Portuguese'!E36,1,-1))</f>
        <v>0</v>
      </c>
      <c r="G36" s="81" t="s">
        <v>22</v>
      </c>
      <c r="H36" s="82"/>
      <c r="I36" s="82"/>
      <c r="J36" s="82"/>
      <c r="K36" s="82"/>
      <c r="L36" s="82"/>
      <c r="M36" s="82"/>
      <c r="N36" s="82"/>
      <c r="O36" s="82"/>
      <c r="P36" s="83"/>
    </row>
    <row r="37" spans="2:16">
      <c r="B37" s="1"/>
      <c r="C37" s="1"/>
      <c r="D37" s="1"/>
      <c r="E37" s="2"/>
      <c r="F37" s="9"/>
      <c r="G37" s="1"/>
      <c r="H37" s="1"/>
      <c r="I37" s="1"/>
      <c r="J37" s="1"/>
      <c r="K37" s="1"/>
      <c r="L37" s="1"/>
      <c r="M37" s="1"/>
      <c r="N37" s="1"/>
      <c r="O37" s="1"/>
      <c r="P37" s="1"/>
    </row>
    <row r="38" spans="2:16">
      <c r="B38" s="76" t="s">
        <v>23</v>
      </c>
      <c r="C38" s="77"/>
      <c r="D38" s="77"/>
      <c r="E38" s="77"/>
      <c r="F38" s="77"/>
      <c r="G38" s="77"/>
      <c r="H38" s="77"/>
      <c r="I38" s="77"/>
      <c r="J38" s="77"/>
      <c r="K38" s="77"/>
      <c r="L38" s="77"/>
      <c r="M38" s="77"/>
      <c r="N38" s="77"/>
      <c r="O38" s="77"/>
      <c r="P38" s="77"/>
    </row>
    <row r="39" spans="2:16" ht="26.4" thickBot="1">
      <c r="B39" s="18"/>
      <c r="C39" s="18"/>
      <c r="D39" s="18"/>
      <c r="E39" s="19"/>
      <c r="F39" s="18"/>
      <c r="G39" s="18"/>
      <c r="H39" s="18"/>
      <c r="I39" s="18"/>
      <c r="J39" s="18"/>
      <c r="K39" s="18"/>
      <c r="L39" s="18"/>
      <c r="M39" s="18"/>
      <c r="N39" s="18"/>
      <c r="O39" s="18"/>
      <c r="P39" s="18"/>
    </row>
    <row r="40" spans="2:16" s="28" customFormat="1" ht="27" thickTop="1" thickBot="1">
      <c r="B40" s="20" t="s">
        <v>24</v>
      </c>
      <c r="C40" s="21" t="s">
        <v>25</v>
      </c>
      <c r="D40" s="17"/>
      <c r="E40" s="33"/>
      <c r="F40" s="17"/>
      <c r="G40" s="31"/>
      <c r="H40" s="31"/>
      <c r="I40" s="31"/>
    </row>
    <row r="41" spans="2:16" s="28" customFormat="1" ht="27" thickTop="1" thickBot="1">
      <c r="B41" s="17"/>
      <c r="C41" s="17"/>
      <c r="D41" s="17"/>
      <c r="E41" s="33"/>
      <c r="F41" s="17"/>
      <c r="G41" s="31"/>
      <c r="H41" s="31"/>
      <c r="I41" s="31"/>
      <c r="M41" s="84" t="s">
        <v>10</v>
      </c>
      <c r="N41" s="85"/>
      <c r="O41" s="85"/>
      <c r="P41" s="86"/>
    </row>
    <row r="42" spans="2:16" s="28" customFormat="1">
      <c r="B42" s="30" t="s">
        <v>26</v>
      </c>
      <c r="C42" s="17"/>
      <c r="D42" s="17"/>
      <c r="E42" s="33"/>
      <c r="F42" s="17"/>
      <c r="G42" s="31"/>
      <c r="H42" s="31"/>
      <c r="M42" s="87">
        <f ca="1">SUMIF(F:F,1,D:D)</f>
        <v>600</v>
      </c>
      <c r="N42" s="88"/>
      <c r="O42" s="88"/>
      <c r="P42" s="89"/>
    </row>
    <row r="43" spans="2:16" s="28" customFormat="1">
      <c r="B43" s="30" t="s">
        <v>27</v>
      </c>
      <c r="C43" s="17"/>
      <c r="D43" s="17"/>
      <c r="E43" s="33"/>
      <c r="F43" s="17"/>
      <c r="G43" s="31"/>
      <c r="H43" s="31"/>
      <c r="M43" s="90"/>
      <c r="N43" s="91"/>
      <c r="O43" s="91"/>
      <c r="P43" s="92"/>
    </row>
    <row r="44" spans="2:16" s="28" customFormat="1" ht="26.4" thickBot="1">
      <c r="B44" s="30"/>
      <c r="C44" s="31" t="s">
        <v>28</v>
      </c>
      <c r="D44" s="17"/>
      <c r="E44" s="33"/>
      <c r="F44" s="17"/>
      <c r="G44" s="31"/>
      <c r="H44" s="31"/>
      <c r="M44" s="93"/>
      <c r="N44" s="94"/>
      <c r="O44" s="94"/>
      <c r="P44" s="95"/>
    </row>
    <row r="45" spans="2:16" s="28" customFormat="1">
      <c r="B45" s="30"/>
      <c r="C45" s="31" t="s">
        <v>29</v>
      </c>
      <c r="D45" s="17"/>
      <c r="E45" s="33"/>
      <c r="F45" s="17"/>
      <c r="G45" s="31"/>
      <c r="H45" s="31"/>
    </row>
    <row r="46" spans="2:16" s="28" customFormat="1">
      <c r="B46" s="30"/>
      <c r="C46" s="31" t="s">
        <v>30</v>
      </c>
      <c r="D46" s="17"/>
      <c r="E46" s="33"/>
      <c r="F46" s="17"/>
      <c r="G46" s="31"/>
      <c r="H46" s="31"/>
    </row>
    <row r="47" spans="2:16" s="28" customFormat="1">
      <c r="B47" s="30"/>
      <c r="C47" s="31" t="s">
        <v>31</v>
      </c>
      <c r="D47" s="17"/>
      <c r="E47" s="33"/>
      <c r="F47" s="17"/>
      <c r="G47" s="31"/>
      <c r="H47" s="31"/>
    </row>
    <row r="48" spans="2:16" s="28" customFormat="1" ht="26.4" thickBot="1">
      <c r="B48" s="30"/>
      <c r="C48" s="17"/>
      <c r="D48" s="17"/>
      <c r="E48" s="33"/>
      <c r="F48" s="17"/>
      <c r="G48" s="35"/>
      <c r="H48" s="31"/>
    </row>
    <row r="49" spans="2:16" s="28" customFormat="1" ht="26.4" thickBot="1">
      <c r="B49" s="7" t="s">
        <v>8</v>
      </c>
      <c r="C49" s="70" t="s">
        <v>9</v>
      </c>
      <c r="D49" s="7" t="s">
        <v>10</v>
      </c>
      <c r="E49" s="7" t="s">
        <v>11</v>
      </c>
      <c r="F49" s="17"/>
      <c r="G49" s="7" t="s">
        <v>32</v>
      </c>
      <c r="H49" s="31"/>
      <c r="I49" s="7" t="s">
        <v>33</v>
      </c>
    </row>
    <row r="50" spans="2:16" s="28" customFormat="1">
      <c r="B50" s="31"/>
      <c r="C50" s="31"/>
      <c r="D50" s="31"/>
      <c r="E50" s="32"/>
      <c r="F50" s="17"/>
      <c r="G50" s="31"/>
      <c r="H50" s="31"/>
      <c r="I50" s="31"/>
    </row>
    <row r="51" spans="2:16" s="28" customFormat="1">
      <c r="B51" s="13" t="s">
        <v>34</v>
      </c>
      <c r="C51" s="14">
        <v>1</v>
      </c>
      <c r="D51" s="15">
        <v>0</v>
      </c>
      <c r="E51" s="16" t="s">
        <v>35</v>
      </c>
      <c r="F51" s="17"/>
      <c r="G51" s="22" t="s">
        <v>36</v>
      </c>
      <c r="H51" s="31"/>
      <c r="I51" s="22">
        <v>3</v>
      </c>
    </row>
    <row r="52" spans="2:16" s="28" customFormat="1">
      <c r="B52" s="31"/>
      <c r="C52" s="31"/>
      <c r="D52" s="31"/>
      <c r="E52" s="32"/>
      <c r="F52" s="17"/>
      <c r="G52" s="36"/>
      <c r="H52" s="31"/>
      <c r="I52" s="36"/>
    </row>
    <row r="53" spans="2:16" s="28" customFormat="1">
      <c r="B53" s="23">
        <v>1</v>
      </c>
      <c r="C53" s="23">
        <v>1</v>
      </c>
      <c r="D53" s="24">
        <v>4</v>
      </c>
      <c r="E53" s="16" t="str">
        <f>LEFT(G53,I53)</f>
        <v>SO</v>
      </c>
      <c r="F53" s="17">
        <f>IF(ISBLANK(E53),0,IF(E53='Answers + Portuguese'!E53,1,-1))</f>
        <v>1</v>
      </c>
      <c r="G53" s="22" t="s">
        <v>37</v>
      </c>
      <c r="H53" s="31"/>
      <c r="I53" s="22">
        <v>2</v>
      </c>
    </row>
    <row r="54" spans="2:16" s="28" customFormat="1">
      <c r="B54" s="23">
        <v>2</v>
      </c>
      <c r="C54" s="23">
        <v>1</v>
      </c>
      <c r="D54" s="24">
        <v>4</v>
      </c>
      <c r="E54" s="16" t="str">
        <f t="shared" ref="E54:E62" si="0">LEFT(G54,I54)</f>
        <v>PR</v>
      </c>
      <c r="F54" s="17">
        <f>IF(ISBLANK(E54),0,IF(E54='Answers + Portuguese'!E54,1,-1))</f>
        <v>1</v>
      </c>
      <c r="G54" s="22" t="s">
        <v>38</v>
      </c>
      <c r="H54" s="31"/>
      <c r="I54" s="22">
        <v>2</v>
      </c>
    </row>
    <row r="55" spans="2:16" s="28" customFormat="1">
      <c r="B55" s="23">
        <v>3</v>
      </c>
      <c r="C55" s="23">
        <v>1</v>
      </c>
      <c r="D55" s="24">
        <v>4</v>
      </c>
      <c r="E55" s="16" t="str">
        <f t="shared" si="0"/>
        <v>M</v>
      </c>
      <c r="F55" s="17">
        <f>IF(ISBLANK(E55),0,IF(E55='Answers + Portuguese'!E55,1,-1))</f>
        <v>1</v>
      </c>
      <c r="G55" s="22" t="s">
        <v>39</v>
      </c>
      <c r="H55" s="31"/>
      <c r="I55" s="22">
        <v>1</v>
      </c>
    </row>
    <row r="56" spans="2:16" s="28" customFormat="1">
      <c r="B56" s="23">
        <v>4</v>
      </c>
      <c r="C56" s="23">
        <v>1</v>
      </c>
      <c r="D56" s="24">
        <v>4</v>
      </c>
      <c r="E56" s="16" t="str">
        <f t="shared" si="0"/>
        <v>ARRE</v>
      </c>
      <c r="F56" s="17">
        <f>IF(ISBLANK(E56),0,IF(E56='Answers + Portuguese'!E56,1,-1))</f>
        <v>1</v>
      </c>
      <c r="G56" s="22" t="s">
        <v>40</v>
      </c>
      <c r="H56" s="31"/>
      <c r="I56" s="22">
        <v>4</v>
      </c>
      <c r="J56" s="34"/>
      <c r="L56" s="34"/>
      <c r="M56" s="34"/>
      <c r="N56" s="34"/>
      <c r="O56" s="34"/>
      <c r="P56" s="34"/>
    </row>
    <row r="57" spans="2:16" s="28" customFormat="1">
      <c r="B57" s="23">
        <v>5</v>
      </c>
      <c r="C57" s="23">
        <v>1</v>
      </c>
      <c r="D57" s="24">
        <v>4</v>
      </c>
      <c r="E57" s="16" t="str">
        <f t="shared" si="0"/>
        <v>DES</v>
      </c>
      <c r="F57" s="17">
        <f>IF(ISBLANK(E57),0,IF(E57='Answers + Portuguese'!E57,1,-1))</f>
        <v>1</v>
      </c>
      <c r="G57" s="22" t="s">
        <v>41</v>
      </c>
      <c r="H57" s="31"/>
      <c r="I57" s="22">
        <v>3</v>
      </c>
      <c r="J57" s="34"/>
      <c r="L57" s="34"/>
      <c r="M57" s="34"/>
      <c r="N57" s="34"/>
      <c r="O57" s="34"/>
      <c r="P57" s="34"/>
    </row>
    <row r="58" spans="2:16" s="28" customFormat="1">
      <c r="B58" s="23">
        <v>6</v>
      </c>
      <c r="C58" s="23">
        <v>1</v>
      </c>
      <c r="D58" s="24">
        <v>4</v>
      </c>
      <c r="E58" s="16" t="str">
        <f t="shared" si="0"/>
        <v>INDI</v>
      </c>
      <c r="F58" s="17">
        <f>IF(ISBLANK(E58),0,IF(E58='Answers + Portuguese'!E58,1,-1))</f>
        <v>1</v>
      </c>
      <c r="G58" s="22" t="s">
        <v>42</v>
      </c>
      <c r="H58" s="31"/>
      <c r="I58" s="22">
        <v>4</v>
      </c>
      <c r="J58" s="34"/>
      <c r="L58" s="34"/>
      <c r="M58" s="34"/>
      <c r="N58" s="34"/>
      <c r="O58" s="34"/>
      <c r="P58" s="34"/>
    </row>
    <row r="59" spans="2:16" s="28" customFormat="1">
      <c r="B59" s="23">
        <v>7</v>
      </c>
      <c r="C59" s="23">
        <v>1</v>
      </c>
      <c r="D59" s="24">
        <v>4</v>
      </c>
      <c r="E59" s="16" t="str">
        <f t="shared" si="0"/>
        <v>SE</v>
      </c>
      <c r="F59" s="17">
        <f>IF(ISBLANK(E59),0,IF(E59='Answers + Portuguese'!E59,1,-1))</f>
        <v>1</v>
      </c>
      <c r="G59" s="22" t="s">
        <v>43</v>
      </c>
      <c r="H59" s="31"/>
      <c r="I59" s="22">
        <v>2</v>
      </c>
      <c r="J59" s="34"/>
      <c r="L59" s="34"/>
      <c r="M59" s="34"/>
      <c r="N59" s="34"/>
      <c r="O59" s="34"/>
      <c r="P59" s="34"/>
    </row>
    <row r="60" spans="2:16" s="28" customFormat="1">
      <c r="B60" s="23">
        <v>8</v>
      </c>
      <c r="C60" s="23">
        <v>1</v>
      </c>
      <c r="D60" s="24">
        <v>4</v>
      </c>
      <c r="E60" s="16" t="str">
        <f t="shared" si="0"/>
        <v>HOJE</v>
      </c>
      <c r="F60" s="17">
        <f>IF(ISBLANK(E60),0,IF(E60='Answers + Portuguese'!E60,1,-1))</f>
        <v>1</v>
      </c>
      <c r="G60" s="22" t="s">
        <v>44</v>
      </c>
      <c r="H60" s="31"/>
      <c r="I60" s="22">
        <v>4</v>
      </c>
      <c r="J60" s="34"/>
      <c r="L60" s="34"/>
      <c r="M60" s="34"/>
      <c r="N60" s="34"/>
      <c r="O60" s="34"/>
      <c r="P60" s="34"/>
    </row>
    <row r="61" spans="2:16" s="28" customFormat="1">
      <c r="B61" s="23">
        <v>9</v>
      </c>
      <c r="C61" s="23">
        <v>1</v>
      </c>
      <c r="D61" s="24">
        <v>4</v>
      </c>
      <c r="E61" s="16" t="str">
        <f t="shared" si="0"/>
        <v>AL</v>
      </c>
      <c r="F61" s="17">
        <f>IF(ISBLANK(E61),0,IF(E61='Answers + Portuguese'!E61,1,-1))</f>
        <v>1</v>
      </c>
      <c r="G61" s="22" t="s">
        <v>45</v>
      </c>
      <c r="H61" s="31"/>
      <c r="I61" s="22">
        <v>2</v>
      </c>
      <c r="J61" s="34"/>
      <c r="L61" s="34"/>
      <c r="M61" s="34"/>
      <c r="N61" s="34"/>
      <c r="O61" s="34"/>
      <c r="P61" s="34"/>
    </row>
    <row r="62" spans="2:16" s="28" customFormat="1">
      <c r="B62" s="23">
        <v>10</v>
      </c>
      <c r="C62" s="23">
        <v>1</v>
      </c>
      <c r="D62" s="24">
        <v>4</v>
      </c>
      <c r="E62" s="16" t="str">
        <f t="shared" si="0"/>
        <v>F</v>
      </c>
      <c r="F62" s="17">
        <f>IF(ISBLANK(E62),0,IF(E62='Answers + Portuguese'!E62,1,-1))</f>
        <v>1</v>
      </c>
      <c r="G62" s="22" t="s">
        <v>46</v>
      </c>
      <c r="H62" s="31"/>
      <c r="I62" s="22">
        <v>1</v>
      </c>
      <c r="J62" s="34"/>
      <c r="L62" s="34"/>
      <c r="M62" s="34"/>
      <c r="N62" s="34"/>
      <c r="O62" s="34"/>
      <c r="P62" s="34"/>
    </row>
    <row r="63" spans="2:16" s="28" customFormat="1">
      <c r="B63" s="31"/>
      <c r="C63" s="31"/>
      <c r="D63" s="31"/>
      <c r="E63" s="32"/>
      <c r="F63" s="17"/>
      <c r="G63" s="31"/>
      <c r="H63" s="31"/>
      <c r="I63" s="31"/>
      <c r="J63" s="31"/>
      <c r="K63" s="31"/>
      <c r="L63" s="31"/>
      <c r="M63" s="31"/>
      <c r="N63" s="31"/>
      <c r="O63" s="31"/>
      <c r="P63" s="31"/>
    </row>
    <row r="64" spans="2:16" s="28" customFormat="1">
      <c r="B64" s="23" t="s">
        <v>47</v>
      </c>
      <c r="C64" s="23">
        <v>1</v>
      </c>
      <c r="D64" s="24"/>
      <c r="E64" s="44" t="str">
        <f>IFERROR(E53,"")&amp;";"&amp;IFERROR(E54,"")&amp;";"&amp;IFERROR(E55,"")&amp;";"&amp;IFERROR(E56,"")&amp;";"&amp;IFERROR(E57,"")&amp;";"&amp;IFERROR(E58,"")&amp;";"&amp;IFERROR(E59,"")&amp;";"&amp;IFERROR(E60,"")&amp;";"&amp;IFERROR(E61,"")&amp;";"&amp;IFERROR(E62,"")</f>
        <v>SO;PR;M;ARRE;DES;INDI;SE;HOJE;AL;F</v>
      </c>
      <c r="F64" s="17"/>
      <c r="G64"/>
      <c r="H64" s="31"/>
      <c r="I64" s="31"/>
      <c r="J64" s="31"/>
      <c r="K64" s="31"/>
      <c r="L64" s="31"/>
      <c r="M64" s="31"/>
      <c r="N64" s="31"/>
      <c r="O64" s="31"/>
      <c r="P64" s="31"/>
    </row>
    <row r="65" spans="2:23" s="28" customFormat="1" ht="16.95" customHeight="1">
      <c r="B65" s="31"/>
      <c r="C65" s="31"/>
      <c r="D65" s="31"/>
      <c r="E65" s="32"/>
      <c r="F65" s="17"/>
      <c r="G65" s="31"/>
      <c r="H65" s="31"/>
      <c r="I65" s="31"/>
      <c r="J65" s="31"/>
      <c r="K65" s="31"/>
      <c r="L65" s="31"/>
      <c r="M65" s="31"/>
      <c r="N65" s="31"/>
      <c r="O65" s="31"/>
      <c r="P65" s="31"/>
    </row>
    <row r="66" spans="2:23" s="28" customFormat="1" ht="16.95" customHeight="1" thickBot="1">
      <c r="B66" s="31"/>
      <c r="C66" s="31"/>
      <c r="D66" s="31"/>
      <c r="E66" s="32"/>
      <c r="F66" s="17"/>
      <c r="G66" s="31"/>
      <c r="H66" s="31"/>
      <c r="I66" s="31"/>
      <c r="J66" s="31"/>
      <c r="K66" s="31"/>
      <c r="L66" s="31"/>
      <c r="M66" s="31"/>
      <c r="N66" s="31"/>
      <c r="O66" s="31"/>
      <c r="P66" s="31"/>
    </row>
    <row r="67" spans="2:23" s="28" customFormat="1" ht="27" thickTop="1" thickBot="1">
      <c r="B67" s="20" t="s">
        <v>48</v>
      </c>
      <c r="C67" s="21" t="s">
        <v>49</v>
      </c>
      <c r="D67" s="34"/>
      <c r="E67" s="39"/>
      <c r="F67" s="40"/>
      <c r="G67" s="41"/>
      <c r="H67" s="31"/>
      <c r="I67" s="31"/>
      <c r="J67" s="31"/>
      <c r="K67" s="37"/>
      <c r="L67" s="34"/>
      <c r="M67" s="34"/>
      <c r="N67" s="34"/>
      <c r="O67" s="34"/>
      <c r="P67" s="34"/>
    </row>
    <row r="68" spans="2:23" s="28" customFormat="1" ht="26.4" thickTop="1">
      <c r="B68" s="30"/>
      <c r="C68" s="34"/>
      <c r="D68" s="34"/>
      <c r="E68" s="39"/>
      <c r="F68" s="40"/>
      <c r="G68" s="41"/>
      <c r="H68" s="31"/>
      <c r="I68" s="31"/>
      <c r="J68" s="31"/>
      <c r="K68" s="37"/>
      <c r="L68" s="34"/>
      <c r="M68" s="34"/>
      <c r="N68" s="34"/>
      <c r="O68" s="34"/>
      <c r="P68" s="34"/>
    </row>
    <row r="69" spans="2:23" s="28" customFormat="1">
      <c r="B69" s="30" t="s">
        <v>50</v>
      </c>
      <c r="C69" s="31"/>
      <c r="D69" s="31"/>
      <c r="E69" s="32"/>
      <c r="F69" s="17"/>
      <c r="G69" s="37"/>
      <c r="H69" s="31"/>
      <c r="I69" s="31"/>
      <c r="J69" s="31"/>
      <c r="K69" s="37"/>
      <c r="L69" s="34"/>
      <c r="M69" s="34"/>
      <c r="N69" s="34"/>
      <c r="O69" s="34"/>
      <c r="P69" s="34"/>
    </row>
    <row r="70" spans="2:23" s="28" customFormat="1">
      <c r="B70" s="30"/>
      <c r="C70" s="31" t="s">
        <v>51</v>
      </c>
      <c r="D70" s="31"/>
      <c r="E70" s="32"/>
      <c r="F70" s="17"/>
      <c r="G70" s="37"/>
      <c r="H70" s="31"/>
      <c r="I70" s="31"/>
      <c r="J70" s="31"/>
      <c r="K70" s="37"/>
      <c r="L70" s="34"/>
      <c r="M70" s="34"/>
      <c r="N70" s="34"/>
      <c r="O70" s="34"/>
      <c r="P70" s="34"/>
    </row>
    <row r="71" spans="2:23" s="28" customFormat="1">
      <c r="B71" s="30"/>
      <c r="C71" s="31" t="s">
        <v>52</v>
      </c>
      <c r="D71" s="31"/>
      <c r="E71" s="32"/>
      <c r="F71" s="17"/>
      <c r="G71" s="37"/>
      <c r="H71" s="31"/>
      <c r="I71" s="31"/>
      <c r="J71" s="31"/>
      <c r="K71" s="37"/>
      <c r="L71" s="34"/>
      <c r="M71" s="34"/>
      <c r="N71" s="34"/>
      <c r="O71" s="34"/>
      <c r="P71" s="34"/>
    </row>
    <row r="72" spans="2:23" s="28" customFormat="1">
      <c r="B72" s="30"/>
      <c r="C72" s="31" t="s">
        <v>53</v>
      </c>
      <c r="D72" s="31"/>
      <c r="E72" s="32"/>
      <c r="F72" s="17"/>
      <c r="G72" s="37"/>
      <c r="H72" s="31"/>
      <c r="I72" s="31"/>
      <c r="J72" s="31"/>
      <c r="K72" s="37"/>
      <c r="L72" s="34"/>
      <c r="M72" s="34"/>
      <c r="N72" s="34"/>
      <c r="O72" s="34"/>
      <c r="P72" s="34"/>
    </row>
    <row r="73" spans="2:23" s="28" customFormat="1">
      <c r="B73" s="30"/>
      <c r="C73" s="31" t="s">
        <v>54</v>
      </c>
      <c r="D73" s="31"/>
      <c r="E73" s="32"/>
      <c r="F73" s="17"/>
      <c r="G73" s="37"/>
      <c r="H73" s="31"/>
      <c r="I73" s="31"/>
      <c r="J73" s="31"/>
      <c r="K73" s="37"/>
      <c r="L73" s="34"/>
      <c r="M73" s="34"/>
      <c r="N73" s="34"/>
      <c r="O73" s="34"/>
      <c r="P73" s="34"/>
    </row>
    <row r="74" spans="2:23" s="28" customFormat="1" ht="26.4" thickBot="1">
      <c r="B74" s="34"/>
      <c r="C74" s="34"/>
      <c r="D74" s="34"/>
      <c r="E74" s="39"/>
      <c r="F74" s="40"/>
      <c r="G74" s="43"/>
      <c r="H74" s="37"/>
      <c r="I74" s="31"/>
      <c r="J74" s="31"/>
      <c r="K74" s="37"/>
      <c r="L74" s="34"/>
      <c r="M74" s="34"/>
      <c r="N74" s="34"/>
      <c r="O74" s="34"/>
      <c r="P74" s="34"/>
    </row>
    <row r="75" spans="2:23" s="28" customFormat="1" ht="27" thickTop="1" thickBot="1">
      <c r="B75" s="7" t="s">
        <v>8</v>
      </c>
      <c r="C75" s="70" t="s">
        <v>9</v>
      </c>
      <c r="D75" s="7" t="s">
        <v>10</v>
      </c>
      <c r="E75" s="7" t="s">
        <v>11</v>
      </c>
      <c r="F75" s="17"/>
      <c r="G75" s="96" t="s">
        <v>55</v>
      </c>
      <c r="H75" s="97"/>
      <c r="I75" s="97"/>
      <c r="J75" s="98"/>
      <c r="K75" s="37"/>
      <c r="L75" s="34"/>
      <c r="M75" s="34"/>
      <c r="N75" s="34"/>
      <c r="O75" s="34"/>
      <c r="P75" s="34"/>
    </row>
    <row r="76" spans="2:23" s="28" customFormat="1">
      <c r="B76" s="31"/>
      <c r="C76" s="31"/>
      <c r="D76" s="31"/>
      <c r="E76" s="32"/>
      <c r="F76" s="17"/>
      <c r="G76" s="31"/>
      <c r="H76" s="37"/>
      <c r="I76" s="31"/>
      <c r="J76" s="31"/>
      <c r="K76" s="37"/>
      <c r="L76" s="34"/>
      <c r="M76" s="34"/>
      <c r="N76" s="34"/>
      <c r="O76" s="34"/>
      <c r="P76" s="34"/>
      <c r="U76" s="28">
        <v>1</v>
      </c>
      <c r="V76" s="28">
        <v>2</v>
      </c>
    </row>
    <row r="77" spans="2:23" s="28" customFormat="1">
      <c r="B77" s="13" t="s">
        <v>56</v>
      </c>
      <c r="C77" s="14">
        <v>2</v>
      </c>
      <c r="D77" s="15">
        <v>0</v>
      </c>
      <c r="E77" s="16">
        <v>160</v>
      </c>
      <c r="F77" s="17"/>
      <c r="G77" s="46" t="s">
        <v>57</v>
      </c>
      <c r="H77" s="47"/>
      <c r="I77" s="47"/>
      <c r="J77" s="48"/>
      <c r="K77" s="34" cm="1">
        <f t="array" ref="K77:T77">_xlfn.TEXTSPLIT(G77," - ")+0</f>
        <v>41</v>
      </c>
      <c r="L77" s="34">
        <v>33</v>
      </c>
      <c r="M77" s="34">
        <v>90</v>
      </c>
      <c r="N77" s="34">
        <v>70</v>
      </c>
      <c r="O77" s="34">
        <v>44</v>
      </c>
      <c r="P77" s="34">
        <v>20</v>
      </c>
      <c r="Q77" s="28">
        <v>44</v>
      </c>
      <c r="R77" s="28">
        <v>19</v>
      </c>
      <c r="S77" s="28">
        <v>50</v>
      </c>
      <c r="T77" s="28">
        <v>53</v>
      </c>
      <c r="U77" s="28">
        <f>LARGE(_xlfn.ANCHORARRAY(K77),U76)</f>
        <v>90</v>
      </c>
      <c r="V77" s="28">
        <f>LARGE(_xlfn.ANCHORARRAY(K77),V76)</f>
        <v>70</v>
      </c>
      <c r="W77" s="28">
        <f>SUM(U77:V77)</f>
        <v>160</v>
      </c>
    </row>
    <row r="78" spans="2:23" s="28" customFormat="1">
      <c r="B78" s="31"/>
      <c r="C78" s="31"/>
      <c r="D78" s="31"/>
      <c r="E78" s="32"/>
      <c r="F78" s="17"/>
      <c r="G78" s="36"/>
      <c r="H78" s="37"/>
      <c r="I78" s="34"/>
      <c r="J78" s="37"/>
      <c r="K78" s="37"/>
      <c r="L78" s="34"/>
      <c r="M78" s="34"/>
      <c r="N78" s="34"/>
      <c r="O78" s="34"/>
      <c r="P78" s="34"/>
    </row>
    <row r="79" spans="2:23" s="28" customFormat="1">
      <c r="B79" s="23">
        <v>11</v>
      </c>
      <c r="C79" s="23">
        <v>2</v>
      </c>
      <c r="D79" s="24">
        <v>4</v>
      </c>
      <c r="E79" s="44" cm="1">
        <f t="array" ref="E79">SUM(LARGE(VALUE(_xlfn.TEXTSPLIT(G79,," - ")),{1;2}))</f>
        <v>146</v>
      </c>
      <c r="F79" s="17">
        <f>IF(ISBLANK(E79),0,IF(E79='Answers + Portuguese'!E79,1,-1))</f>
        <v>1</v>
      </c>
      <c r="G79" s="46" t="s">
        <v>58</v>
      </c>
      <c r="H79" s="47"/>
      <c r="I79" s="47"/>
      <c r="J79" s="48"/>
      <c r="K79" s="37" cm="1">
        <f t="array" ref="K79">_xlfn.LET(
_xlpm.textsplit,_xlfn.TEXTSPLIT(G79," - ")*1,
_xlpm.large1,LARGE(_xlpm.textsplit,1),
_xlpm.large2,LARGE(_xlpm.textsplit,2),
_xlpm.large1+_xlpm.large2)</f>
        <v>146</v>
      </c>
      <c r="L79" s="34"/>
      <c r="M79" s="34"/>
      <c r="N79" s="34"/>
      <c r="O79" s="34"/>
      <c r="P79" s="34"/>
    </row>
    <row r="80" spans="2:23" s="28" customFormat="1">
      <c r="B80" s="23">
        <v>12</v>
      </c>
      <c r="C80" s="23">
        <v>2</v>
      </c>
      <c r="D80" s="24">
        <v>4</v>
      </c>
      <c r="E80" s="44" cm="1">
        <f t="array" ref="E80">SUM(LARGE(VALUE(_xlfn.TEXTSPLIT(G80,," - ")),{1;2}))</f>
        <v>163</v>
      </c>
      <c r="F80" s="17">
        <f>IF(ISBLANK(E80),0,IF(E80='Answers + Portuguese'!E80,1,-1))</f>
        <v>1</v>
      </c>
      <c r="G80" s="46" t="s">
        <v>59</v>
      </c>
      <c r="H80" s="47"/>
      <c r="I80" s="47"/>
      <c r="J80" s="48"/>
      <c r="K80" s="37" cm="1">
        <f t="array" ref="K80">_xlfn.LET(
_xlpm.textsplit,_xlfn.TEXTSPLIT(G80," - ")*1,
_xlpm.large1,LARGE(_xlpm.textsplit,1),
_xlpm.large2,LARGE(_xlpm.textsplit,2),
_xlpm.large1+_xlpm.large2)</f>
        <v>163</v>
      </c>
      <c r="L80" s="34"/>
      <c r="M80" s="34"/>
      <c r="N80" s="34"/>
      <c r="O80" s="34"/>
      <c r="P80" s="34"/>
    </row>
    <row r="81" spans="2:16" s="28" customFormat="1">
      <c r="B81" s="23">
        <v>13</v>
      </c>
      <c r="C81" s="23">
        <v>2</v>
      </c>
      <c r="D81" s="24">
        <v>4</v>
      </c>
      <c r="E81" s="44" cm="1">
        <f t="array" ref="E81">SUM(LARGE(VALUE(_xlfn.TEXTSPLIT(G81,," - ")),{1;2}))</f>
        <v>194</v>
      </c>
      <c r="F81" s="17">
        <f>IF(ISBLANK(E81),0,IF(E81='Answers + Portuguese'!E81,1,-1))</f>
        <v>1</v>
      </c>
      <c r="G81" s="46" t="s">
        <v>60</v>
      </c>
      <c r="H81" s="47"/>
      <c r="I81" s="47"/>
      <c r="J81" s="48"/>
      <c r="K81" s="37" cm="1">
        <f t="array" ref="K81">_xlfn.LET(
_xlpm.textsplit,_xlfn.TEXTSPLIT(G81," - ")*1,
_xlpm.large1,LARGE(_xlpm.textsplit,1),
_xlpm.large2,LARGE(_xlpm.textsplit,2),
_xlpm.large1+_xlpm.large2)</f>
        <v>194</v>
      </c>
      <c r="L81" s="34"/>
      <c r="M81" s="34"/>
      <c r="N81" s="34"/>
      <c r="O81" s="34"/>
      <c r="P81" s="34"/>
    </row>
    <row r="82" spans="2:16" s="28" customFormat="1">
      <c r="B82" s="23">
        <v>14</v>
      </c>
      <c r="C82" s="23">
        <v>2</v>
      </c>
      <c r="D82" s="24">
        <v>4</v>
      </c>
      <c r="E82" s="44" cm="1">
        <f t="array" ref="E82">SUM(LARGE(VALUE(_xlfn.TEXTSPLIT(G82,," - ")),{1;2}))</f>
        <v>167</v>
      </c>
      <c r="F82" s="17">
        <f>IF(ISBLANK(E82),0,IF(E82='Answers + Portuguese'!E82,1,-1))</f>
        <v>1</v>
      </c>
      <c r="G82" s="46" t="s">
        <v>61</v>
      </c>
      <c r="H82" s="47"/>
      <c r="I82" s="47"/>
      <c r="J82" s="48"/>
      <c r="K82" s="37" cm="1">
        <f t="array" ref="K82">_xlfn.LET(
_xlpm.textsplit,_xlfn.TEXTSPLIT(G82," - ")*1,
_xlpm.large1,LARGE(_xlpm.textsplit,1),
_xlpm.large2,LARGE(_xlpm.textsplit,2),
_xlpm.large1+_xlpm.large2)</f>
        <v>167</v>
      </c>
      <c r="L82" s="34"/>
      <c r="M82" s="34"/>
      <c r="N82" s="34"/>
      <c r="O82" s="34"/>
      <c r="P82" s="34"/>
    </row>
    <row r="83" spans="2:16" s="28" customFormat="1">
      <c r="B83" s="23">
        <v>15</v>
      </c>
      <c r="C83" s="23">
        <v>2</v>
      </c>
      <c r="D83" s="24">
        <v>4</v>
      </c>
      <c r="E83" s="44" cm="1">
        <f t="array" ref="E83">SUM(LARGE(VALUE(_xlfn.TEXTSPLIT(G83,," - ")),{1;2}))</f>
        <v>170</v>
      </c>
      <c r="F83" s="17">
        <f>IF(ISBLANK(E83),0,IF(E83='Answers + Portuguese'!E83,1,-1))</f>
        <v>1</v>
      </c>
      <c r="G83" s="46" t="s">
        <v>62</v>
      </c>
      <c r="H83" s="47"/>
      <c r="I83" s="47"/>
      <c r="J83" s="48"/>
      <c r="K83" s="37" cm="1">
        <f t="array" ref="K83">_xlfn.LET(
_xlpm.textsplit,_xlfn.TEXTSPLIT(G83," - ")*1,
_xlpm.large1,LARGE(_xlpm.textsplit,1),
_xlpm.large2,LARGE(_xlpm.textsplit,2),
_xlpm.large1+_xlpm.large2)</f>
        <v>170</v>
      </c>
      <c r="L83" s="34"/>
      <c r="M83" s="34"/>
      <c r="N83" s="34"/>
      <c r="O83" s="34"/>
      <c r="P83" s="34"/>
    </row>
    <row r="84" spans="2:16" s="28" customFormat="1">
      <c r="B84" s="23">
        <v>16</v>
      </c>
      <c r="C84" s="23">
        <v>2</v>
      </c>
      <c r="D84" s="24">
        <v>4</v>
      </c>
      <c r="E84" s="44" cm="1">
        <f t="array" ref="E84">SUM(LARGE(VALUE(_xlfn.TEXTSPLIT(G84,," - ")),{1;2}))</f>
        <v>168</v>
      </c>
      <c r="F84" s="17">
        <f>IF(ISBLANK(E84),0,IF(E84='Answers + Portuguese'!E84,1,-1))</f>
        <v>1</v>
      </c>
      <c r="G84" s="46" t="s">
        <v>63</v>
      </c>
      <c r="H84" s="47"/>
      <c r="I84" s="47"/>
      <c r="J84" s="48"/>
      <c r="K84" s="37" cm="1">
        <f t="array" ref="K84">_xlfn.LET(
_xlpm.textsplit,_xlfn.TEXTSPLIT(G84," - ")*1,
_xlpm.large1,LARGE(_xlpm.textsplit,1),
_xlpm.large2,LARGE(_xlpm.textsplit,2),
_xlpm.large1+_xlpm.large2)</f>
        <v>168</v>
      </c>
      <c r="L84" s="34"/>
      <c r="M84" s="34"/>
      <c r="N84" s="34"/>
      <c r="O84" s="34"/>
      <c r="P84" s="34"/>
    </row>
    <row r="85" spans="2:16" s="28" customFormat="1">
      <c r="B85" s="23">
        <v>17</v>
      </c>
      <c r="C85" s="23">
        <v>2</v>
      </c>
      <c r="D85" s="24">
        <v>4</v>
      </c>
      <c r="E85" s="44" cm="1">
        <f t="array" ref="E85">SUM(LARGE(VALUE(_xlfn.TEXTSPLIT(G85,," - ")),{1;2}))</f>
        <v>166</v>
      </c>
      <c r="F85" s="17">
        <f>IF(ISBLANK(E85),0,IF(E85='Answers + Portuguese'!E85,1,-1))</f>
        <v>1</v>
      </c>
      <c r="G85" s="46" t="s">
        <v>64</v>
      </c>
      <c r="H85" s="47"/>
      <c r="I85" s="47"/>
      <c r="J85" s="48"/>
      <c r="K85" s="37" cm="1">
        <f t="array" ref="K85">_xlfn.LET(
_xlpm.textsplit,_xlfn.TEXTSPLIT(G85," - ")*1,
_xlpm.large1,LARGE(_xlpm.textsplit,1),
_xlpm.large2,LARGE(_xlpm.textsplit,2),
_xlpm.large1+_xlpm.large2)</f>
        <v>166</v>
      </c>
      <c r="L85" s="34"/>
      <c r="M85" s="34"/>
      <c r="N85" s="34"/>
      <c r="O85" s="34"/>
      <c r="P85" s="34"/>
    </row>
    <row r="86" spans="2:16" s="28" customFormat="1">
      <c r="B86" s="23">
        <v>18</v>
      </c>
      <c r="C86" s="23">
        <v>2</v>
      </c>
      <c r="D86" s="24">
        <v>4</v>
      </c>
      <c r="E86" s="44" cm="1">
        <f t="array" ref="E86">SUM(LARGE(VALUE(_xlfn.TEXTSPLIT(G86,," - ")),{1;2}))</f>
        <v>176</v>
      </c>
      <c r="F86" s="17">
        <f>IF(ISBLANK(E86),0,IF(E86='Answers + Portuguese'!E86,1,-1))</f>
        <v>1</v>
      </c>
      <c r="G86" s="46" t="s">
        <v>65</v>
      </c>
      <c r="H86" s="47"/>
      <c r="I86" s="47"/>
      <c r="J86" s="48"/>
      <c r="K86" s="37" cm="1">
        <f t="array" ref="K86">_xlfn.LET(
_xlpm.textsplit,_xlfn.TEXTSPLIT(G86," - ")*1,
_xlpm.large1,LARGE(_xlpm.textsplit,1),
_xlpm.large2,LARGE(_xlpm.textsplit,2),
_xlpm.large1+_xlpm.large2)</f>
        <v>176</v>
      </c>
      <c r="L86" s="34"/>
      <c r="M86" s="34"/>
      <c r="N86" s="34"/>
      <c r="O86" s="34"/>
      <c r="P86" s="34"/>
    </row>
    <row r="87" spans="2:16" s="28" customFormat="1">
      <c r="B87" s="23">
        <v>19</v>
      </c>
      <c r="C87" s="23">
        <v>2</v>
      </c>
      <c r="D87" s="24">
        <v>4</v>
      </c>
      <c r="E87" s="44" cm="1">
        <f t="array" ref="E87">SUM(LARGE(VALUE(_xlfn.TEXTSPLIT(G87,," - ")),{1;2}))</f>
        <v>166</v>
      </c>
      <c r="F87" s="17">
        <f>IF(ISBLANK(E87),0,IF(E87='Answers + Portuguese'!E87,1,-1))</f>
        <v>1</v>
      </c>
      <c r="G87" s="46" t="s">
        <v>66</v>
      </c>
      <c r="H87" s="47"/>
      <c r="I87" s="47"/>
      <c r="J87" s="48"/>
      <c r="K87" s="37" cm="1">
        <f t="array" ref="K87">_xlfn.LET(
_xlpm.textsplit,_xlfn.TEXTSPLIT(G87," - ")*1,
_xlpm.large1,LARGE(_xlpm.textsplit,1),
_xlpm.large2,LARGE(_xlpm.textsplit,2),
_xlpm.large1+_xlpm.large2)</f>
        <v>166</v>
      </c>
      <c r="L87" s="34"/>
      <c r="M87" s="34"/>
      <c r="N87" s="34"/>
      <c r="O87" s="34"/>
      <c r="P87" s="34"/>
    </row>
    <row r="88" spans="2:16" s="28" customFormat="1">
      <c r="B88" s="23">
        <v>20</v>
      </c>
      <c r="C88" s="23">
        <v>2</v>
      </c>
      <c r="D88" s="24">
        <v>4</v>
      </c>
      <c r="E88" s="44" cm="1">
        <f t="array" ref="E88">SUM(LARGE(VALUE(_xlfn.TEXTSPLIT(G88,," - ")),{1;2}))</f>
        <v>197</v>
      </c>
      <c r="F88" s="17">
        <f>IF(ISBLANK(E88),0,IF(E88='Answers + Portuguese'!E88,1,-1))</f>
        <v>1</v>
      </c>
      <c r="G88" s="46" t="s">
        <v>67</v>
      </c>
      <c r="H88" s="47"/>
      <c r="I88" s="47"/>
      <c r="J88" s="48"/>
      <c r="K88" s="37" cm="1">
        <f t="array" ref="K88">_xlfn.LET(
_xlpm.textsplit,_xlfn.TEXTSPLIT(G88," - ")*1,
_xlpm.large1,LARGE(_xlpm.textsplit,1),
_xlpm.large2,LARGE(_xlpm.textsplit,2),
_xlpm.large1+_xlpm.large2)</f>
        <v>197</v>
      </c>
      <c r="L88" s="34"/>
      <c r="M88" s="34"/>
      <c r="N88" s="34"/>
      <c r="O88" s="34"/>
      <c r="P88" s="34"/>
    </row>
    <row r="89" spans="2:16" s="28" customFormat="1">
      <c r="B89" s="23">
        <v>21</v>
      </c>
      <c r="C89" s="23">
        <v>2</v>
      </c>
      <c r="D89" s="24">
        <v>4</v>
      </c>
      <c r="E89" s="44" cm="1">
        <f t="array" ref="E89">SUM(LARGE(VALUE(_xlfn.TEXTSPLIT(G89,," - ")),{1;2}))</f>
        <v>181</v>
      </c>
      <c r="F89" s="17">
        <f>IF(ISBLANK(E89),0,IF(E89='Answers + Portuguese'!E89,1,-1))</f>
        <v>1</v>
      </c>
      <c r="G89" s="46" t="s">
        <v>68</v>
      </c>
      <c r="H89" s="47"/>
      <c r="I89" s="47"/>
      <c r="J89" s="48"/>
      <c r="K89" s="37" cm="1">
        <f t="array" ref="K89">_xlfn.LET(
_xlpm.textsplit,_xlfn.TEXTSPLIT(G89," - ")*1,
_xlpm.large1,LARGE(_xlpm.textsplit,1),
_xlpm.large2,LARGE(_xlpm.textsplit,2),
_xlpm.large1+_xlpm.large2)</f>
        <v>181</v>
      </c>
      <c r="L89" s="34"/>
      <c r="M89" s="34"/>
      <c r="N89" s="34"/>
      <c r="O89" s="34"/>
      <c r="P89" s="34"/>
    </row>
    <row r="90" spans="2:16" s="28" customFormat="1">
      <c r="B90" s="23">
        <v>22</v>
      </c>
      <c r="C90" s="23">
        <v>2</v>
      </c>
      <c r="D90" s="24">
        <v>4</v>
      </c>
      <c r="E90" s="44" cm="1">
        <f t="array" ref="E90">SUM(LARGE(VALUE(_xlfn.TEXTSPLIT(G90,," - ")),{1;2}))</f>
        <v>198</v>
      </c>
      <c r="F90" s="17">
        <f>IF(ISBLANK(E90),0,IF(E90='Answers + Portuguese'!E90,1,-1))</f>
        <v>1</v>
      </c>
      <c r="G90" s="46" t="s">
        <v>69</v>
      </c>
      <c r="H90" s="47"/>
      <c r="I90" s="47"/>
      <c r="J90" s="48"/>
      <c r="K90" s="37" cm="1">
        <f t="array" ref="K90">_xlfn.LET(
_xlpm.textsplit,_xlfn.TEXTSPLIT(G90," - ")*1,
_xlpm.large1,LARGE(_xlpm.textsplit,1),
_xlpm.large2,LARGE(_xlpm.textsplit,2),
_xlpm.large1+_xlpm.large2)</f>
        <v>198</v>
      </c>
      <c r="L90" s="34"/>
      <c r="M90" s="34"/>
      <c r="N90" s="34"/>
      <c r="O90" s="34"/>
      <c r="P90" s="34"/>
    </row>
    <row r="91" spans="2:16" s="28" customFormat="1">
      <c r="B91" s="23">
        <v>23</v>
      </c>
      <c r="C91" s="23">
        <v>2</v>
      </c>
      <c r="D91" s="24">
        <v>4</v>
      </c>
      <c r="E91" s="44" cm="1">
        <f t="array" ref="E91">SUM(LARGE(VALUE(_xlfn.TEXTSPLIT(G91,," - ")),{1;2}))</f>
        <v>184</v>
      </c>
      <c r="F91" s="17">
        <f>IF(ISBLANK(E91),0,IF(E91='Answers + Portuguese'!E91,1,-1))</f>
        <v>1</v>
      </c>
      <c r="G91" s="46" t="s">
        <v>70</v>
      </c>
      <c r="H91" s="47"/>
      <c r="I91" s="47"/>
      <c r="J91" s="48"/>
      <c r="K91" s="37" cm="1">
        <f t="array" ref="K91">_xlfn.LET(
_xlpm.textsplit,_xlfn.TEXTSPLIT(G91," - ")*1,
_xlpm.large1,LARGE(_xlpm.textsplit,1),
_xlpm.large2,LARGE(_xlpm.textsplit,2),
_xlpm.large1+_xlpm.large2)</f>
        <v>184</v>
      </c>
      <c r="L91" s="34"/>
      <c r="M91" s="34"/>
      <c r="N91" s="34"/>
      <c r="O91" s="34"/>
      <c r="P91" s="34"/>
    </row>
    <row r="92" spans="2:16" s="28" customFormat="1">
      <c r="B92" s="23">
        <v>24</v>
      </c>
      <c r="C92" s="23">
        <v>2</v>
      </c>
      <c r="D92" s="24">
        <v>4</v>
      </c>
      <c r="E92" s="44" cm="1">
        <f t="array" ref="E92">SUM(LARGE(VALUE(_xlfn.TEXTSPLIT(G92,," - ")),{1;2}))</f>
        <v>189</v>
      </c>
      <c r="F92" s="17">
        <f>IF(ISBLANK(E92),0,IF(E92='Answers + Portuguese'!E92,1,-1))</f>
        <v>1</v>
      </c>
      <c r="G92" s="46" t="s">
        <v>71</v>
      </c>
      <c r="H92" s="47"/>
      <c r="I92" s="47"/>
      <c r="J92" s="48"/>
      <c r="K92" s="37" cm="1">
        <f t="array" ref="K92">_xlfn.LET(
_xlpm.textsplit,_xlfn.TEXTSPLIT(G92," - ")*1,
_xlpm.large1,LARGE(_xlpm.textsplit,1),
_xlpm.large2,LARGE(_xlpm.textsplit,2),
_xlpm.large1+_xlpm.large2)</f>
        <v>189</v>
      </c>
      <c r="L92" s="34"/>
      <c r="M92" s="34"/>
      <c r="N92" s="34"/>
      <c r="O92" s="34"/>
      <c r="P92" s="34"/>
    </row>
    <row r="93" spans="2:16" s="28" customFormat="1">
      <c r="B93" s="23">
        <v>25</v>
      </c>
      <c r="C93" s="23">
        <v>2</v>
      </c>
      <c r="D93" s="24">
        <v>4</v>
      </c>
      <c r="E93" s="44" cm="1">
        <f t="array" ref="E93">SUM(LARGE(VALUE(_xlfn.TEXTSPLIT(G93,," - ")),{1;2}))</f>
        <v>193</v>
      </c>
      <c r="F93" s="17">
        <f>IF(ISBLANK(E93),0,IF(E93='Answers + Portuguese'!E93,1,-1))</f>
        <v>1</v>
      </c>
      <c r="G93" s="46" t="s">
        <v>72</v>
      </c>
      <c r="H93" s="47"/>
      <c r="I93" s="47"/>
      <c r="J93" s="48"/>
      <c r="K93" s="37" cm="1">
        <f t="array" ref="K93">_xlfn.LET(
_xlpm.textsplit,_xlfn.TEXTSPLIT(G93," - ")*1,
_xlpm.large1,LARGE(_xlpm.textsplit,1),
_xlpm.large2,LARGE(_xlpm.textsplit,2),
_xlpm.large1+_xlpm.large2)</f>
        <v>193</v>
      </c>
      <c r="L93" s="34"/>
      <c r="M93" s="34"/>
      <c r="N93" s="34"/>
      <c r="O93" s="34"/>
      <c r="P93" s="34"/>
    </row>
    <row r="94" spans="2:16" s="28" customFormat="1">
      <c r="B94" s="23">
        <v>26</v>
      </c>
      <c r="C94" s="23">
        <v>2</v>
      </c>
      <c r="D94" s="24">
        <v>4</v>
      </c>
      <c r="E94" s="44" cm="1">
        <f t="array" ref="E94">SUM(LARGE(VALUE(_xlfn.TEXTSPLIT(G94,," - ")),{1;2}))</f>
        <v>189</v>
      </c>
      <c r="F94" s="17">
        <f>IF(ISBLANK(E94),0,IF(E94='Answers + Portuguese'!E94,1,-1))</f>
        <v>1</v>
      </c>
      <c r="G94" s="46" t="s">
        <v>73</v>
      </c>
      <c r="H94" s="47"/>
      <c r="I94" s="47"/>
      <c r="J94" s="48"/>
      <c r="K94" s="37" cm="1">
        <f t="array" ref="K94">_xlfn.LET(
_xlpm.textsplit,_xlfn.TEXTSPLIT(G94," - ")*1,
_xlpm.large1,LARGE(_xlpm.textsplit,1),
_xlpm.large2,LARGE(_xlpm.textsplit,2),
_xlpm.large1+_xlpm.large2)</f>
        <v>189</v>
      </c>
      <c r="L94" s="34"/>
      <c r="M94" s="34"/>
      <c r="N94" s="34"/>
      <c r="O94" s="34"/>
      <c r="P94" s="34"/>
    </row>
    <row r="95" spans="2:16" s="28" customFormat="1">
      <c r="B95" s="23">
        <v>27</v>
      </c>
      <c r="C95" s="23">
        <v>2</v>
      </c>
      <c r="D95" s="24">
        <v>4</v>
      </c>
      <c r="E95" s="44" cm="1">
        <f t="array" ref="E95">SUM(LARGE(VALUE(_xlfn.TEXTSPLIT(G95,," - ")),{1;2}))</f>
        <v>158</v>
      </c>
      <c r="F95" s="17">
        <f>IF(ISBLANK(E95),0,IF(E95='Answers + Portuguese'!E95,1,-1))</f>
        <v>1</v>
      </c>
      <c r="G95" s="46" t="s">
        <v>74</v>
      </c>
      <c r="H95" s="47"/>
      <c r="I95" s="47"/>
      <c r="J95" s="48"/>
      <c r="K95" s="37" cm="1">
        <f t="array" ref="K95">_xlfn.LET(
_xlpm.textsplit,_xlfn.TEXTSPLIT(G95," - ")*1,
_xlpm.large1,LARGE(_xlpm.textsplit,1),
_xlpm.large2,LARGE(_xlpm.textsplit,2),
_xlpm.large1+_xlpm.large2)</f>
        <v>158</v>
      </c>
      <c r="L95" s="34"/>
      <c r="M95" s="34"/>
      <c r="N95" s="34"/>
      <c r="O95" s="34"/>
      <c r="P95" s="34"/>
    </row>
    <row r="96" spans="2:16" s="28" customFormat="1">
      <c r="B96" s="23">
        <v>28</v>
      </c>
      <c r="C96" s="23">
        <v>2</v>
      </c>
      <c r="D96" s="24">
        <v>4</v>
      </c>
      <c r="E96" s="44" cm="1">
        <f t="array" ref="E96">SUM(LARGE(VALUE(_xlfn.TEXTSPLIT(G96,," - ")),{1;2}))</f>
        <v>194</v>
      </c>
      <c r="F96" s="17">
        <f>IF(ISBLANK(E96),0,IF(E96='Answers + Portuguese'!E96,1,-1))</f>
        <v>1</v>
      </c>
      <c r="G96" s="46" t="s">
        <v>75</v>
      </c>
      <c r="H96" s="47"/>
      <c r="I96" s="47"/>
      <c r="J96" s="48"/>
      <c r="K96" s="37" cm="1">
        <f t="array" ref="K96">_xlfn.LET(
_xlpm.textsplit,_xlfn.TEXTSPLIT(G96," - ")*1,
_xlpm.large1,LARGE(_xlpm.textsplit,1),
_xlpm.large2,LARGE(_xlpm.textsplit,2),
_xlpm.large1+_xlpm.large2)</f>
        <v>194</v>
      </c>
      <c r="L96" s="34"/>
      <c r="M96" s="34"/>
      <c r="N96" s="34"/>
      <c r="O96" s="34"/>
      <c r="P96" s="34"/>
    </row>
    <row r="97" spans="2:16" s="28" customFormat="1">
      <c r="B97" s="23">
        <v>29</v>
      </c>
      <c r="C97" s="23">
        <v>2</v>
      </c>
      <c r="D97" s="24">
        <v>4</v>
      </c>
      <c r="E97" s="44" cm="1">
        <f t="array" ref="E97">SUM(LARGE(VALUE(_xlfn.TEXTSPLIT(G97,," - ")),{1;2}))</f>
        <v>158</v>
      </c>
      <c r="F97" s="17">
        <f>IF(ISBLANK(E97),0,IF(E97='Answers + Portuguese'!E97,1,-1))</f>
        <v>1</v>
      </c>
      <c r="G97" s="46" t="s">
        <v>76</v>
      </c>
      <c r="H97" s="47"/>
      <c r="I97" s="47"/>
      <c r="J97" s="48"/>
      <c r="K97" s="37" cm="1">
        <f t="array" ref="K97">_xlfn.LET(
_xlpm.textsplit,_xlfn.TEXTSPLIT(G97," - ")*1,
_xlpm.large1,LARGE(_xlpm.textsplit,1),
_xlpm.large2,LARGE(_xlpm.textsplit,2),
_xlpm.large1+_xlpm.large2)</f>
        <v>158</v>
      </c>
      <c r="L97" s="34"/>
      <c r="M97" s="34"/>
      <c r="N97" s="34"/>
      <c r="O97" s="34"/>
      <c r="P97" s="34"/>
    </row>
    <row r="98" spans="2:16" s="28" customFormat="1">
      <c r="B98" s="23">
        <v>30</v>
      </c>
      <c r="C98" s="23">
        <v>2</v>
      </c>
      <c r="D98" s="24">
        <v>4</v>
      </c>
      <c r="E98" s="44" cm="1">
        <f t="array" ref="E98">SUM(LARGE(VALUE(_xlfn.TEXTSPLIT(G98,," - ")),{1;2}))</f>
        <v>181</v>
      </c>
      <c r="F98" s="17">
        <f>IF(ISBLANK(E98),0,IF(E98='Answers + Portuguese'!E98,1,-1))</f>
        <v>1</v>
      </c>
      <c r="G98" s="46" t="s">
        <v>77</v>
      </c>
      <c r="H98" s="47"/>
      <c r="I98" s="47"/>
      <c r="J98" s="48"/>
      <c r="K98" s="37" cm="1">
        <f t="array" ref="K98">_xlfn.LET(
_xlpm.textsplit,_xlfn.TEXTSPLIT(G98," - ")*1,
_xlpm.large1,LARGE(_xlpm.textsplit,1),
_xlpm.large2,LARGE(_xlpm.textsplit,2),
_xlpm.large1+_xlpm.large2)</f>
        <v>181</v>
      </c>
      <c r="L98" s="34"/>
      <c r="M98" s="34"/>
      <c r="N98" s="34"/>
      <c r="O98" s="34"/>
      <c r="P98" s="34"/>
    </row>
    <row r="99" spans="2:16" s="28" customFormat="1">
      <c r="B99" s="31"/>
      <c r="C99" s="31"/>
      <c r="D99" s="31"/>
      <c r="E99" s="39"/>
      <c r="F99" s="40"/>
      <c r="G99" s="37"/>
      <c r="H99" s="37"/>
      <c r="I99" s="34"/>
      <c r="J99" s="37"/>
      <c r="K99" s="37"/>
      <c r="L99" s="34"/>
      <c r="M99" s="34"/>
      <c r="N99" s="34"/>
      <c r="O99" s="34"/>
      <c r="P99" s="34"/>
    </row>
    <row r="100" spans="2:16" s="28" customFormat="1">
      <c r="B100" s="23" t="s">
        <v>47</v>
      </c>
      <c r="C100" s="23">
        <v>2</v>
      </c>
      <c r="D100" s="24"/>
      <c r="E100" s="44" t="str">
        <f>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amp;";"&amp;IFERROR(E98,"")</f>
        <v>146;163;194;167;170;168;166;176;166;197;181;198;184;189;193;189;158;194;158;181</v>
      </c>
      <c r="F100" s="40"/>
      <c r="G100"/>
      <c r="H100" s="37"/>
      <c r="I100" s="34"/>
      <c r="J100" s="37"/>
      <c r="K100" s="37"/>
      <c r="L100" s="34"/>
      <c r="M100" s="34"/>
      <c r="N100" s="34"/>
      <c r="O100" s="34"/>
      <c r="P100" s="34"/>
    </row>
    <row r="101" spans="2:16" s="28" customFormat="1" ht="16.95" customHeight="1">
      <c r="B101" s="31"/>
      <c r="C101" s="31"/>
      <c r="D101" s="31"/>
      <c r="E101" s="32"/>
      <c r="F101" s="17"/>
      <c r="G101" s="31"/>
      <c r="H101" s="31"/>
      <c r="I101" s="31"/>
      <c r="J101" s="31"/>
      <c r="K101" s="31"/>
      <c r="L101" s="31"/>
      <c r="M101" s="31"/>
      <c r="N101" s="31"/>
      <c r="O101" s="31"/>
      <c r="P101" s="31"/>
    </row>
    <row r="102" spans="2:16" s="28" customFormat="1" ht="16.95" customHeight="1" thickBot="1">
      <c r="B102" s="31"/>
      <c r="C102" s="31"/>
      <c r="D102" s="31"/>
      <c r="E102" s="32"/>
      <c r="F102" s="17"/>
      <c r="G102" s="31"/>
      <c r="H102" s="31"/>
      <c r="I102" s="31"/>
      <c r="J102" s="31"/>
      <c r="K102" s="31"/>
      <c r="L102" s="31"/>
      <c r="M102" s="31"/>
      <c r="N102" s="31"/>
      <c r="O102" s="31"/>
      <c r="P102" s="31"/>
    </row>
    <row r="103" spans="2:16" s="28" customFormat="1" ht="27" thickTop="1" thickBot="1">
      <c r="B103" s="20" t="s">
        <v>78</v>
      </c>
      <c r="C103" s="21" t="s">
        <v>49</v>
      </c>
      <c r="D103" s="34"/>
      <c r="E103" s="39"/>
      <c r="F103" s="40"/>
      <c r="G103" s="41"/>
      <c r="H103" s="31"/>
      <c r="I103" s="31"/>
      <c r="J103" s="31"/>
      <c r="K103" s="37"/>
      <c r="L103" s="34"/>
      <c r="M103" s="34"/>
      <c r="N103" s="34"/>
      <c r="O103" s="34"/>
      <c r="P103" s="34"/>
    </row>
    <row r="104" spans="2:16" s="28" customFormat="1" ht="26.4" thickTop="1">
      <c r="B104" s="30"/>
      <c r="C104" s="34"/>
      <c r="D104" s="34"/>
      <c r="E104" s="39"/>
      <c r="F104" s="40"/>
      <c r="G104" s="41"/>
      <c r="H104" s="31"/>
      <c r="I104" s="31"/>
      <c r="J104" s="31"/>
      <c r="K104" s="37"/>
      <c r="L104" s="34"/>
      <c r="M104" s="34"/>
      <c r="N104" s="34"/>
      <c r="O104" s="34"/>
      <c r="P104" s="34"/>
    </row>
    <row r="105" spans="2:16" s="28" customFormat="1">
      <c r="B105" s="30" t="s">
        <v>79</v>
      </c>
      <c r="C105" s="31"/>
      <c r="D105" s="31"/>
      <c r="E105" s="32"/>
      <c r="F105" s="17"/>
      <c r="G105" s="37"/>
      <c r="H105" s="31"/>
      <c r="I105" s="31"/>
      <c r="J105" s="31"/>
      <c r="K105" s="37"/>
      <c r="L105" s="34"/>
      <c r="M105" s="34"/>
      <c r="N105" s="34"/>
      <c r="O105" s="34"/>
      <c r="P105" s="34"/>
    </row>
    <row r="106" spans="2:16" s="28" customFormat="1">
      <c r="B106" s="30"/>
      <c r="C106" s="31" t="s">
        <v>80</v>
      </c>
      <c r="D106" s="31"/>
      <c r="E106" s="32"/>
      <c r="F106" s="17"/>
      <c r="G106" s="37"/>
      <c r="H106" s="31"/>
      <c r="I106" s="31"/>
      <c r="J106" s="31"/>
      <c r="K106" s="37"/>
      <c r="L106" s="34"/>
      <c r="M106" s="34"/>
      <c r="N106" s="34"/>
      <c r="O106" s="34"/>
      <c r="P106" s="34"/>
    </row>
    <row r="107" spans="2:16" s="28" customFormat="1">
      <c r="B107" s="30"/>
      <c r="C107" s="31" t="s">
        <v>81</v>
      </c>
      <c r="D107" s="31"/>
      <c r="E107" s="32"/>
      <c r="F107" s="17"/>
      <c r="G107" s="37"/>
      <c r="H107" s="31"/>
      <c r="I107" s="31"/>
      <c r="J107" s="31"/>
      <c r="K107" s="37"/>
      <c r="L107" s="34"/>
      <c r="M107" s="34"/>
      <c r="N107" s="34"/>
      <c r="O107" s="34"/>
      <c r="P107" s="34"/>
    </row>
    <row r="108" spans="2:16" s="28" customFormat="1">
      <c r="B108" s="30"/>
      <c r="C108" s="31" t="s">
        <v>82</v>
      </c>
      <c r="D108" s="31"/>
      <c r="E108" s="32"/>
      <c r="F108" s="17"/>
      <c r="G108" s="37"/>
      <c r="H108" s="31"/>
      <c r="I108" s="31"/>
      <c r="J108" s="31"/>
      <c r="K108" s="37"/>
      <c r="L108" s="34"/>
      <c r="M108" s="34"/>
      <c r="N108" s="34"/>
      <c r="O108" s="34"/>
      <c r="P108" s="34"/>
    </row>
    <row r="109" spans="2:16" s="28" customFormat="1">
      <c r="B109" s="30"/>
      <c r="C109" s="31" t="s">
        <v>83</v>
      </c>
      <c r="D109" s="31"/>
      <c r="E109" s="32"/>
      <c r="F109" s="17"/>
      <c r="G109" s="37"/>
      <c r="H109" s="31"/>
      <c r="I109" s="31"/>
      <c r="J109" s="31"/>
      <c r="K109" s="37"/>
      <c r="L109" s="34"/>
      <c r="M109" s="34"/>
      <c r="N109" s="34"/>
      <c r="O109" s="34"/>
      <c r="P109" s="34"/>
    </row>
    <row r="110" spans="2:16" s="28" customFormat="1" ht="26.4" thickBot="1">
      <c r="B110" s="34"/>
      <c r="C110" s="34"/>
      <c r="D110" s="34"/>
      <c r="E110" s="39"/>
      <c r="F110" s="40"/>
      <c r="G110" s="43"/>
      <c r="H110" s="37"/>
      <c r="I110" s="31"/>
      <c r="J110" s="31"/>
      <c r="K110" s="37"/>
      <c r="L110" s="34"/>
      <c r="M110" s="34"/>
      <c r="N110" s="34"/>
      <c r="O110" s="34"/>
      <c r="P110" s="34"/>
    </row>
    <row r="111" spans="2:16" s="28" customFormat="1" ht="26.4" thickBot="1">
      <c r="B111" s="7" t="s">
        <v>8</v>
      </c>
      <c r="C111" s="70" t="s">
        <v>9</v>
      </c>
      <c r="D111" s="7" t="s">
        <v>10</v>
      </c>
      <c r="E111" s="7" t="s">
        <v>11</v>
      </c>
      <c r="F111" s="17"/>
      <c r="G111" s="7" t="s">
        <v>84</v>
      </c>
      <c r="H111" s="34"/>
      <c r="I111" s="34"/>
      <c r="J111" s="34"/>
      <c r="K111" s="37"/>
      <c r="L111" s="34"/>
      <c r="M111" s="34"/>
      <c r="N111" s="34"/>
      <c r="O111" s="34"/>
      <c r="P111" s="34"/>
    </row>
    <row r="112" spans="2:16" s="28" customFormat="1">
      <c r="B112" s="31"/>
      <c r="C112" s="31"/>
      <c r="D112" s="31"/>
      <c r="E112" s="32"/>
      <c r="F112" s="17"/>
      <c r="G112" s="31"/>
      <c r="H112" s="34"/>
      <c r="I112" s="34"/>
      <c r="J112" s="34"/>
      <c r="K112" s="37"/>
      <c r="L112" s="34"/>
      <c r="M112" s="34"/>
      <c r="N112" s="34"/>
      <c r="O112" s="34"/>
      <c r="P112" s="34"/>
    </row>
    <row r="113" spans="2:16" s="28" customFormat="1">
      <c r="B113" s="23" t="s">
        <v>85</v>
      </c>
      <c r="C113" s="23">
        <v>3</v>
      </c>
      <c r="D113" s="24">
        <v>0</v>
      </c>
      <c r="E113" s="16">
        <v>5</v>
      </c>
      <c r="F113" s="17"/>
      <c r="G113" s="22" t="s">
        <v>86</v>
      </c>
      <c r="H113" s="34"/>
      <c r="I113" s="34"/>
      <c r="J113" s="34"/>
      <c r="L113" s="34"/>
      <c r="M113" s="34"/>
      <c r="N113" s="34"/>
      <c r="O113" s="34"/>
      <c r="P113" s="34"/>
    </row>
    <row r="114" spans="2:16" s="28" customFormat="1">
      <c r="B114" s="31"/>
      <c r="C114" s="31"/>
      <c r="D114" s="31"/>
      <c r="E114" s="32"/>
      <c r="F114" s="17"/>
      <c r="G114" s="36"/>
      <c r="H114" s="34"/>
      <c r="I114" s="34"/>
      <c r="J114" s="34"/>
      <c r="K114" s="37">
        <v>1</v>
      </c>
      <c r="L114" s="34">
        <v>2</v>
      </c>
      <c r="M114" s="34">
        <v>3</v>
      </c>
      <c r="N114" s="34"/>
      <c r="O114" s="34"/>
      <c r="P114" s="34"/>
    </row>
    <row r="115" spans="2:16" s="28" customFormat="1">
      <c r="B115" s="23">
        <v>31</v>
      </c>
      <c r="C115" s="23">
        <v>3</v>
      </c>
      <c r="D115" s="24">
        <v>6</v>
      </c>
      <c r="E115" s="44" cm="1">
        <f t="array" aca="1" ref="E115" ca="1">COLUMN(INDIRECT(G115))</f>
        <v>6</v>
      </c>
      <c r="F115" s="17">
        <f ca="1">IF(ISBLANK(E115),0,IF(E115='Answers + Portuguese'!E115,1,-1))</f>
        <v>1</v>
      </c>
      <c r="G115" s="22" t="s">
        <v>87</v>
      </c>
      <c r="H115" s="34"/>
      <c r="I115" s="34"/>
      <c r="J115" s="34"/>
      <c r="K115" s="37">
        <v>4</v>
      </c>
      <c r="L115" s="34">
        <v>5</v>
      </c>
      <c r="M115" s="34">
        <v>6</v>
      </c>
      <c r="N115" s="34"/>
      <c r="O115" s="34"/>
      <c r="P115" s="34"/>
    </row>
    <row r="116" spans="2:16" s="28" customFormat="1">
      <c r="B116" s="23">
        <v>32</v>
      </c>
      <c r="C116" s="23">
        <v>3</v>
      </c>
      <c r="D116" s="24">
        <v>6</v>
      </c>
      <c r="E116" s="44" cm="1">
        <f t="array" aca="1" ref="E116" ca="1">COLUMN(INDIRECT(G116))</f>
        <v>26</v>
      </c>
      <c r="F116" s="17">
        <f ca="1">IF(ISBLANK(E116),0,IF(E116='Answers + Portuguese'!E116,1,-1))</f>
        <v>1</v>
      </c>
      <c r="G116" s="22" t="s">
        <v>88</v>
      </c>
      <c r="H116" s="34"/>
      <c r="I116" s="34"/>
      <c r="J116" s="34"/>
      <c r="K116" s="37"/>
      <c r="L116" s="34"/>
      <c r="M116" s="34"/>
      <c r="N116" s="34"/>
      <c r="O116" s="34"/>
      <c r="P116" s="34"/>
    </row>
    <row r="117" spans="2:16" s="28" customFormat="1">
      <c r="B117" s="23">
        <v>33</v>
      </c>
      <c r="C117" s="23">
        <v>3</v>
      </c>
      <c r="D117" s="24">
        <v>6</v>
      </c>
      <c r="E117" s="44" cm="1">
        <f t="array" aca="1" ref="E117" ca="1">COLUMN(INDIRECT(G117))</f>
        <v>28</v>
      </c>
      <c r="F117" s="17">
        <f ca="1">IF(ISBLANK(E117),0,IF(E117='Answers + Portuguese'!E117,1,-1))</f>
        <v>1</v>
      </c>
      <c r="G117" s="22" t="s">
        <v>89</v>
      </c>
      <c r="H117" s="34"/>
      <c r="I117" s="34"/>
      <c r="J117" s="34"/>
      <c r="K117" s="37"/>
      <c r="L117" s="34"/>
      <c r="M117" s="34"/>
      <c r="N117" s="34"/>
      <c r="O117" s="34"/>
      <c r="P117" s="34"/>
    </row>
    <row r="118" spans="2:16" s="28" customFormat="1">
      <c r="B118" s="23">
        <v>34</v>
      </c>
      <c r="C118" s="23">
        <v>3</v>
      </c>
      <c r="D118" s="24">
        <v>6</v>
      </c>
      <c r="E118" s="44" cm="1">
        <f t="array" aca="1" ref="E118" ca="1">COLUMN(INDIRECT(G118))</f>
        <v>10</v>
      </c>
      <c r="F118" s="17">
        <f ca="1">IF(ISBLANK(E118),0,IF(E118='Answers + Portuguese'!E118,1,-1))</f>
        <v>1</v>
      </c>
      <c r="G118" s="22" t="s">
        <v>90</v>
      </c>
      <c r="H118" s="34"/>
      <c r="I118" s="34"/>
      <c r="J118" s="34"/>
      <c r="K118" s="37" t="s">
        <v>91</v>
      </c>
      <c r="L118" s="34"/>
      <c r="M118" s="34"/>
      <c r="N118" s="34"/>
      <c r="O118" s="34"/>
      <c r="P118" s="34"/>
    </row>
    <row r="119" spans="2:16" s="28" customFormat="1">
      <c r="B119" s="23">
        <v>35</v>
      </c>
      <c r="C119" s="23">
        <v>3</v>
      </c>
      <c r="D119" s="24">
        <v>6</v>
      </c>
      <c r="E119" s="44" cm="1">
        <f t="array" aca="1" ref="E119" ca="1">COLUMN(INDIRECT(G119))</f>
        <v>36</v>
      </c>
      <c r="F119" s="17">
        <f ca="1">IF(ISBLANK(E119),0,IF(E119='Answers + Portuguese'!E119,1,-1))</f>
        <v>1</v>
      </c>
      <c r="G119" s="22" t="s">
        <v>92</v>
      </c>
      <c r="H119" s="34"/>
      <c r="I119" s="34"/>
      <c r="J119" s="34"/>
      <c r="K119" s="37"/>
      <c r="L119" s="34"/>
      <c r="M119" s="34"/>
      <c r="N119" s="34"/>
      <c r="O119" s="34"/>
      <c r="P119" s="34"/>
    </row>
    <row r="120" spans="2:16" s="28" customFormat="1">
      <c r="B120" s="23">
        <v>36</v>
      </c>
      <c r="C120" s="23">
        <v>3</v>
      </c>
      <c r="D120" s="24">
        <v>6</v>
      </c>
      <c r="E120" s="44" cm="1">
        <f t="array" aca="1" ref="E120" ca="1">COLUMN(INDIRECT(G120))</f>
        <v>25</v>
      </c>
      <c r="F120" s="17">
        <f ca="1">IF(ISBLANK(E120),0,IF(E120='Answers + Portuguese'!E120,1,-1))</f>
        <v>1</v>
      </c>
      <c r="G120" s="22" t="s">
        <v>93</v>
      </c>
      <c r="H120" s="34"/>
      <c r="I120" s="34"/>
      <c r="J120" s="34"/>
      <c r="K120" s="37">
        <f ca="1">SUM(INDIRECT(K118))</f>
        <v>21</v>
      </c>
      <c r="L120" s="34">
        <f>SUM(K114:M115)</f>
        <v>21</v>
      </c>
      <c r="M120" s="34"/>
      <c r="N120" s="34"/>
      <c r="O120" s="34"/>
      <c r="P120" s="34"/>
    </row>
    <row r="121" spans="2:16" s="28" customFormat="1">
      <c r="B121" s="23">
        <v>37</v>
      </c>
      <c r="C121" s="23">
        <v>3</v>
      </c>
      <c r="D121" s="24">
        <v>6</v>
      </c>
      <c r="E121" s="44" cm="1">
        <f t="array" aca="1" ref="E121" ca="1">COLUMN(INDIRECT(G121))</f>
        <v>3</v>
      </c>
      <c r="F121" s="17">
        <f ca="1">IF(ISBLANK(E121),0,IF(E121='Answers + Portuguese'!E121,1,-1))</f>
        <v>1</v>
      </c>
      <c r="G121" s="22" t="s">
        <v>94</v>
      </c>
      <c r="H121" s="34"/>
      <c r="I121" s="34"/>
      <c r="J121" s="34"/>
      <c r="K121" s="37"/>
      <c r="L121" s="34"/>
      <c r="M121" s="34"/>
      <c r="N121" s="34"/>
      <c r="O121" s="34"/>
      <c r="P121" s="34"/>
    </row>
    <row r="122" spans="2:16" s="28" customFormat="1">
      <c r="B122" s="23">
        <v>38</v>
      </c>
      <c r="C122" s="23">
        <v>3</v>
      </c>
      <c r="D122" s="24">
        <v>6</v>
      </c>
      <c r="E122" s="44" cm="1">
        <f t="array" aca="1" ref="E122" ca="1">COLUMN(INDIRECT(G122))</f>
        <v>21</v>
      </c>
      <c r="F122" s="17">
        <f ca="1">IF(ISBLANK(E122),0,IF(E122='Answers + Portuguese'!E122,1,-1))</f>
        <v>1</v>
      </c>
      <c r="G122" s="22" t="s">
        <v>95</v>
      </c>
      <c r="H122" s="34"/>
      <c r="I122" s="34"/>
      <c r="J122" s="34"/>
      <c r="K122" s="37"/>
      <c r="L122" s="34"/>
      <c r="M122" s="34"/>
      <c r="N122" s="34"/>
      <c r="O122" s="34"/>
      <c r="P122" s="34"/>
    </row>
    <row r="123" spans="2:16" s="28" customFormat="1">
      <c r="B123" s="23">
        <v>39</v>
      </c>
      <c r="C123" s="23">
        <v>3</v>
      </c>
      <c r="D123" s="24">
        <v>6</v>
      </c>
      <c r="E123" s="44" cm="1">
        <f t="array" aca="1" ref="E123" ca="1">COLUMN(INDIRECT(G123))</f>
        <v>28</v>
      </c>
      <c r="F123" s="17">
        <f ca="1">IF(ISBLANK(E123),0,IF(E123='Answers + Portuguese'!E123,1,-1))</f>
        <v>1</v>
      </c>
      <c r="G123" s="22" t="s">
        <v>96</v>
      </c>
      <c r="H123" s="34"/>
      <c r="I123" s="34"/>
      <c r="J123" s="34"/>
      <c r="K123" s="37"/>
      <c r="L123" s="34"/>
      <c r="M123" s="34"/>
      <c r="N123" s="34"/>
      <c r="O123" s="34"/>
      <c r="P123" s="34"/>
    </row>
    <row r="124" spans="2:16" s="28" customFormat="1">
      <c r="B124" s="23">
        <v>40</v>
      </c>
      <c r="C124" s="23">
        <v>3</v>
      </c>
      <c r="D124" s="24">
        <v>6</v>
      </c>
      <c r="E124" s="44" cm="1">
        <f t="array" aca="1" ref="E124" ca="1">COLUMN(INDIRECT(G124))</f>
        <v>25</v>
      </c>
      <c r="F124" s="17">
        <f ca="1">IF(ISBLANK(E124),0,IF(E124='Answers + Portuguese'!E124,1,-1))</f>
        <v>1</v>
      </c>
      <c r="G124" s="22" t="s">
        <v>97</v>
      </c>
      <c r="H124" s="34"/>
      <c r="I124" s="34"/>
      <c r="J124" s="34"/>
      <c r="K124" s="37"/>
      <c r="L124" s="34"/>
      <c r="M124" s="34"/>
      <c r="N124" s="34"/>
      <c r="O124" s="34"/>
      <c r="P124" s="34"/>
    </row>
    <row r="125" spans="2:16" s="28" customFormat="1">
      <c r="B125" s="23">
        <v>41</v>
      </c>
      <c r="C125" s="23">
        <v>3</v>
      </c>
      <c r="D125" s="24">
        <v>6</v>
      </c>
      <c r="E125" s="44" cm="1">
        <f t="array" aca="1" ref="E125" ca="1">COLUMN(INDIRECT(G125))</f>
        <v>29</v>
      </c>
      <c r="F125" s="17">
        <f ca="1">IF(ISBLANK(E125),0,IF(E125='Answers + Portuguese'!E125,1,-1))</f>
        <v>1</v>
      </c>
      <c r="G125" s="22" t="s">
        <v>98</v>
      </c>
      <c r="H125" s="34"/>
      <c r="I125" s="34"/>
      <c r="J125" s="34"/>
      <c r="K125" s="37"/>
      <c r="L125" s="34"/>
      <c r="M125" s="34"/>
      <c r="N125" s="34"/>
      <c r="O125" s="34"/>
      <c r="P125" s="34"/>
    </row>
    <row r="126" spans="2:16" s="28" customFormat="1">
      <c r="B126" s="23">
        <v>42</v>
      </c>
      <c r="C126" s="23">
        <v>3</v>
      </c>
      <c r="D126" s="24">
        <v>6</v>
      </c>
      <c r="E126" s="44" cm="1">
        <f t="array" aca="1" ref="E126" ca="1">COLUMN(INDIRECT(G126))</f>
        <v>15</v>
      </c>
      <c r="F126" s="17">
        <f ca="1">IF(ISBLANK(E126),0,IF(E126='Answers + Portuguese'!E126,1,-1))</f>
        <v>1</v>
      </c>
      <c r="G126" s="22" t="s">
        <v>99</v>
      </c>
      <c r="H126" s="34"/>
      <c r="I126" s="34"/>
      <c r="J126" s="34"/>
      <c r="K126" s="37"/>
      <c r="L126" s="34"/>
      <c r="M126" s="34"/>
      <c r="N126" s="34"/>
      <c r="O126" s="34"/>
      <c r="P126" s="34"/>
    </row>
    <row r="127" spans="2:16" s="28" customFormat="1">
      <c r="B127" s="23">
        <v>43</v>
      </c>
      <c r="C127" s="23">
        <v>3</v>
      </c>
      <c r="D127" s="24">
        <v>6</v>
      </c>
      <c r="E127" s="44" cm="1">
        <f t="array" aca="1" ref="E127" ca="1">COLUMN(INDIRECT(G127))</f>
        <v>32</v>
      </c>
      <c r="F127" s="17">
        <f ca="1">IF(ISBLANK(E127),0,IF(E127='Answers + Portuguese'!E127,1,-1))</f>
        <v>1</v>
      </c>
      <c r="G127" s="22" t="s">
        <v>100</v>
      </c>
      <c r="H127" s="34"/>
      <c r="I127" s="34"/>
      <c r="J127" s="34"/>
      <c r="K127" s="37"/>
      <c r="L127" s="34"/>
      <c r="M127" s="34"/>
      <c r="N127" s="34"/>
      <c r="O127" s="34"/>
      <c r="P127" s="34"/>
    </row>
    <row r="128" spans="2:16" s="28" customFormat="1">
      <c r="B128" s="23">
        <v>44</v>
      </c>
      <c r="C128" s="23">
        <v>3</v>
      </c>
      <c r="D128" s="24">
        <v>6</v>
      </c>
      <c r="E128" s="44" cm="1">
        <f t="array" aca="1" ref="E128" ca="1">COLUMN(INDIRECT(G128))</f>
        <v>6</v>
      </c>
      <c r="F128" s="17">
        <f ca="1">IF(ISBLANK(E128),0,IF(E128='Answers + Portuguese'!E128,1,-1))</f>
        <v>1</v>
      </c>
      <c r="G128" s="22" t="s">
        <v>101</v>
      </c>
      <c r="H128" s="34"/>
      <c r="I128" s="34"/>
      <c r="J128" s="34"/>
      <c r="K128" s="37"/>
      <c r="L128" s="34"/>
      <c r="M128" s="34"/>
      <c r="N128" s="34"/>
      <c r="O128" s="34"/>
      <c r="P128" s="34"/>
    </row>
    <row r="129" spans="2:16" s="28" customFormat="1">
      <c r="B129" s="23">
        <v>45</v>
      </c>
      <c r="C129" s="23">
        <v>3</v>
      </c>
      <c r="D129" s="24">
        <v>6</v>
      </c>
      <c r="E129" s="44" cm="1">
        <f t="array" aca="1" ref="E129" ca="1">COLUMN(INDIRECT(G129))</f>
        <v>4</v>
      </c>
      <c r="F129" s="17">
        <f ca="1">IF(ISBLANK(E129),0,IF(E129='Answers + Portuguese'!E129,1,-1))</f>
        <v>1</v>
      </c>
      <c r="G129" s="22" t="s">
        <v>102</v>
      </c>
      <c r="H129" s="34"/>
      <c r="I129" s="34"/>
      <c r="J129" s="34"/>
      <c r="K129" s="37"/>
      <c r="L129" s="34"/>
      <c r="M129" s="34"/>
      <c r="N129" s="34"/>
      <c r="O129" s="34"/>
      <c r="P129" s="34"/>
    </row>
    <row r="130" spans="2:16" s="28" customFormat="1">
      <c r="B130" s="23">
        <v>46</v>
      </c>
      <c r="C130" s="23">
        <v>3</v>
      </c>
      <c r="D130" s="24">
        <v>6</v>
      </c>
      <c r="E130" s="44" cm="1">
        <f t="array" aca="1" ref="E130" ca="1">COLUMN(INDIRECT(G130))</f>
        <v>20</v>
      </c>
      <c r="F130" s="17">
        <f ca="1">IF(ISBLANK(E130),0,IF(E130='Answers + Portuguese'!E130,1,-1))</f>
        <v>1</v>
      </c>
      <c r="G130" s="22" t="s">
        <v>103</v>
      </c>
      <c r="H130" s="34"/>
      <c r="I130" s="34"/>
      <c r="J130" s="34"/>
      <c r="K130" s="37"/>
      <c r="L130" s="34"/>
      <c r="M130" s="34"/>
      <c r="N130" s="34"/>
      <c r="O130" s="34"/>
      <c r="P130" s="34"/>
    </row>
    <row r="131" spans="2:16" s="28" customFormat="1">
      <c r="B131" s="23">
        <v>47</v>
      </c>
      <c r="C131" s="23">
        <v>3</v>
      </c>
      <c r="D131" s="24">
        <v>6</v>
      </c>
      <c r="E131" s="44" cm="1">
        <f t="array" aca="1" ref="E131" ca="1">COLUMN(INDIRECT(G131))</f>
        <v>2</v>
      </c>
      <c r="F131" s="17">
        <f ca="1">IF(ISBLANK(E131),0,IF(E131='Answers + Portuguese'!E131,1,-1))</f>
        <v>1</v>
      </c>
      <c r="G131" s="22" t="s">
        <v>104</v>
      </c>
      <c r="H131" s="34"/>
      <c r="I131" s="34"/>
      <c r="J131" s="34"/>
      <c r="K131" s="37"/>
      <c r="L131" s="34"/>
      <c r="M131" s="34"/>
      <c r="N131" s="34"/>
      <c r="O131" s="34"/>
      <c r="P131" s="34"/>
    </row>
    <row r="132" spans="2:16" s="28" customFormat="1">
      <c r="B132" s="23">
        <v>48</v>
      </c>
      <c r="C132" s="23">
        <v>3</v>
      </c>
      <c r="D132" s="24">
        <v>6</v>
      </c>
      <c r="E132" s="44" cm="1">
        <f t="array" aca="1" ref="E132" ca="1">COLUMN(INDIRECT(G132))</f>
        <v>8</v>
      </c>
      <c r="F132" s="17">
        <f ca="1">IF(ISBLANK(E132),0,IF(E132='Answers + Portuguese'!E132,1,-1))</f>
        <v>1</v>
      </c>
      <c r="G132" s="22" t="s">
        <v>105</v>
      </c>
      <c r="H132" s="34"/>
      <c r="I132" s="34"/>
      <c r="J132" s="34"/>
      <c r="K132" s="37"/>
      <c r="L132" s="34"/>
      <c r="M132" s="34"/>
      <c r="N132" s="34"/>
      <c r="O132" s="34"/>
      <c r="P132" s="34"/>
    </row>
    <row r="133" spans="2:16" s="28" customFormat="1">
      <c r="B133" s="23">
        <v>49</v>
      </c>
      <c r="C133" s="23">
        <v>3</v>
      </c>
      <c r="D133" s="24">
        <v>6</v>
      </c>
      <c r="E133" s="44" cm="1">
        <f t="array" aca="1" ref="E133" ca="1">COLUMN(INDIRECT(G133))</f>
        <v>7</v>
      </c>
      <c r="F133" s="17">
        <f ca="1">IF(ISBLANK(E133),0,IF(E133='Answers + Portuguese'!E133,1,-1))</f>
        <v>1</v>
      </c>
      <c r="G133" s="22" t="s">
        <v>106</v>
      </c>
      <c r="H133" s="34"/>
      <c r="I133" s="34"/>
      <c r="J133" s="34"/>
      <c r="K133" s="37"/>
      <c r="L133" s="34"/>
      <c r="M133" s="34"/>
      <c r="N133" s="34"/>
      <c r="O133" s="34"/>
      <c r="P133" s="34"/>
    </row>
    <row r="134" spans="2:16" s="28" customFormat="1">
      <c r="B134" s="23">
        <v>50</v>
      </c>
      <c r="C134" s="23">
        <v>3</v>
      </c>
      <c r="D134" s="24">
        <v>6</v>
      </c>
      <c r="E134" s="44" cm="1">
        <f t="array" aca="1" ref="E134" ca="1">COLUMN(INDIRECT(G134))</f>
        <v>25</v>
      </c>
      <c r="F134" s="17">
        <f ca="1">IF(ISBLANK(E134),0,IF(E134='Answers + Portuguese'!E134,1,-1))</f>
        <v>1</v>
      </c>
      <c r="G134" s="22" t="s">
        <v>107</v>
      </c>
      <c r="H134" s="34"/>
      <c r="I134" s="34"/>
      <c r="J134" s="34"/>
      <c r="K134" s="37"/>
      <c r="L134" s="34"/>
      <c r="M134" s="34"/>
      <c r="N134" s="34"/>
      <c r="O134" s="34"/>
      <c r="P134" s="34"/>
    </row>
    <row r="135" spans="2:16" s="28" customFormat="1">
      <c r="B135" s="34"/>
      <c r="C135" s="34"/>
      <c r="D135" s="34"/>
      <c r="E135" s="39"/>
      <c r="F135" s="40"/>
      <c r="G135" s="31"/>
      <c r="H135" s="34"/>
      <c r="I135" s="34"/>
      <c r="J135" s="34"/>
      <c r="K135" s="37"/>
      <c r="L135" s="34"/>
      <c r="M135" s="34"/>
      <c r="N135" s="34"/>
      <c r="O135" s="34"/>
      <c r="P135" s="34"/>
    </row>
    <row r="136" spans="2:16" s="28" customFormat="1">
      <c r="B136" s="23" t="s">
        <v>47</v>
      </c>
      <c r="C136" s="23">
        <v>3</v>
      </c>
      <c r="D136" s="24"/>
      <c r="E136" s="44" t="str">
        <f ca="1">IFERROR(E115,"")&amp;";"&amp;IFERROR(E116,"")&amp;";"&amp;IFERROR(E117,"")&amp;";"&amp;IFERROR(E118,"")&amp;";"&amp;IFERROR(E119,"")&amp;";"&amp;IFERROR(E120,"")&amp;";"&amp;IFERROR(E121,"")&amp;";"&amp;IFERROR(E122,"")&amp;";"&amp;IFERROR(E123,"")&amp;";"&amp;IFERROR(E124,"")&amp;";"&amp;IFERROR(E125,"")&amp;";"&amp;IFERROR(E126,"")&amp;";"&amp;IFERROR(E127,"")&amp;";"&amp;IFERROR(E128,"")&amp;";"&amp;IFERROR(E129,"")&amp;";"&amp;IFERROR(E130,"")&amp;";"&amp;IFERROR(E131,"")&amp;";"&amp;IFERROR(E132,"")&amp;";"&amp;IFERROR(E133,"")&amp;";"&amp;IFERROR(E134,"")</f>
        <v>6;26;28;10;36;25;3;21;28;25;29;15;32;6;4;20;2;8;7;25</v>
      </c>
      <c r="F136" s="40"/>
      <c r="G136" s="31"/>
      <c r="H136" s="34"/>
      <c r="I136" s="34"/>
      <c r="J136" s="34"/>
      <c r="K136" s="37"/>
      <c r="L136" s="34"/>
      <c r="M136" s="34"/>
      <c r="N136" s="34"/>
      <c r="O136" s="34"/>
      <c r="P136" s="34"/>
    </row>
    <row r="137" spans="2:16" s="28" customFormat="1" ht="16.95" customHeight="1">
      <c r="B137" s="31"/>
      <c r="C137" s="31"/>
      <c r="D137" s="31"/>
      <c r="E137" s="32"/>
      <c r="F137" s="17"/>
      <c r="G137" s="31"/>
      <c r="H137" s="34"/>
      <c r="I137" s="34"/>
      <c r="J137" s="34"/>
      <c r="K137" s="31"/>
      <c r="L137" s="31"/>
      <c r="M137" s="31"/>
      <c r="N137" s="31"/>
      <c r="O137" s="31"/>
      <c r="P137" s="31"/>
    </row>
    <row r="138" spans="2:16" s="28" customFormat="1" ht="16.95" customHeight="1">
      <c r="B138" s="31"/>
      <c r="C138" s="31"/>
      <c r="D138" s="31"/>
      <c r="E138" s="32"/>
      <c r="F138" s="17"/>
      <c r="G138" s="31"/>
      <c r="H138" s="34"/>
      <c r="I138" s="34"/>
      <c r="J138" s="34"/>
      <c r="K138" s="31"/>
      <c r="L138" s="31"/>
      <c r="M138" s="31"/>
      <c r="N138" s="31"/>
      <c r="O138" s="31"/>
      <c r="P138" s="31"/>
    </row>
    <row r="139" spans="2:16" s="28" customFormat="1" ht="16.95" customHeight="1">
      <c r="B139" s="31"/>
      <c r="C139" s="31"/>
      <c r="D139" s="31"/>
      <c r="E139" s="32"/>
      <c r="F139" s="17"/>
      <c r="G139" s="31"/>
      <c r="H139" s="34"/>
      <c r="I139" s="34"/>
      <c r="J139" s="34"/>
      <c r="K139" s="31"/>
      <c r="L139" s="31"/>
      <c r="M139" s="31"/>
      <c r="N139" s="31"/>
      <c r="O139" s="31"/>
      <c r="P139" s="31"/>
    </row>
    <row r="140" spans="2:16" s="28" customFormat="1" ht="16.95" customHeight="1" thickBot="1">
      <c r="B140" s="31"/>
      <c r="C140" s="31"/>
      <c r="D140" s="31"/>
      <c r="E140" s="32"/>
      <c r="F140" s="17"/>
      <c r="G140" s="31"/>
      <c r="H140" s="34"/>
      <c r="I140" s="34"/>
      <c r="J140" s="34"/>
      <c r="K140" s="31"/>
      <c r="L140" s="31"/>
      <c r="M140" s="31"/>
      <c r="N140" s="31"/>
      <c r="O140" s="31"/>
      <c r="P140" s="31"/>
    </row>
    <row r="141" spans="2:16" s="28" customFormat="1" ht="27" thickTop="1" thickBot="1">
      <c r="B141" s="20" t="s">
        <v>108</v>
      </c>
      <c r="C141" s="21" t="s">
        <v>49</v>
      </c>
      <c r="D141" s="31"/>
      <c r="E141" s="32"/>
      <c r="F141" s="17"/>
      <c r="G141" s="31"/>
      <c r="H141" s="34"/>
      <c r="I141" s="34"/>
      <c r="J141" s="34"/>
      <c r="K141" s="31"/>
      <c r="L141" s="31"/>
      <c r="M141" s="31"/>
      <c r="N141" s="31"/>
      <c r="O141" s="31"/>
      <c r="P141" s="31"/>
    </row>
    <row r="142" spans="2:16" s="28" customFormat="1" ht="26.4" thickTop="1">
      <c r="B142" s="30"/>
      <c r="C142" s="31"/>
      <c r="D142" s="31"/>
      <c r="E142" s="32"/>
      <c r="F142" s="17"/>
      <c r="G142" s="31"/>
      <c r="H142" s="34"/>
      <c r="I142" s="34"/>
      <c r="J142" s="34"/>
      <c r="K142" s="31"/>
      <c r="L142" s="31"/>
      <c r="M142" s="31"/>
      <c r="N142" s="31"/>
      <c r="O142" s="31"/>
      <c r="P142" s="31"/>
    </row>
    <row r="143" spans="2:16" s="28" customFormat="1">
      <c r="B143" s="30" t="s">
        <v>109</v>
      </c>
      <c r="C143" s="31"/>
      <c r="D143" s="31"/>
      <c r="E143" s="32"/>
      <c r="F143" s="17"/>
      <c r="G143" s="31"/>
      <c r="H143" s="34"/>
      <c r="I143" s="34"/>
      <c r="J143" s="34"/>
      <c r="K143" s="31"/>
      <c r="L143" s="31"/>
      <c r="M143" s="31"/>
      <c r="N143" s="31"/>
      <c r="O143" s="31"/>
      <c r="P143" s="31"/>
    </row>
    <row r="144" spans="2:16" s="28" customFormat="1">
      <c r="B144" s="30"/>
      <c r="C144" s="31" t="s">
        <v>110</v>
      </c>
      <c r="D144" s="31"/>
      <c r="E144" s="32"/>
      <c r="F144" s="17"/>
      <c r="G144" s="31"/>
      <c r="H144" s="34"/>
      <c r="I144" s="34"/>
      <c r="J144" s="34"/>
      <c r="K144" s="31"/>
      <c r="L144" s="31"/>
      <c r="M144" s="31"/>
      <c r="N144" s="31"/>
      <c r="O144" s="31"/>
      <c r="P144" s="31"/>
    </row>
    <row r="145" spans="2:16" s="28" customFormat="1">
      <c r="B145" s="30"/>
      <c r="C145" s="31" t="s">
        <v>111</v>
      </c>
      <c r="D145" s="31"/>
      <c r="E145" s="32"/>
      <c r="F145" s="17"/>
      <c r="G145" s="31"/>
      <c r="H145" s="31"/>
      <c r="I145" s="31"/>
      <c r="J145" s="31"/>
      <c r="K145" s="31"/>
      <c r="L145" s="31"/>
      <c r="M145" s="31"/>
      <c r="N145" s="31"/>
      <c r="O145" s="31"/>
      <c r="P145" s="31"/>
    </row>
    <row r="146" spans="2:16" s="28" customFormat="1">
      <c r="B146" s="30"/>
      <c r="C146" s="31" t="s">
        <v>112</v>
      </c>
      <c r="D146" s="31"/>
      <c r="E146" s="32"/>
      <c r="F146" s="17"/>
      <c r="G146" s="31"/>
      <c r="H146" s="31"/>
      <c r="I146" s="31"/>
      <c r="J146" s="31"/>
      <c r="K146" s="31"/>
      <c r="L146" s="31"/>
      <c r="M146" s="31"/>
      <c r="N146" s="31"/>
      <c r="O146" s="31"/>
      <c r="P146" s="31"/>
    </row>
    <row r="147" spans="2:16" s="28" customFormat="1">
      <c r="B147" s="30"/>
      <c r="C147" s="31" t="s">
        <v>113</v>
      </c>
      <c r="D147" s="31"/>
      <c r="E147" s="32"/>
      <c r="F147" s="17"/>
      <c r="G147" s="31"/>
      <c r="H147" s="31"/>
      <c r="I147" s="31"/>
      <c r="J147" s="31"/>
      <c r="K147" s="31"/>
      <c r="L147" s="31"/>
      <c r="M147" s="31"/>
      <c r="N147" s="31"/>
      <c r="O147" s="31"/>
      <c r="P147" s="31"/>
    </row>
    <row r="148" spans="2:16" s="28" customFormat="1" ht="26.4" thickBot="1">
      <c r="B148" s="30"/>
      <c r="C148" s="31"/>
      <c r="D148" s="31"/>
      <c r="E148" s="32"/>
      <c r="F148" s="17"/>
      <c r="G148" s="35"/>
      <c r="H148" s="31"/>
      <c r="I148" s="31"/>
      <c r="J148" s="31"/>
      <c r="K148" s="8"/>
      <c r="L148" s="8"/>
      <c r="M148" s="8"/>
      <c r="N148" s="8"/>
      <c r="O148" s="8"/>
      <c r="P148" s="8"/>
    </row>
    <row r="149" spans="2:16" s="28" customFormat="1" ht="26.4" thickBot="1">
      <c r="B149" s="7" t="s">
        <v>8</v>
      </c>
      <c r="C149" s="70" t="s">
        <v>9</v>
      </c>
      <c r="D149" s="7" t="s">
        <v>10</v>
      </c>
      <c r="E149" s="7" t="s">
        <v>11</v>
      </c>
      <c r="F149" s="17"/>
      <c r="G149" s="7" t="s">
        <v>114</v>
      </c>
      <c r="H149" s="31"/>
      <c r="I149" s="71" t="s">
        <v>115</v>
      </c>
      <c r="J149" s="72"/>
      <c r="K149" s="72"/>
      <c r="L149" s="72"/>
      <c r="M149" s="72"/>
      <c r="N149" s="72"/>
      <c r="O149" s="73"/>
      <c r="P149" s="31"/>
    </row>
    <row r="150" spans="2:16" s="28" customFormat="1">
      <c r="B150" s="31"/>
      <c r="C150" s="31"/>
      <c r="D150" s="31"/>
      <c r="E150" s="32"/>
      <c r="F150" s="17"/>
      <c r="G150" s="31"/>
      <c r="H150" s="31"/>
      <c r="I150" s="31"/>
      <c r="J150" s="31"/>
      <c r="K150" s="31"/>
      <c r="L150" s="31"/>
      <c r="M150" s="31"/>
      <c r="N150" s="31"/>
      <c r="O150" s="31"/>
      <c r="P150" s="31"/>
    </row>
    <row r="151" spans="2:16" s="28" customFormat="1">
      <c r="B151" s="23" t="s">
        <v>116</v>
      </c>
      <c r="C151" s="23">
        <v>4</v>
      </c>
      <c r="D151" s="24">
        <v>0</v>
      </c>
      <c r="E151" s="16">
        <v>2</v>
      </c>
      <c r="F151" s="17"/>
      <c r="G151" s="22" t="s">
        <v>117</v>
      </c>
      <c r="H151" s="31"/>
      <c r="I151" s="49" t="s">
        <v>118</v>
      </c>
      <c r="J151" s="50"/>
      <c r="K151" s="50"/>
      <c r="L151" s="50"/>
      <c r="M151" s="50"/>
      <c r="N151" s="50"/>
      <c r="O151" s="51"/>
      <c r="P151" s="31"/>
    </row>
    <row r="152" spans="2:16" s="28" customFormat="1">
      <c r="B152" s="31"/>
      <c r="C152" s="31"/>
      <c r="D152" s="31"/>
      <c r="E152" s="32"/>
      <c r="F152" s="17"/>
      <c r="G152" s="36"/>
      <c r="H152" s="31"/>
      <c r="I152" s="31"/>
      <c r="J152" s="31"/>
      <c r="K152" s="31"/>
      <c r="L152" s="31"/>
      <c r="M152" s="31"/>
      <c r="N152" s="31"/>
      <c r="O152" s="31"/>
      <c r="P152" s="31"/>
    </row>
    <row r="153" spans="2:16" s="28" customFormat="1">
      <c r="B153" s="23">
        <v>51</v>
      </c>
      <c r="C153" s="23">
        <v>4</v>
      </c>
      <c r="D153" s="24">
        <v>7</v>
      </c>
      <c r="E153" s="16">
        <f>'Level 4'!C5</f>
        <v>5</v>
      </c>
      <c r="F153" s="17">
        <f>IF(ISBLANK(E153),0,IF(E153='Answers + Portuguese'!E153,1,-1))</f>
        <v>1</v>
      </c>
      <c r="G153" s="22" t="s">
        <v>119</v>
      </c>
      <c r="H153" s="31"/>
      <c r="I153" s="49" t="s">
        <v>120</v>
      </c>
      <c r="J153" s="50"/>
      <c r="K153" s="50"/>
      <c r="L153" s="50"/>
      <c r="M153" s="50"/>
      <c r="N153" s="50"/>
      <c r="O153" s="51"/>
      <c r="P153" s="31"/>
    </row>
    <row r="154" spans="2:16" s="28" customFormat="1">
      <c r="B154" s="23">
        <v>52</v>
      </c>
      <c r="C154" s="23">
        <v>4</v>
      </c>
      <c r="D154" s="24">
        <v>7</v>
      </c>
      <c r="E154" s="16">
        <f>'Level 4'!C6</f>
        <v>6</v>
      </c>
      <c r="F154" s="17">
        <f>IF(ISBLANK(E154),0,IF(E154='Answers + Portuguese'!E154,1,-1))</f>
        <v>1</v>
      </c>
      <c r="G154" s="22" t="s">
        <v>121</v>
      </c>
      <c r="H154" s="31"/>
      <c r="I154" s="49" t="s">
        <v>122</v>
      </c>
      <c r="J154" s="50"/>
      <c r="K154" s="50"/>
      <c r="L154" s="50"/>
      <c r="M154" s="50"/>
      <c r="N154" s="50"/>
      <c r="O154" s="51"/>
      <c r="P154" s="31"/>
    </row>
    <row r="155" spans="2:16" s="28" customFormat="1">
      <c r="B155" s="23">
        <v>53</v>
      </c>
      <c r="C155" s="23">
        <v>4</v>
      </c>
      <c r="D155" s="24">
        <v>7</v>
      </c>
      <c r="E155" s="16">
        <f>'Level 4'!C7</f>
        <v>3</v>
      </c>
      <c r="F155" s="17">
        <f>IF(ISBLANK(E155),0,IF(E155='Answers + Portuguese'!E155,1,-1))</f>
        <v>1</v>
      </c>
      <c r="G155" s="22" t="s">
        <v>123</v>
      </c>
      <c r="H155" s="31"/>
      <c r="I155" s="49" t="s">
        <v>124</v>
      </c>
      <c r="J155" s="50"/>
      <c r="K155" s="50"/>
      <c r="L155" s="50"/>
      <c r="M155" s="50"/>
      <c r="N155" s="50"/>
      <c r="O155" s="51"/>
      <c r="P155" s="31"/>
    </row>
    <row r="156" spans="2:16" s="28" customFormat="1">
      <c r="B156" s="23">
        <v>54</v>
      </c>
      <c r="C156" s="23">
        <v>4</v>
      </c>
      <c r="D156" s="24">
        <v>7</v>
      </c>
      <c r="E156" s="16">
        <f>'Level 4'!C8</f>
        <v>3</v>
      </c>
      <c r="F156" s="17">
        <f>IF(ISBLANK(E156),0,IF(E156='Answers + Portuguese'!E156,1,-1))</f>
        <v>1</v>
      </c>
      <c r="G156" s="22" t="s">
        <v>123</v>
      </c>
      <c r="H156" s="31"/>
      <c r="I156" s="49" t="s">
        <v>125</v>
      </c>
      <c r="J156" s="50"/>
      <c r="K156" s="50"/>
      <c r="L156" s="50"/>
      <c r="M156" s="50"/>
      <c r="N156" s="50"/>
      <c r="O156" s="51"/>
      <c r="P156" s="31"/>
    </row>
    <row r="157" spans="2:16" s="28" customFormat="1">
      <c r="B157" s="23">
        <v>55</v>
      </c>
      <c r="C157" s="23">
        <v>4</v>
      </c>
      <c r="D157" s="24">
        <v>7</v>
      </c>
      <c r="E157" s="16">
        <f>'Level 4'!C9</f>
        <v>2</v>
      </c>
      <c r="F157" s="17">
        <f>IF(ISBLANK(E157),0,IF(E157='Answers + Portuguese'!E157,1,-1))</f>
        <v>1</v>
      </c>
      <c r="G157" s="22" t="s">
        <v>117</v>
      </c>
      <c r="H157" s="31"/>
      <c r="I157" s="49" t="s">
        <v>126</v>
      </c>
      <c r="J157" s="50"/>
      <c r="K157" s="50"/>
      <c r="L157" s="50"/>
      <c r="M157" s="50"/>
      <c r="N157" s="50"/>
      <c r="O157" s="51"/>
      <c r="P157" s="31"/>
    </row>
    <row r="158" spans="2:16" s="28" customFormat="1">
      <c r="B158" s="23">
        <v>56</v>
      </c>
      <c r="C158" s="23">
        <v>4</v>
      </c>
      <c r="D158" s="24">
        <v>7</v>
      </c>
      <c r="E158" s="16">
        <f>'Level 4'!C10</f>
        <v>4</v>
      </c>
      <c r="F158" s="17">
        <f>IF(ISBLANK(E158),0,IF(E158='Answers + Portuguese'!E158,1,-1))</f>
        <v>1</v>
      </c>
      <c r="G158" s="22" t="s">
        <v>117</v>
      </c>
      <c r="H158" s="31"/>
      <c r="I158" s="49" t="s">
        <v>127</v>
      </c>
      <c r="J158" s="50"/>
      <c r="K158" s="50"/>
      <c r="L158" s="50"/>
      <c r="M158" s="50"/>
      <c r="N158" s="50"/>
      <c r="O158" s="51"/>
      <c r="P158" s="31"/>
    </row>
    <row r="159" spans="2:16" s="28" customFormat="1">
      <c r="B159" s="23">
        <v>57</v>
      </c>
      <c r="C159" s="23">
        <v>4</v>
      </c>
      <c r="D159" s="24">
        <v>7</v>
      </c>
      <c r="E159" s="16">
        <f>'Level 4'!C11</f>
        <v>7</v>
      </c>
      <c r="F159" s="17">
        <f>IF(ISBLANK(E159),0,IF(E159='Answers + Portuguese'!E159,1,-1))</f>
        <v>1</v>
      </c>
      <c r="G159" s="22" t="s">
        <v>128</v>
      </c>
      <c r="H159" s="31"/>
      <c r="I159" s="49" t="s">
        <v>129</v>
      </c>
      <c r="J159" s="50"/>
      <c r="K159" s="50"/>
      <c r="L159" s="50"/>
      <c r="M159" s="50"/>
      <c r="N159" s="50"/>
      <c r="O159" s="51"/>
      <c r="P159" s="31"/>
    </row>
    <row r="160" spans="2:16" s="28" customFormat="1">
      <c r="B160" s="23">
        <v>58</v>
      </c>
      <c r="C160" s="23">
        <v>4</v>
      </c>
      <c r="D160" s="24">
        <v>7</v>
      </c>
      <c r="E160" s="16">
        <f>'Level 4'!C12</f>
        <v>7</v>
      </c>
      <c r="F160" s="17">
        <f>IF(ISBLANK(E160),0,IF(E160='Answers + Portuguese'!E160,1,-1))</f>
        <v>1</v>
      </c>
      <c r="G160" s="22" t="s">
        <v>130</v>
      </c>
      <c r="H160" s="31"/>
      <c r="I160" s="49" t="s">
        <v>131</v>
      </c>
      <c r="J160" s="50"/>
      <c r="K160" s="50"/>
      <c r="L160" s="50"/>
      <c r="M160" s="50"/>
      <c r="N160" s="50"/>
      <c r="O160" s="51"/>
      <c r="P160" s="31"/>
    </row>
    <row r="161" spans="2:16" s="28" customFormat="1">
      <c r="B161" s="23">
        <v>59</v>
      </c>
      <c r="C161" s="23">
        <v>4</v>
      </c>
      <c r="D161" s="24">
        <v>7</v>
      </c>
      <c r="E161" s="16">
        <f>'Level 4'!C13</f>
        <v>2</v>
      </c>
      <c r="F161" s="17">
        <f>IF(ISBLANK(E161),0,IF(E161='Answers + Portuguese'!E161,1,-1))</f>
        <v>1</v>
      </c>
      <c r="G161" s="22" t="s">
        <v>121</v>
      </c>
      <c r="H161" s="31"/>
      <c r="I161" s="49" t="s">
        <v>132</v>
      </c>
      <c r="J161" s="50"/>
      <c r="K161" s="50"/>
      <c r="L161" s="50"/>
      <c r="M161" s="50"/>
      <c r="N161" s="50"/>
      <c r="O161" s="51"/>
      <c r="P161" s="31"/>
    </row>
    <row r="162" spans="2:16" s="28" customFormat="1">
      <c r="B162" s="23">
        <v>60</v>
      </c>
      <c r="C162" s="23">
        <v>4</v>
      </c>
      <c r="D162" s="24">
        <v>7</v>
      </c>
      <c r="E162" s="16">
        <f>'Level 4'!C14</f>
        <v>8</v>
      </c>
      <c r="F162" s="17">
        <f>IF(ISBLANK(E162),0,IF(E162='Answers + Portuguese'!E162,1,-1))</f>
        <v>1</v>
      </c>
      <c r="G162" s="22" t="s">
        <v>133</v>
      </c>
      <c r="H162" s="31"/>
      <c r="I162" s="49" t="s">
        <v>134</v>
      </c>
      <c r="J162" s="50"/>
      <c r="K162" s="50"/>
      <c r="L162" s="50"/>
      <c r="M162" s="50"/>
      <c r="N162" s="50"/>
      <c r="O162" s="51"/>
      <c r="P162" s="31"/>
    </row>
    <row r="163" spans="2:16" s="28" customFormat="1">
      <c r="B163" s="23">
        <v>61</v>
      </c>
      <c r="C163" s="23">
        <v>4</v>
      </c>
      <c r="D163" s="24">
        <v>7</v>
      </c>
      <c r="E163" s="16">
        <f>'Level 4'!C15</f>
        <v>2</v>
      </c>
      <c r="F163" s="17">
        <f>IF(ISBLANK(E163),0,IF(E163='Answers + Portuguese'!E163,1,-1))</f>
        <v>1</v>
      </c>
      <c r="G163" s="22" t="s">
        <v>133</v>
      </c>
      <c r="H163" s="31"/>
      <c r="I163" s="49" t="s">
        <v>135</v>
      </c>
      <c r="J163" s="50"/>
      <c r="K163" s="50"/>
      <c r="L163" s="50"/>
      <c r="M163" s="50"/>
      <c r="N163" s="50"/>
      <c r="O163" s="51"/>
      <c r="P163" s="31"/>
    </row>
    <row r="164" spans="2:16" s="28" customFormat="1">
      <c r="B164" s="23">
        <v>62</v>
      </c>
      <c r="C164" s="23">
        <v>4</v>
      </c>
      <c r="D164" s="24">
        <v>7</v>
      </c>
      <c r="E164" s="16">
        <f>'Level 4'!C16</f>
        <v>4</v>
      </c>
      <c r="F164" s="17">
        <f>IF(ISBLANK(E164),0,IF(E164='Answers + Portuguese'!E164,1,-1))</f>
        <v>1</v>
      </c>
      <c r="G164" s="22" t="s">
        <v>136</v>
      </c>
      <c r="H164" s="31"/>
      <c r="I164" s="49" t="s">
        <v>137</v>
      </c>
      <c r="J164" s="50"/>
      <c r="K164" s="50"/>
      <c r="L164" s="50"/>
      <c r="M164" s="50"/>
      <c r="N164" s="50"/>
      <c r="O164" s="51"/>
      <c r="P164" s="31"/>
    </row>
    <row r="165" spans="2:16" s="28" customFormat="1">
      <c r="B165" s="23">
        <v>63</v>
      </c>
      <c r="C165" s="23">
        <v>4</v>
      </c>
      <c r="D165" s="24">
        <v>7</v>
      </c>
      <c r="E165" s="16">
        <f>'Level 4'!C17</f>
        <v>6</v>
      </c>
      <c r="F165" s="17">
        <f>IF(ISBLANK(E165),0,IF(E165='Answers + Portuguese'!E165,1,-1))</f>
        <v>1</v>
      </c>
      <c r="G165" s="22" t="s">
        <v>138</v>
      </c>
      <c r="H165" s="31"/>
      <c r="I165" s="49" t="s">
        <v>139</v>
      </c>
      <c r="J165" s="50"/>
      <c r="K165" s="50"/>
      <c r="L165" s="50"/>
      <c r="M165" s="50"/>
      <c r="N165" s="50"/>
      <c r="O165" s="51"/>
      <c r="P165" s="31"/>
    </row>
    <row r="166" spans="2:16" s="28" customFormat="1">
      <c r="B166" s="23">
        <v>64</v>
      </c>
      <c r="C166" s="23">
        <v>4</v>
      </c>
      <c r="D166" s="24">
        <v>7</v>
      </c>
      <c r="E166" s="16">
        <f>'Level 4'!C18</f>
        <v>9</v>
      </c>
      <c r="F166" s="17">
        <f>IF(ISBLANK(E166),0,IF(E166='Answers + Portuguese'!E166,1,-1))</f>
        <v>1</v>
      </c>
      <c r="G166" s="22" t="s">
        <v>128</v>
      </c>
      <c r="H166" s="31"/>
      <c r="I166" s="49" t="s">
        <v>140</v>
      </c>
      <c r="J166" s="50"/>
      <c r="K166" s="50"/>
      <c r="L166" s="50"/>
      <c r="M166" s="50"/>
      <c r="N166" s="50"/>
      <c r="O166" s="51"/>
      <c r="P166" s="31"/>
    </row>
    <row r="167" spans="2:16" s="28" customFormat="1">
      <c r="B167" s="23">
        <v>65</v>
      </c>
      <c r="C167" s="23">
        <v>4</v>
      </c>
      <c r="D167" s="24">
        <v>7</v>
      </c>
      <c r="E167" s="16">
        <f>'Level 4'!C19</f>
        <v>6</v>
      </c>
      <c r="F167" s="17">
        <f>IF(ISBLANK(E167),0,IF(E167='Answers + Portuguese'!E167,1,-1))</f>
        <v>1</v>
      </c>
      <c r="G167" s="22" t="s">
        <v>119</v>
      </c>
      <c r="H167" s="31"/>
      <c r="I167" s="49" t="s">
        <v>141</v>
      </c>
      <c r="J167" s="50"/>
      <c r="K167" s="50"/>
      <c r="L167" s="50"/>
      <c r="M167" s="50"/>
      <c r="N167" s="50"/>
      <c r="O167" s="51"/>
      <c r="P167" s="31"/>
    </row>
    <row r="168" spans="2:16" s="28" customFormat="1">
      <c r="B168" s="23">
        <v>66</v>
      </c>
      <c r="C168" s="23">
        <v>4</v>
      </c>
      <c r="D168" s="24">
        <v>7</v>
      </c>
      <c r="E168" s="16">
        <f>'Level 4'!C20</f>
        <v>6</v>
      </c>
      <c r="F168" s="17">
        <f>IF(ISBLANK(E168),0,IF(E168='Answers + Portuguese'!E168,1,-1))</f>
        <v>1</v>
      </c>
      <c r="G168" s="22" t="s">
        <v>130</v>
      </c>
      <c r="H168" s="31"/>
      <c r="I168" s="49" t="s">
        <v>142</v>
      </c>
      <c r="J168" s="50"/>
      <c r="K168" s="50"/>
      <c r="L168" s="50"/>
      <c r="M168" s="50"/>
      <c r="N168" s="50"/>
      <c r="O168" s="51"/>
      <c r="P168" s="31"/>
    </row>
    <row r="169" spans="2:16" s="28" customFormat="1">
      <c r="B169" s="23">
        <v>67</v>
      </c>
      <c r="C169" s="23">
        <v>4</v>
      </c>
      <c r="D169" s="24">
        <v>7</v>
      </c>
      <c r="E169" s="16">
        <f>'Level 4'!C21</f>
        <v>3</v>
      </c>
      <c r="F169" s="17">
        <f>IF(ISBLANK(E169),0,IF(E169='Answers + Portuguese'!E169,1,-1))</f>
        <v>1</v>
      </c>
      <c r="G169" s="22" t="s">
        <v>136</v>
      </c>
      <c r="H169" s="31"/>
      <c r="I169" s="49" t="s">
        <v>143</v>
      </c>
      <c r="J169" s="50"/>
      <c r="K169" s="50"/>
      <c r="L169" s="50"/>
      <c r="M169" s="50"/>
      <c r="N169" s="50"/>
      <c r="O169" s="51"/>
      <c r="P169" s="31"/>
    </row>
    <row r="170" spans="2:16" s="28" customFormat="1">
      <c r="B170" s="23">
        <v>68</v>
      </c>
      <c r="C170" s="23">
        <v>4</v>
      </c>
      <c r="D170" s="24">
        <v>7</v>
      </c>
      <c r="E170" s="16">
        <f>'Level 4'!C22</f>
        <v>4</v>
      </c>
      <c r="F170" s="17">
        <f>IF(ISBLANK(E170),0,IF(E170='Answers + Portuguese'!E170,1,-1))</f>
        <v>1</v>
      </c>
      <c r="G170" s="22" t="s">
        <v>130</v>
      </c>
      <c r="H170" s="31"/>
      <c r="I170" s="49" t="s">
        <v>144</v>
      </c>
      <c r="J170" s="50"/>
      <c r="K170" s="50"/>
      <c r="L170" s="50"/>
      <c r="M170" s="50"/>
      <c r="N170" s="50"/>
      <c r="O170" s="51"/>
      <c r="P170" s="31"/>
    </row>
    <row r="171" spans="2:16" s="28" customFormat="1">
      <c r="B171" s="23">
        <v>69</v>
      </c>
      <c r="C171" s="23">
        <v>4</v>
      </c>
      <c r="D171" s="24">
        <v>7</v>
      </c>
      <c r="E171" s="16">
        <f>'Level 4'!C23</f>
        <v>6</v>
      </c>
      <c r="F171" s="17">
        <f>IF(ISBLANK(E171),0,IF(E171='Answers + Portuguese'!E171,1,-1))</f>
        <v>1</v>
      </c>
      <c r="G171" s="22" t="s">
        <v>133</v>
      </c>
      <c r="H171" s="31"/>
      <c r="I171" s="49" t="s">
        <v>145</v>
      </c>
      <c r="J171" s="50"/>
      <c r="K171" s="50"/>
      <c r="L171" s="50"/>
      <c r="M171" s="50"/>
      <c r="N171" s="50"/>
      <c r="O171" s="51"/>
      <c r="P171" s="31"/>
    </row>
    <row r="172" spans="2:16" s="28" customFormat="1">
      <c r="B172" s="23">
        <v>70</v>
      </c>
      <c r="C172" s="23">
        <v>4</v>
      </c>
      <c r="D172" s="24">
        <v>7</v>
      </c>
      <c r="E172" s="16">
        <f>'Level 4'!C24</f>
        <v>3</v>
      </c>
      <c r="F172" s="17">
        <f>IF(ISBLANK(E172),0,IF(E172='Answers + Portuguese'!E172,1,-1))</f>
        <v>1</v>
      </c>
      <c r="G172" s="22" t="s">
        <v>130</v>
      </c>
      <c r="H172" s="31"/>
      <c r="I172" s="49" t="s">
        <v>146</v>
      </c>
      <c r="J172" s="50"/>
      <c r="K172" s="50"/>
      <c r="L172" s="50"/>
      <c r="M172" s="50"/>
      <c r="N172" s="50"/>
      <c r="O172" s="51"/>
      <c r="P172" s="31"/>
    </row>
    <row r="173" spans="2:16" s="28" customFormat="1">
      <c r="B173" s="25"/>
      <c r="C173" s="25"/>
      <c r="D173" s="26"/>
      <c r="E173" s="27"/>
      <c r="F173" s="17"/>
      <c r="G173" s="37"/>
      <c r="H173" s="31"/>
      <c r="I173" s="31"/>
      <c r="J173" s="31"/>
      <c r="K173" s="38"/>
      <c r="L173" s="34"/>
      <c r="M173" s="34"/>
      <c r="N173" s="34"/>
      <c r="O173" s="34"/>
      <c r="P173" s="34"/>
    </row>
    <row r="174" spans="2:16" s="28" customFormat="1">
      <c r="B174" s="23" t="s">
        <v>147</v>
      </c>
      <c r="C174" s="23">
        <v>4</v>
      </c>
      <c r="D174" s="24"/>
      <c r="E174" s="44" t="str">
        <f>IFERROR(E153,"")&amp;";"&amp;IFERROR(E154,"")&amp;";"&amp;IFERROR(E155,"")&amp;";"&amp;IFERROR(E156,"")&amp;";"&amp;IFERROR(E157,"")&amp;";"&amp;IFERROR(E158,"")&amp;";"&amp;IFERROR(E159,"")&amp;";"&amp;IFERROR(E160,"")&amp;";"&amp;IFERROR(E161,"")&amp;";"&amp;IFERROR(E162,"")&amp;";"&amp;IFERROR(E163,"")&amp;";"&amp;IFERROR(E164,"")&amp;";"&amp;IFERROR(E165,"")&amp;";"&amp;IFERROR(E166,"")&amp;";"&amp;IFERROR(E167,"")&amp;";"&amp;IFERROR(E168,"")&amp;";"&amp;IFERROR(E169,"")&amp;";"&amp;IFERROR(E170,"")&amp;";"&amp;IFERROR(E171,"")&amp;";"&amp;IFERROR(E172,"")</f>
        <v>5;6;3;3;2;4;7;7;2;8;2;4;6;9;6;6;3;4;6;3</v>
      </c>
      <c r="F174" s="17"/>
      <c r="G174"/>
      <c r="H174" s="31"/>
      <c r="I174" s="31"/>
      <c r="J174" s="31"/>
      <c r="K174" s="38"/>
      <c r="L174" s="34"/>
      <c r="M174" s="34"/>
      <c r="N174" s="34"/>
      <c r="O174" s="34"/>
      <c r="P174" s="34"/>
    </row>
    <row r="175" spans="2:16" s="28" customFormat="1">
      <c r="B175" s="34"/>
      <c r="C175" s="34"/>
      <c r="D175" s="34"/>
      <c r="E175" s="39"/>
      <c r="F175" s="40"/>
      <c r="G175" s="37"/>
      <c r="H175" s="37"/>
      <c r="I175" s="34"/>
      <c r="J175" s="37"/>
      <c r="K175" s="37"/>
      <c r="L175" s="34"/>
      <c r="M175" s="34"/>
      <c r="N175" s="34"/>
      <c r="O175" s="34"/>
      <c r="P175" s="34"/>
    </row>
    <row r="176" spans="2:16" s="28" customFormat="1" ht="16.95" customHeight="1" thickBot="1">
      <c r="B176" s="31"/>
      <c r="C176" s="31"/>
      <c r="D176" s="31"/>
      <c r="E176" s="32"/>
      <c r="F176" s="17"/>
      <c r="G176" s="31"/>
      <c r="H176" s="31"/>
      <c r="I176" s="31"/>
      <c r="J176" s="31"/>
      <c r="K176" s="31"/>
      <c r="L176" s="31"/>
      <c r="M176" s="31"/>
      <c r="N176" s="31"/>
      <c r="O176" s="31"/>
      <c r="P176" s="31"/>
    </row>
    <row r="177" spans="2:16" s="28" customFormat="1" ht="27" thickTop="1" thickBot="1">
      <c r="B177" s="20" t="s">
        <v>148</v>
      </c>
      <c r="C177" s="21" t="s">
        <v>49</v>
      </c>
      <c r="D177" s="31"/>
      <c r="E177" s="32"/>
      <c r="F177" s="17"/>
      <c r="G177" s="31"/>
      <c r="H177" s="34"/>
      <c r="I177" s="34"/>
      <c r="J177" s="34"/>
      <c r="K177" s="31"/>
      <c r="L177" s="31"/>
      <c r="M177" s="31"/>
      <c r="N177" s="31"/>
      <c r="O177" s="31"/>
      <c r="P177" s="31"/>
    </row>
    <row r="178" spans="2:16" s="28" customFormat="1" ht="26.4" thickTop="1">
      <c r="B178" s="30"/>
      <c r="C178" s="31"/>
      <c r="D178" s="31"/>
      <c r="E178" s="32"/>
      <c r="F178" s="17"/>
      <c r="G178" s="31"/>
      <c r="H178" s="34"/>
      <c r="I178" s="34"/>
      <c r="J178" s="34"/>
      <c r="K178" s="31"/>
      <c r="L178" s="31"/>
      <c r="M178" s="31"/>
      <c r="N178" s="31"/>
      <c r="O178" s="31"/>
      <c r="P178" s="31"/>
    </row>
    <row r="179" spans="2:16" s="28" customFormat="1">
      <c r="B179" s="30" t="s">
        <v>149</v>
      </c>
      <c r="C179" s="31"/>
      <c r="D179" s="31"/>
      <c r="E179" s="32"/>
      <c r="F179" s="17"/>
      <c r="G179" s="31"/>
      <c r="H179" s="34"/>
      <c r="I179" s="34"/>
      <c r="J179" s="34"/>
      <c r="K179" s="31"/>
      <c r="L179" s="31"/>
      <c r="M179" s="31"/>
      <c r="N179" s="31"/>
      <c r="O179" s="31"/>
      <c r="P179" s="31"/>
    </row>
    <row r="180" spans="2:16" s="28" customFormat="1">
      <c r="B180" s="30" t="s">
        <v>150</v>
      </c>
      <c r="C180" s="31"/>
      <c r="D180" s="31"/>
      <c r="E180" s="32"/>
      <c r="F180" s="17"/>
      <c r="G180" s="31"/>
      <c r="H180" s="34"/>
      <c r="I180" s="34"/>
      <c r="J180" s="34"/>
      <c r="K180" s="31"/>
      <c r="L180" s="31"/>
      <c r="M180" s="31"/>
      <c r="N180" s="31"/>
      <c r="O180" s="31"/>
      <c r="P180" s="31"/>
    </row>
    <row r="181" spans="2:16" s="28" customFormat="1">
      <c r="B181" s="30"/>
      <c r="C181" s="31" t="s">
        <v>151</v>
      </c>
      <c r="D181" s="31"/>
      <c r="E181" s="32"/>
      <c r="F181" s="17"/>
      <c r="G181" s="31"/>
      <c r="H181" s="34"/>
      <c r="I181" s="34"/>
      <c r="J181" s="34"/>
      <c r="K181" s="31"/>
      <c r="L181" s="31"/>
      <c r="M181" s="31"/>
      <c r="N181" s="31"/>
      <c r="O181" s="31"/>
      <c r="P181" s="31"/>
    </row>
    <row r="182" spans="2:16" s="28" customFormat="1">
      <c r="B182" s="30"/>
      <c r="C182" s="31" t="s">
        <v>152</v>
      </c>
      <c r="D182" s="31"/>
      <c r="E182" s="32"/>
      <c r="F182" s="17"/>
      <c r="G182" s="31"/>
      <c r="H182" s="31"/>
      <c r="I182" s="31"/>
      <c r="J182" s="31"/>
      <c r="K182" s="31"/>
      <c r="L182" s="31"/>
      <c r="M182" s="31"/>
      <c r="N182" s="31"/>
      <c r="O182" s="31"/>
      <c r="P182" s="31"/>
    </row>
    <row r="183" spans="2:16" s="28" customFormat="1">
      <c r="B183" s="30"/>
      <c r="C183" s="31" t="s">
        <v>153</v>
      </c>
      <c r="D183" s="31"/>
      <c r="E183" s="32"/>
      <c r="F183" s="17"/>
      <c r="G183" s="31"/>
      <c r="H183" s="31"/>
      <c r="I183" s="31"/>
      <c r="J183" s="31"/>
      <c r="K183" s="31"/>
      <c r="L183" s="31"/>
      <c r="M183" s="31"/>
      <c r="N183" s="31"/>
      <c r="O183" s="31"/>
      <c r="P183" s="31"/>
    </row>
    <row r="184" spans="2:16" s="28" customFormat="1">
      <c r="B184" s="30"/>
      <c r="C184" s="31" t="s">
        <v>154</v>
      </c>
      <c r="D184" s="31"/>
      <c r="E184" s="32"/>
      <c r="F184" s="17"/>
      <c r="G184" s="31"/>
      <c r="H184" s="31"/>
      <c r="I184" s="31"/>
      <c r="J184" s="31"/>
      <c r="K184" s="31"/>
      <c r="L184" s="31"/>
      <c r="M184" s="31"/>
      <c r="N184" s="31"/>
      <c r="O184" s="31"/>
      <c r="P184" s="31"/>
    </row>
    <row r="185" spans="2:16" s="28" customFormat="1" ht="26.4" thickBot="1">
      <c r="B185" s="30"/>
      <c r="C185" s="31"/>
      <c r="D185" s="31"/>
      <c r="E185" s="32"/>
      <c r="F185" s="17"/>
      <c r="G185" s="35"/>
      <c r="H185" s="31"/>
      <c r="I185" s="31"/>
      <c r="J185" s="31"/>
      <c r="K185" s="8"/>
      <c r="L185" s="8"/>
      <c r="M185" s="8"/>
      <c r="N185" s="8"/>
      <c r="O185" s="8"/>
      <c r="P185" s="8"/>
    </row>
    <row r="186" spans="2:16" s="28" customFormat="1" ht="26.4" thickBot="1">
      <c r="B186" s="7" t="s">
        <v>8</v>
      </c>
      <c r="C186" s="70" t="s">
        <v>9</v>
      </c>
      <c r="D186" s="7" t="s">
        <v>10</v>
      </c>
      <c r="E186" s="7" t="s">
        <v>11</v>
      </c>
      <c r="F186" s="17"/>
      <c r="G186" s="7" t="s">
        <v>155</v>
      </c>
      <c r="H186" s="31"/>
      <c r="I186" s="71" t="s">
        <v>156</v>
      </c>
      <c r="J186" s="72"/>
      <c r="K186" s="72"/>
      <c r="L186" s="72"/>
      <c r="M186" s="72"/>
      <c r="N186" s="72"/>
      <c r="O186" s="73"/>
      <c r="P186" s="31"/>
    </row>
    <row r="187" spans="2:16" s="28" customFormat="1">
      <c r="B187" s="31"/>
      <c r="C187" s="31"/>
      <c r="D187" s="31"/>
      <c r="E187" s="32"/>
      <c r="F187" s="17"/>
      <c r="G187" s="31"/>
      <c r="H187" s="31"/>
      <c r="I187" s="31"/>
      <c r="J187" s="31"/>
      <c r="K187" s="31"/>
      <c r="L187" s="31"/>
      <c r="M187" s="31"/>
      <c r="N187" s="31"/>
      <c r="O187" s="31"/>
      <c r="P187" s="31"/>
    </row>
    <row r="188" spans="2:16" s="28" customFormat="1">
      <c r="B188" s="23" t="s">
        <v>157</v>
      </c>
      <c r="C188" s="23">
        <v>5</v>
      </c>
      <c r="D188" s="24">
        <v>0</v>
      </c>
      <c r="E188" s="16">
        <v>42</v>
      </c>
      <c r="F188" s="17"/>
      <c r="G188" s="22">
        <v>7</v>
      </c>
      <c r="H188" s="31"/>
      <c r="I188" s="49" t="s">
        <v>158</v>
      </c>
      <c r="J188" s="50"/>
      <c r="K188" s="50"/>
      <c r="L188" s="50"/>
      <c r="M188" s="50"/>
      <c r="N188" s="50"/>
      <c r="O188" s="51"/>
      <c r="P188" s="31"/>
    </row>
    <row r="189" spans="2:16" s="28" customFormat="1">
      <c r="B189" s="31"/>
      <c r="C189" s="31"/>
      <c r="D189" s="31"/>
      <c r="E189" s="32"/>
      <c r="F189" s="17"/>
      <c r="G189" s="36"/>
      <c r="H189" s="31"/>
      <c r="I189" s="31"/>
      <c r="J189" s="31"/>
      <c r="K189" s="31"/>
      <c r="L189" s="31"/>
      <c r="M189" s="31"/>
      <c r="N189" s="31"/>
      <c r="O189" s="31"/>
      <c r="P189" s="31"/>
    </row>
    <row r="190" spans="2:16" s="28" customFormat="1">
      <c r="B190" s="23">
        <v>71</v>
      </c>
      <c r="C190" s="23">
        <v>5</v>
      </c>
      <c r="D190" s="24">
        <v>8</v>
      </c>
      <c r="E190" s="16">
        <f>'Level 5'!C5</f>
        <v>28</v>
      </c>
      <c r="F190" s="17">
        <f>IF(ISBLANK(E190),0,IF(E190='Answers + Portuguese'!E190,1,-1))</f>
        <v>1</v>
      </c>
      <c r="G190" s="22">
        <v>4</v>
      </c>
      <c r="H190" s="31"/>
      <c r="I190" s="49" t="s">
        <v>159</v>
      </c>
      <c r="J190" s="50"/>
      <c r="K190" s="50"/>
      <c r="L190" s="50"/>
      <c r="M190" s="50"/>
      <c r="N190" s="50"/>
      <c r="O190" s="51"/>
      <c r="P190" s="31"/>
    </row>
    <row r="191" spans="2:16" s="28" customFormat="1">
      <c r="B191" s="23">
        <v>72</v>
      </c>
      <c r="C191" s="23">
        <v>5</v>
      </c>
      <c r="D191" s="24">
        <v>8</v>
      </c>
      <c r="E191" s="16">
        <f>'Level 5'!C6</f>
        <v>6</v>
      </c>
      <c r="F191" s="17">
        <f>IF(ISBLANK(E191),0,IF(E191='Answers + Portuguese'!E191,1,-1))</f>
        <v>1</v>
      </c>
      <c r="G191" s="22">
        <v>2</v>
      </c>
      <c r="H191" s="31"/>
      <c r="I191" s="49" t="s">
        <v>160</v>
      </c>
      <c r="J191" s="50"/>
      <c r="K191" s="50"/>
      <c r="L191" s="50"/>
      <c r="M191" s="50"/>
      <c r="N191" s="50"/>
      <c r="O191" s="51"/>
      <c r="P191" s="31"/>
    </row>
    <row r="192" spans="2:16" s="28" customFormat="1">
      <c r="B192" s="23">
        <v>73</v>
      </c>
      <c r="C192" s="23">
        <v>5</v>
      </c>
      <c r="D192" s="24">
        <v>8</v>
      </c>
      <c r="E192" s="16">
        <f>'Level 5'!C7</f>
        <v>45</v>
      </c>
      <c r="F192" s="17">
        <f>IF(ISBLANK(E192),0,IF(E192='Answers + Portuguese'!E192,1,-1))</f>
        <v>1</v>
      </c>
      <c r="G192" s="22">
        <v>9</v>
      </c>
      <c r="H192" s="31"/>
      <c r="I192" s="49" t="s">
        <v>161</v>
      </c>
      <c r="J192" s="50"/>
      <c r="K192" s="50"/>
      <c r="L192" s="50"/>
      <c r="M192" s="50"/>
      <c r="N192" s="50"/>
      <c r="O192" s="51"/>
      <c r="P192" s="31"/>
    </row>
    <row r="193" spans="2:16" s="28" customFormat="1">
      <c r="B193" s="23">
        <v>74</v>
      </c>
      <c r="C193" s="23">
        <v>5</v>
      </c>
      <c r="D193" s="24">
        <v>8</v>
      </c>
      <c r="E193" s="16">
        <f>'Level 5'!C8</f>
        <v>21</v>
      </c>
      <c r="F193" s="17">
        <f>IF(ISBLANK(E193),0,IF(E193='Answers + Portuguese'!E193,1,-1))</f>
        <v>1</v>
      </c>
      <c r="G193" s="22">
        <v>3</v>
      </c>
      <c r="H193" s="31"/>
      <c r="I193" s="49" t="s">
        <v>162</v>
      </c>
      <c r="J193" s="50"/>
      <c r="K193" s="50"/>
      <c r="L193" s="50"/>
      <c r="M193" s="50"/>
      <c r="N193" s="50"/>
      <c r="O193" s="51"/>
      <c r="P193" s="31"/>
    </row>
    <row r="194" spans="2:16" s="28" customFormat="1">
      <c r="B194" s="23">
        <v>75</v>
      </c>
      <c r="C194" s="23">
        <v>5</v>
      </c>
      <c r="D194" s="24">
        <v>8</v>
      </c>
      <c r="E194" s="16">
        <f>'Level 5'!C9</f>
        <v>32</v>
      </c>
      <c r="F194" s="17">
        <f>IF(ISBLANK(E194),0,IF(E194='Answers + Portuguese'!E194,1,-1))</f>
        <v>1</v>
      </c>
      <c r="G194" s="22">
        <v>4</v>
      </c>
      <c r="H194" s="31"/>
      <c r="I194" s="49" t="s">
        <v>163</v>
      </c>
      <c r="J194" s="50"/>
      <c r="K194" s="50"/>
      <c r="L194" s="50"/>
      <c r="M194" s="50"/>
      <c r="N194" s="50"/>
      <c r="O194" s="51"/>
      <c r="P194" s="31"/>
    </row>
    <row r="195" spans="2:16" s="28" customFormat="1">
      <c r="B195" s="23">
        <v>76</v>
      </c>
      <c r="C195" s="23">
        <v>5</v>
      </c>
      <c r="D195" s="24">
        <v>8</v>
      </c>
      <c r="E195" s="16">
        <f>'Level 5'!C10</f>
        <v>20</v>
      </c>
      <c r="F195" s="17">
        <f>IF(ISBLANK(E195),0,IF(E195='Answers + Portuguese'!E195,1,-1))</f>
        <v>1</v>
      </c>
      <c r="G195" s="22">
        <v>5</v>
      </c>
      <c r="H195" s="31"/>
      <c r="I195" s="49" t="s">
        <v>164</v>
      </c>
      <c r="J195" s="50"/>
      <c r="K195" s="50"/>
      <c r="L195" s="50"/>
      <c r="M195" s="50"/>
      <c r="N195" s="50"/>
      <c r="O195" s="51"/>
      <c r="P195" s="31"/>
    </row>
    <row r="196" spans="2:16" s="28" customFormat="1">
      <c r="B196" s="23">
        <v>77</v>
      </c>
      <c r="C196" s="23">
        <v>5</v>
      </c>
      <c r="D196" s="24">
        <v>8</v>
      </c>
      <c r="E196" s="16">
        <f>'Level 5'!C11</f>
        <v>48</v>
      </c>
      <c r="F196" s="17">
        <f>IF(ISBLANK(E196),0,IF(E196='Answers + Portuguese'!E196,1,-1))</f>
        <v>1</v>
      </c>
      <c r="G196" s="22">
        <v>8</v>
      </c>
      <c r="H196" s="31"/>
      <c r="I196" s="49" t="s">
        <v>165</v>
      </c>
      <c r="J196" s="50"/>
      <c r="K196" s="50"/>
      <c r="L196" s="50"/>
      <c r="M196" s="50"/>
      <c r="N196" s="50"/>
      <c r="O196" s="51"/>
      <c r="P196" s="31"/>
    </row>
    <row r="197" spans="2:16" s="28" customFormat="1">
      <c r="B197" s="23">
        <v>78</v>
      </c>
      <c r="C197" s="23">
        <v>5</v>
      </c>
      <c r="D197" s="24">
        <v>8</v>
      </c>
      <c r="E197" s="16">
        <f>'Level 5'!C12</f>
        <v>45</v>
      </c>
      <c r="F197" s="17">
        <f>IF(ISBLANK(E197),0,IF(E197='Answers + Portuguese'!E197,1,-1))</f>
        <v>1</v>
      </c>
      <c r="G197" s="22">
        <v>9</v>
      </c>
      <c r="H197" s="31"/>
      <c r="I197" s="49" t="s">
        <v>166</v>
      </c>
      <c r="J197" s="50"/>
      <c r="K197" s="50"/>
      <c r="L197" s="50"/>
      <c r="M197" s="50"/>
      <c r="N197" s="50"/>
      <c r="O197" s="51"/>
      <c r="P197" s="31"/>
    </row>
    <row r="198" spans="2:16" s="28" customFormat="1">
      <c r="B198" s="23">
        <v>79</v>
      </c>
      <c r="C198" s="23">
        <v>5</v>
      </c>
      <c r="D198" s="24">
        <v>8</v>
      </c>
      <c r="E198" s="16">
        <f>'Level 5'!C13</f>
        <v>16</v>
      </c>
      <c r="F198" s="17">
        <f>IF(ISBLANK(E198),0,IF(E198='Answers + Portuguese'!E198,1,-1))</f>
        <v>1</v>
      </c>
      <c r="G198" s="22">
        <v>4</v>
      </c>
      <c r="H198" s="31"/>
      <c r="I198" s="49" t="s">
        <v>167</v>
      </c>
      <c r="J198" s="50"/>
      <c r="K198" s="50"/>
      <c r="L198" s="50"/>
      <c r="M198" s="50"/>
      <c r="N198" s="50"/>
      <c r="O198" s="51"/>
      <c r="P198" s="31"/>
    </row>
    <row r="199" spans="2:16" s="28" customFormat="1">
      <c r="B199" s="23">
        <v>80</v>
      </c>
      <c r="C199" s="23">
        <v>5</v>
      </c>
      <c r="D199" s="24">
        <v>8</v>
      </c>
      <c r="E199" s="16">
        <f>'Level 5'!C14</f>
        <v>50</v>
      </c>
      <c r="F199" s="17">
        <f>IF(ISBLANK(E199),0,IF(E199='Answers + Portuguese'!E199,1,-1))</f>
        <v>1</v>
      </c>
      <c r="G199" s="22">
        <v>5</v>
      </c>
      <c r="H199" s="31"/>
      <c r="I199" s="49" t="s">
        <v>168</v>
      </c>
      <c r="J199" s="50"/>
      <c r="K199" s="50"/>
      <c r="L199" s="50"/>
      <c r="M199" s="50"/>
      <c r="N199" s="50"/>
      <c r="O199" s="51"/>
      <c r="P199" s="31"/>
    </row>
    <row r="200" spans="2:16" s="28" customFormat="1">
      <c r="B200" s="23">
        <v>81</v>
      </c>
      <c r="C200" s="23">
        <v>5</v>
      </c>
      <c r="D200" s="24">
        <v>8</v>
      </c>
      <c r="E200" s="16">
        <f>'Level 5'!C15</f>
        <v>5</v>
      </c>
      <c r="F200" s="17">
        <f>IF(ISBLANK(E200),0,IF(E200='Answers + Portuguese'!E200,1,-1))</f>
        <v>1</v>
      </c>
      <c r="G200" s="22">
        <v>1</v>
      </c>
      <c r="H200" s="31"/>
      <c r="I200" s="49" t="s">
        <v>169</v>
      </c>
      <c r="J200" s="50"/>
      <c r="K200" s="50"/>
      <c r="L200" s="50"/>
      <c r="M200" s="50"/>
      <c r="N200" s="50"/>
      <c r="O200" s="51"/>
      <c r="P200" s="31"/>
    </row>
    <row r="201" spans="2:16" s="28" customFormat="1">
      <c r="B201" s="23">
        <v>82</v>
      </c>
      <c r="C201" s="23">
        <v>5</v>
      </c>
      <c r="D201" s="24">
        <v>8</v>
      </c>
      <c r="E201" s="16">
        <f>'Level 5'!C16</f>
        <v>6</v>
      </c>
      <c r="F201" s="17">
        <f>IF(ISBLANK(E201),0,IF(E201='Answers + Portuguese'!E201,1,-1))</f>
        <v>1</v>
      </c>
      <c r="G201" s="22">
        <v>6</v>
      </c>
      <c r="H201" s="31"/>
      <c r="I201" s="49" t="s">
        <v>170</v>
      </c>
      <c r="J201" s="50"/>
      <c r="K201" s="50"/>
      <c r="L201" s="50"/>
      <c r="M201" s="50"/>
      <c r="N201" s="50"/>
      <c r="O201" s="51"/>
      <c r="P201" s="31"/>
    </row>
    <row r="202" spans="2:16" s="28" customFormat="1">
      <c r="B202" s="23">
        <v>83</v>
      </c>
      <c r="C202" s="23">
        <v>5</v>
      </c>
      <c r="D202" s="24">
        <v>8</v>
      </c>
      <c r="E202" s="16">
        <f>'Level 5'!C17</f>
        <v>21</v>
      </c>
      <c r="F202" s="17">
        <f>IF(ISBLANK(E202),0,IF(E202='Answers + Portuguese'!E202,1,-1))</f>
        <v>1</v>
      </c>
      <c r="G202" s="22">
        <v>3</v>
      </c>
      <c r="H202" s="31"/>
      <c r="I202" s="49" t="s">
        <v>171</v>
      </c>
      <c r="J202" s="50"/>
      <c r="K202" s="50"/>
      <c r="L202" s="50"/>
      <c r="M202" s="50"/>
      <c r="N202" s="50"/>
      <c r="O202" s="51"/>
      <c r="P202" s="31"/>
    </row>
    <row r="203" spans="2:16" s="28" customFormat="1">
      <c r="B203" s="23">
        <v>84</v>
      </c>
      <c r="C203" s="23">
        <v>5</v>
      </c>
      <c r="D203" s="24">
        <v>8</v>
      </c>
      <c r="E203" s="16">
        <f>'Level 5'!C18</f>
        <v>30</v>
      </c>
      <c r="F203" s="17">
        <f>IF(ISBLANK(E203),0,IF(E203='Answers + Portuguese'!E203,1,-1))</f>
        <v>1</v>
      </c>
      <c r="G203" s="22">
        <v>5</v>
      </c>
      <c r="H203" s="31"/>
      <c r="I203" s="49" t="s">
        <v>172</v>
      </c>
      <c r="J203" s="50"/>
      <c r="K203" s="50"/>
      <c r="L203" s="50"/>
      <c r="M203" s="50"/>
      <c r="N203" s="50"/>
      <c r="O203" s="51"/>
      <c r="P203" s="31"/>
    </row>
    <row r="204" spans="2:16" s="28" customFormat="1">
      <c r="B204" s="23">
        <v>85</v>
      </c>
      <c r="C204" s="23">
        <v>5</v>
      </c>
      <c r="D204" s="24">
        <v>8</v>
      </c>
      <c r="E204" s="16">
        <f>'Level 5'!C19</f>
        <v>18</v>
      </c>
      <c r="F204" s="17">
        <f>IF(ISBLANK(E204),0,IF(E204='Answers + Portuguese'!E204,1,-1))</f>
        <v>1</v>
      </c>
      <c r="G204" s="22">
        <v>3</v>
      </c>
      <c r="H204" s="31"/>
      <c r="I204" s="49" t="s">
        <v>173</v>
      </c>
      <c r="J204" s="50"/>
      <c r="K204" s="50"/>
      <c r="L204" s="50"/>
      <c r="M204" s="50"/>
      <c r="N204" s="50"/>
      <c r="O204" s="51"/>
      <c r="P204" s="31"/>
    </row>
    <row r="205" spans="2:16" s="28" customFormat="1">
      <c r="B205" s="23">
        <v>86</v>
      </c>
      <c r="C205" s="23">
        <v>5</v>
      </c>
      <c r="D205" s="24">
        <v>8</v>
      </c>
      <c r="E205" s="16">
        <f>'Level 5'!C20</f>
        <v>56</v>
      </c>
      <c r="F205" s="17">
        <f>IF(ISBLANK(E205),0,IF(E205='Answers + Portuguese'!E205,1,-1))</f>
        <v>1</v>
      </c>
      <c r="G205" s="22">
        <v>8</v>
      </c>
      <c r="H205" s="31"/>
      <c r="I205" s="49" t="s">
        <v>174</v>
      </c>
      <c r="J205" s="50"/>
      <c r="K205" s="50"/>
      <c r="L205" s="50"/>
      <c r="M205" s="50"/>
      <c r="N205" s="50"/>
      <c r="O205" s="51"/>
      <c r="P205" s="31"/>
    </row>
    <row r="206" spans="2:16" s="28" customFormat="1">
      <c r="B206" s="23">
        <v>87</v>
      </c>
      <c r="C206" s="23">
        <v>5</v>
      </c>
      <c r="D206" s="24">
        <v>8</v>
      </c>
      <c r="E206" s="16">
        <f>'Level 5'!C21</f>
        <v>10</v>
      </c>
      <c r="F206" s="17">
        <f>IF(ISBLANK(E206),0,IF(E206='Answers + Portuguese'!E206,1,-1))</f>
        <v>1</v>
      </c>
      <c r="G206" s="22">
        <v>2</v>
      </c>
      <c r="H206" s="31"/>
      <c r="I206" s="49" t="s">
        <v>175</v>
      </c>
      <c r="J206" s="50"/>
      <c r="K206" s="50"/>
      <c r="L206" s="50"/>
      <c r="M206" s="50"/>
      <c r="N206" s="50"/>
      <c r="O206" s="51"/>
      <c r="P206" s="31"/>
    </row>
    <row r="207" spans="2:16" s="28" customFormat="1">
      <c r="B207" s="23">
        <v>88</v>
      </c>
      <c r="C207" s="23">
        <v>5</v>
      </c>
      <c r="D207" s="24">
        <v>8</v>
      </c>
      <c r="E207" s="16">
        <f>'Level 5'!C22</f>
        <v>16</v>
      </c>
      <c r="F207" s="17">
        <f>IF(ISBLANK(E207),0,IF(E207='Answers + Portuguese'!E207,1,-1))</f>
        <v>1</v>
      </c>
      <c r="G207" s="22">
        <v>4</v>
      </c>
      <c r="H207" s="31"/>
      <c r="I207" s="49" t="s">
        <v>176</v>
      </c>
      <c r="J207" s="50"/>
      <c r="K207" s="50"/>
      <c r="L207" s="50"/>
      <c r="M207" s="50"/>
      <c r="N207" s="50"/>
      <c r="O207" s="51"/>
      <c r="P207" s="31"/>
    </row>
    <row r="208" spans="2:16" s="28" customFormat="1">
      <c r="B208" s="23">
        <v>89</v>
      </c>
      <c r="C208" s="23">
        <v>5</v>
      </c>
      <c r="D208" s="24">
        <v>8</v>
      </c>
      <c r="E208" s="16">
        <f>'Level 5'!C23</f>
        <v>24</v>
      </c>
      <c r="F208" s="17">
        <f>IF(ISBLANK(E208),0,IF(E208='Answers + Portuguese'!E208,1,-1))</f>
        <v>1</v>
      </c>
      <c r="G208" s="22">
        <v>4</v>
      </c>
      <c r="H208" s="31"/>
      <c r="I208" s="49" t="s">
        <v>177</v>
      </c>
      <c r="J208" s="50"/>
      <c r="K208" s="50"/>
      <c r="L208" s="50"/>
      <c r="M208" s="50"/>
      <c r="N208" s="50"/>
      <c r="O208" s="51"/>
      <c r="P208" s="31"/>
    </row>
    <row r="209" spans="2:16" s="28" customFormat="1">
      <c r="B209" s="23">
        <v>90</v>
      </c>
      <c r="C209" s="23">
        <v>5</v>
      </c>
      <c r="D209" s="24">
        <v>8</v>
      </c>
      <c r="E209" s="16">
        <f>'Level 5'!C24</f>
        <v>14</v>
      </c>
      <c r="F209" s="17">
        <f>IF(ISBLANK(E209),0,IF(E209='Answers + Portuguese'!E209,1,-1))</f>
        <v>1</v>
      </c>
      <c r="G209" s="22">
        <v>7</v>
      </c>
      <c r="H209" s="31"/>
      <c r="I209" s="49" t="s">
        <v>178</v>
      </c>
      <c r="J209" s="50"/>
      <c r="K209" s="50"/>
      <c r="L209" s="50"/>
      <c r="M209" s="50"/>
      <c r="N209" s="50"/>
      <c r="O209" s="51"/>
      <c r="P209" s="31"/>
    </row>
    <row r="210" spans="2:16" s="28" customFormat="1">
      <c r="B210" s="34"/>
      <c r="C210" s="34"/>
      <c r="D210" s="34"/>
      <c r="E210" s="27"/>
      <c r="F210" s="17"/>
      <c r="G210" s="37"/>
      <c r="H210" s="31"/>
      <c r="I210" s="31"/>
      <c r="J210" s="31"/>
      <c r="K210" s="38"/>
      <c r="L210" s="34"/>
      <c r="M210" s="34"/>
      <c r="N210" s="34"/>
      <c r="O210" s="34"/>
      <c r="P210" s="34"/>
    </row>
    <row r="211" spans="2:16" s="28" customFormat="1">
      <c r="B211" s="23" t="s">
        <v>47</v>
      </c>
      <c r="C211" s="23">
        <v>5</v>
      </c>
      <c r="D211" s="24"/>
      <c r="E211" s="44" t="str">
        <f>IFERROR(E190,"")&amp;";"&amp;IFERROR(E191,"")&amp;";"&amp;IFERROR(E192,"")&amp;";"&amp;IFERROR(E193,"")&amp;";"&amp;IFERROR(E194,"")&amp;";"&amp;IFERROR(E195,"")&amp;";"&amp;IFERROR(E196,"")&amp;";"&amp;IFERROR(E197,"")&amp;";"&amp;IFERROR(E198,"")&amp;";"&amp;IFERROR(E199,"")&amp;";"&amp;IFERROR(E200,"")&amp;";"&amp;IFERROR(E201,"")&amp;";"&amp;IFERROR(E202,"")&amp;";"&amp;IFERROR(E203,"")&amp;";"&amp;IFERROR(E204,"")&amp;";"&amp;IFERROR(E205,"")&amp;";"&amp;IFERROR(E206,"")&amp;";"&amp;IFERROR(E207,"")&amp;";"&amp;IFERROR(E208,"")&amp;";"&amp;IFERROR(E209,"")</f>
        <v>28;6;45;21;32;20;48;45;16;50;5;6;21;30;18;56;10;16;24;14</v>
      </c>
      <c r="F211" s="17"/>
      <c r="G211"/>
      <c r="H211" s="31"/>
      <c r="I211" s="31"/>
      <c r="J211" s="31"/>
      <c r="K211" s="38"/>
      <c r="L211" s="34"/>
      <c r="M211" s="34"/>
      <c r="N211" s="34"/>
      <c r="O211" s="34"/>
      <c r="P211" s="34"/>
    </row>
    <row r="212" spans="2:16" s="28" customFormat="1">
      <c r="B212" s="34"/>
      <c r="C212" s="34"/>
      <c r="D212" s="34"/>
      <c r="E212" s="39"/>
      <c r="F212" s="40"/>
      <c r="G212" s="37"/>
      <c r="H212" s="37"/>
      <c r="I212" s="34"/>
      <c r="J212" s="37"/>
      <c r="K212" s="37"/>
      <c r="L212" s="34"/>
      <c r="M212" s="34"/>
      <c r="N212" s="34"/>
      <c r="O212" s="34"/>
      <c r="P212" s="34"/>
    </row>
    <row r="213" spans="2:16" s="28" customFormat="1" ht="16.95" customHeight="1" thickBot="1">
      <c r="B213" s="31"/>
      <c r="C213" s="31"/>
      <c r="D213" s="31"/>
      <c r="E213" s="32"/>
      <c r="F213" s="17"/>
      <c r="G213" s="31"/>
      <c r="H213" s="31"/>
      <c r="I213" s="31"/>
      <c r="J213" s="31"/>
      <c r="K213" s="31"/>
      <c r="L213" s="31"/>
      <c r="M213" s="31"/>
      <c r="N213" s="31"/>
      <c r="O213" s="31"/>
      <c r="P213" s="31"/>
    </row>
    <row r="214" spans="2:16" s="28" customFormat="1" ht="27" thickTop="1" thickBot="1">
      <c r="B214" s="20" t="s">
        <v>179</v>
      </c>
      <c r="C214" s="21" t="s">
        <v>49</v>
      </c>
      <c r="D214" s="34"/>
      <c r="E214" s="39"/>
      <c r="F214" s="40"/>
      <c r="G214" s="41"/>
      <c r="H214" s="41"/>
      <c r="I214" s="34"/>
      <c r="J214" s="37"/>
      <c r="K214" s="37"/>
      <c r="L214" s="34"/>
      <c r="M214" s="34"/>
      <c r="N214" s="34"/>
      <c r="O214" s="34"/>
      <c r="P214" s="34"/>
    </row>
    <row r="215" spans="2:16" s="28" customFormat="1" ht="26.4" thickTop="1">
      <c r="B215" s="30"/>
      <c r="C215" s="34"/>
      <c r="D215" s="34"/>
      <c r="E215" s="39"/>
      <c r="F215" s="40"/>
      <c r="G215" s="41"/>
      <c r="H215" s="41"/>
      <c r="I215" s="34"/>
      <c r="J215" s="37"/>
      <c r="K215" s="37"/>
      <c r="L215" s="34"/>
      <c r="M215" s="34"/>
      <c r="N215" s="34"/>
      <c r="O215" s="34"/>
      <c r="P215" s="34"/>
    </row>
    <row r="216" spans="2:16" s="28" customFormat="1">
      <c r="B216" s="30" t="s">
        <v>180</v>
      </c>
      <c r="C216" s="31"/>
      <c r="D216" s="31"/>
      <c r="E216" s="32"/>
      <c r="F216" s="17"/>
      <c r="G216" s="37"/>
      <c r="H216" s="37"/>
      <c r="I216" s="34"/>
      <c r="J216" s="37"/>
      <c r="K216" s="37"/>
      <c r="L216" s="34"/>
      <c r="M216" s="34"/>
      <c r="N216" s="34"/>
      <c r="O216" s="34"/>
      <c r="P216" s="34"/>
    </row>
    <row r="217" spans="2:16" s="28" customFormat="1">
      <c r="B217" s="30" t="s">
        <v>181</v>
      </c>
      <c r="C217" s="31"/>
      <c r="D217" s="31"/>
      <c r="E217" s="32"/>
      <c r="F217" s="17"/>
      <c r="G217" s="37"/>
      <c r="H217" s="37"/>
      <c r="I217" s="34"/>
      <c r="J217" s="37"/>
      <c r="K217" s="37"/>
      <c r="L217" s="34"/>
      <c r="M217" s="34"/>
      <c r="N217" s="34"/>
      <c r="O217" s="34"/>
      <c r="P217" s="34"/>
    </row>
    <row r="218" spans="2:16" s="28" customFormat="1">
      <c r="B218" s="30"/>
      <c r="C218" s="42" t="s">
        <v>182</v>
      </c>
      <c r="D218" s="31"/>
      <c r="E218" s="32"/>
      <c r="F218" s="17"/>
      <c r="G218" s="37"/>
      <c r="H218" s="37"/>
      <c r="I218" s="34"/>
      <c r="J218" s="37"/>
      <c r="K218" s="37"/>
      <c r="L218" s="34"/>
      <c r="M218" s="34"/>
      <c r="N218" s="34"/>
      <c r="O218" s="34"/>
      <c r="P218" s="34"/>
    </row>
    <row r="219" spans="2:16" s="28" customFormat="1">
      <c r="B219" s="30"/>
      <c r="C219" s="42" t="s">
        <v>183</v>
      </c>
      <c r="D219" s="31"/>
      <c r="E219" s="32"/>
      <c r="F219" s="17"/>
      <c r="G219" s="37"/>
      <c r="H219" s="37"/>
      <c r="I219" s="34"/>
      <c r="J219" s="37"/>
      <c r="K219" s="37"/>
      <c r="L219" s="34"/>
      <c r="M219" s="34"/>
      <c r="N219" s="34"/>
      <c r="O219" s="34"/>
      <c r="P219" s="34"/>
    </row>
    <row r="220" spans="2:16" s="28" customFormat="1">
      <c r="B220" s="30"/>
      <c r="C220" s="31" t="s">
        <v>184</v>
      </c>
      <c r="D220" s="31"/>
      <c r="E220" s="32"/>
      <c r="F220" s="17"/>
      <c r="G220" s="37"/>
      <c r="H220" s="37"/>
      <c r="I220" s="34"/>
      <c r="J220" s="37"/>
      <c r="K220" s="37"/>
      <c r="L220" s="34"/>
      <c r="M220" s="34"/>
      <c r="N220" s="34"/>
      <c r="O220" s="34"/>
      <c r="P220" s="34"/>
    </row>
    <row r="221" spans="2:16" s="28" customFormat="1">
      <c r="B221" s="30"/>
      <c r="C221" s="31" t="s">
        <v>185</v>
      </c>
      <c r="D221" s="31"/>
      <c r="E221" s="32"/>
      <c r="F221" s="17"/>
      <c r="G221" s="37"/>
      <c r="H221" s="37"/>
      <c r="I221" s="34"/>
      <c r="J221" s="37"/>
      <c r="K221" s="37"/>
      <c r="L221" s="34"/>
      <c r="M221" s="34"/>
      <c r="N221" s="34"/>
      <c r="O221" s="34"/>
      <c r="P221" s="34"/>
    </row>
    <row r="222" spans="2:16" s="28" customFormat="1">
      <c r="B222" s="30"/>
      <c r="C222" s="31" t="s">
        <v>186</v>
      </c>
      <c r="D222" s="31"/>
      <c r="E222" s="32"/>
      <c r="F222" s="17"/>
      <c r="G222" s="37"/>
      <c r="H222" s="37"/>
      <c r="I222" s="34"/>
      <c r="J222" s="37"/>
      <c r="K222" s="37"/>
      <c r="L222" s="34"/>
      <c r="M222" s="34"/>
      <c r="N222" s="34"/>
      <c r="O222" s="34"/>
      <c r="P222" s="34"/>
    </row>
    <row r="223" spans="2:16" s="28" customFormat="1" ht="26.4" thickBot="1">
      <c r="B223" s="34"/>
      <c r="C223" s="34"/>
      <c r="D223" s="34"/>
      <c r="E223" s="39"/>
      <c r="F223" s="40"/>
      <c r="G223" s="43"/>
      <c r="H223" s="43"/>
      <c r="I223" s="34"/>
      <c r="J223" s="37"/>
      <c r="K223" s="37"/>
      <c r="L223" s="34"/>
      <c r="M223" s="34"/>
      <c r="N223" s="43"/>
      <c r="O223" s="43"/>
      <c r="P223" s="43"/>
    </row>
    <row r="224" spans="2:16" s="28" customFormat="1" ht="26.4" thickBot="1">
      <c r="B224" s="7" t="s">
        <v>8</v>
      </c>
      <c r="C224" s="70" t="s">
        <v>9</v>
      </c>
      <c r="D224" s="7" t="s">
        <v>10</v>
      </c>
      <c r="E224" s="7" t="s">
        <v>11</v>
      </c>
      <c r="F224" s="17"/>
      <c r="G224" s="7" t="s">
        <v>187</v>
      </c>
      <c r="I224" s="34"/>
      <c r="J224" s="37"/>
      <c r="K224" s="37"/>
      <c r="L224" s="43"/>
      <c r="M224" s="43"/>
      <c r="N224" s="43"/>
      <c r="O224" s="43"/>
      <c r="P224" s="43"/>
    </row>
    <row r="225" spans="2:16" s="28" customFormat="1">
      <c r="B225" s="31"/>
      <c r="C225" s="31"/>
      <c r="D225" s="31"/>
      <c r="E225" s="32"/>
      <c r="F225" s="17"/>
      <c r="G225" s="43"/>
      <c r="I225" s="34"/>
      <c r="J225" s="37"/>
      <c r="K225" s="37"/>
      <c r="L225" s="37"/>
      <c r="M225" s="43"/>
      <c r="N225" s="43"/>
      <c r="O225" s="43"/>
      <c r="P225" s="43"/>
    </row>
    <row r="226" spans="2:16" s="28" customFormat="1">
      <c r="B226" s="23" t="s">
        <v>188</v>
      </c>
      <c r="C226" s="23">
        <v>6</v>
      </c>
      <c r="D226" s="24">
        <v>0</v>
      </c>
      <c r="E226" s="60">
        <v>1</v>
      </c>
      <c r="F226" s="17"/>
      <c r="G226" s="22" t="s">
        <v>189</v>
      </c>
      <c r="I226" s="34"/>
      <c r="J226" s="37"/>
      <c r="K226" s="37"/>
      <c r="L226" s="37"/>
      <c r="M226" s="43"/>
      <c r="N226" s="43"/>
      <c r="O226" s="43"/>
      <c r="P226" s="43"/>
    </row>
    <row r="227" spans="2:16" s="28" customFormat="1">
      <c r="B227" s="31"/>
      <c r="C227" s="31"/>
      <c r="D227" s="31"/>
      <c r="E227" s="32"/>
      <c r="F227" s="17"/>
      <c r="G227" s="43"/>
      <c r="I227" s="34"/>
      <c r="J227" s="37"/>
      <c r="K227" s="37"/>
      <c r="L227" s="43"/>
      <c r="M227" s="43"/>
      <c r="N227" s="43"/>
      <c r="O227" s="43"/>
      <c r="P227" s="43"/>
    </row>
    <row r="228" spans="2:16" s="28" customFormat="1">
      <c r="B228" s="23">
        <v>91</v>
      </c>
      <c r="C228" s="23">
        <v>6</v>
      </c>
      <c r="D228" s="24">
        <v>10</v>
      </c>
      <c r="E228" s="60"/>
      <c r="F228" s="17">
        <f>IF(ISBLANK(E228),0,IF(E228='Answers + Portuguese'!E228,1,-1))</f>
        <v>0</v>
      </c>
      <c r="G228" s="22" t="s">
        <v>190</v>
      </c>
      <c r="I228" s="34"/>
      <c r="J228" s="37"/>
      <c r="K228" s="37"/>
      <c r="L228" s="43"/>
      <c r="M228" s="43"/>
      <c r="N228" s="43"/>
      <c r="O228" s="43"/>
      <c r="P228" s="43"/>
    </row>
    <row r="229" spans="2:16" s="28" customFormat="1">
      <c r="B229" s="23">
        <v>92</v>
      </c>
      <c r="C229" s="23">
        <v>6</v>
      </c>
      <c r="D229" s="24">
        <v>10</v>
      </c>
      <c r="E229" s="60"/>
      <c r="F229" s="17">
        <f>IF(ISBLANK(E229),0,IF(E229='Answers + Portuguese'!E229,1,-1))</f>
        <v>0</v>
      </c>
      <c r="G229" s="22" t="s">
        <v>191</v>
      </c>
      <c r="I229" s="34"/>
      <c r="J229" s="37"/>
      <c r="K229" s="37"/>
      <c r="L229" s="43"/>
      <c r="M229" s="43"/>
      <c r="N229" s="43"/>
      <c r="O229" s="43"/>
      <c r="P229" s="43"/>
    </row>
    <row r="230" spans="2:16" s="28" customFormat="1">
      <c r="B230" s="23">
        <v>93</v>
      </c>
      <c r="C230" s="23">
        <v>6</v>
      </c>
      <c r="D230" s="24">
        <v>10</v>
      </c>
      <c r="E230" s="60"/>
      <c r="F230" s="17">
        <f>IF(ISBLANK(E230),0,IF(E230='Answers + Portuguese'!E230,1,-1))</f>
        <v>0</v>
      </c>
      <c r="G230" s="22" t="s">
        <v>192</v>
      </c>
      <c r="I230" s="34"/>
      <c r="J230" s="37"/>
      <c r="K230" s="37"/>
      <c r="L230" s="43"/>
      <c r="M230" s="43"/>
      <c r="N230" s="43"/>
      <c r="O230" s="43"/>
      <c r="P230" s="43"/>
    </row>
    <row r="231" spans="2:16" s="28" customFormat="1">
      <c r="B231" s="23">
        <v>94</v>
      </c>
      <c r="C231" s="23">
        <v>6</v>
      </c>
      <c r="D231" s="24">
        <v>10</v>
      </c>
      <c r="E231" s="60"/>
      <c r="F231" s="17">
        <f>IF(ISBLANK(E231),0,IF(E231='Answers + Portuguese'!E231,1,-1))</f>
        <v>0</v>
      </c>
      <c r="G231" s="22" t="s">
        <v>193</v>
      </c>
      <c r="I231" s="34"/>
      <c r="J231" s="37"/>
      <c r="K231" s="37"/>
      <c r="L231" s="43"/>
      <c r="M231" s="43"/>
      <c r="N231" s="43"/>
      <c r="O231" s="43"/>
      <c r="P231" s="43"/>
    </row>
    <row r="232" spans="2:16" s="28" customFormat="1">
      <c r="B232" s="23">
        <v>95</v>
      </c>
      <c r="C232" s="23">
        <v>6</v>
      </c>
      <c r="D232" s="24">
        <v>10</v>
      </c>
      <c r="E232" s="60"/>
      <c r="F232" s="17">
        <f>IF(ISBLANK(E232),0,IF(E232='Answers + Portuguese'!E232,1,-1))</f>
        <v>0</v>
      </c>
      <c r="G232" s="22" t="s">
        <v>194</v>
      </c>
      <c r="I232" s="34"/>
      <c r="J232" s="37"/>
      <c r="K232" s="37"/>
      <c r="L232" s="43"/>
      <c r="M232" s="43"/>
      <c r="N232" s="43"/>
      <c r="O232" s="43"/>
      <c r="P232" s="43"/>
    </row>
    <row r="233" spans="2:16" s="28" customFormat="1">
      <c r="B233" s="23">
        <v>96</v>
      </c>
      <c r="C233" s="23">
        <v>6</v>
      </c>
      <c r="D233" s="24">
        <v>10</v>
      </c>
      <c r="E233" s="60"/>
      <c r="F233" s="17">
        <f>IF(ISBLANK(E233),0,IF(E233='Answers + Portuguese'!E233,1,-1))</f>
        <v>0</v>
      </c>
      <c r="G233" s="22" t="s">
        <v>195</v>
      </c>
      <c r="I233" s="34"/>
      <c r="J233" s="37"/>
      <c r="K233" s="37"/>
      <c r="L233" s="43"/>
      <c r="M233" s="43"/>
      <c r="N233" s="43"/>
      <c r="O233" s="43"/>
      <c r="P233" s="43"/>
    </row>
    <row r="234" spans="2:16" s="28" customFormat="1">
      <c r="B234" s="23">
        <v>97</v>
      </c>
      <c r="C234" s="23">
        <v>6</v>
      </c>
      <c r="D234" s="24">
        <v>10</v>
      </c>
      <c r="E234" s="60"/>
      <c r="F234" s="17">
        <f>IF(ISBLANK(E234),0,IF(E234='Answers + Portuguese'!E234,1,-1))</f>
        <v>0</v>
      </c>
      <c r="G234" s="22" t="s">
        <v>196</v>
      </c>
      <c r="I234" s="34"/>
      <c r="J234" s="37"/>
      <c r="K234" s="37"/>
      <c r="L234" s="43"/>
      <c r="M234" s="43"/>
      <c r="N234" s="43"/>
      <c r="O234" s="43"/>
      <c r="P234" s="43"/>
    </row>
    <row r="235" spans="2:16" s="28" customFormat="1">
      <c r="B235" s="23">
        <v>98</v>
      </c>
      <c r="C235" s="23">
        <v>6</v>
      </c>
      <c r="D235" s="24">
        <v>10</v>
      </c>
      <c r="E235" s="60"/>
      <c r="F235" s="17">
        <f>IF(ISBLANK(E235),0,IF(E235='Answers + Portuguese'!E235,1,-1))</f>
        <v>0</v>
      </c>
      <c r="G235" s="22" t="s">
        <v>197</v>
      </c>
      <c r="I235" s="34"/>
      <c r="J235" s="37"/>
      <c r="K235" s="37"/>
      <c r="L235" s="43"/>
      <c r="M235" s="43"/>
      <c r="N235" s="43"/>
      <c r="O235" s="43"/>
      <c r="P235" s="43"/>
    </row>
    <row r="236" spans="2:16" s="28" customFormat="1">
      <c r="B236" s="23">
        <v>99</v>
      </c>
      <c r="C236" s="23">
        <v>6</v>
      </c>
      <c r="D236" s="24">
        <v>10</v>
      </c>
      <c r="E236" s="60"/>
      <c r="F236" s="17">
        <f>IF(ISBLANK(E236),0,IF(E236='Answers + Portuguese'!E236,1,-1))</f>
        <v>0</v>
      </c>
      <c r="G236" s="22" t="s">
        <v>198</v>
      </c>
      <c r="I236" s="34"/>
      <c r="J236" s="37"/>
      <c r="K236" s="37"/>
      <c r="L236" s="43"/>
      <c r="M236" s="43"/>
      <c r="N236" s="43"/>
      <c r="O236" s="43"/>
      <c r="P236" s="43"/>
    </row>
    <row r="237" spans="2:16" s="28" customFormat="1">
      <c r="B237" s="23">
        <v>100</v>
      </c>
      <c r="C237" s="23">
        <v>6</v>
      </c>
      <c r="D237" s="24">
        <v>10</v>
      </c>
      <c r="E237" s="60"/>
      <c r="F237" s="17">
        <f>IF(ISBLANK(E237),0,IF(E237='Answers + Portuguese'!E237,1,-1))</f>
        <v>0</v>
      </c>
      <c r="G237" s="22" t="s">
        <v>199</v>
      </c>
      <c r="I237" s="34"/>
      <c r="J237" s="37"/>
      <c r="K237" s="37"/>
      <c r="L237" s="43"/>
      <c r="M237" s="43"/>
      <c r="N237" s="43"/>
      <c r="O237" s="43"/>
      <c r="P237" s="43"/>
    </row>
    <row r="238" spans="2:16" s="28" customFormat="1">
      <c r="B238" s="23">
        <v>101</v>
      </c>
      <c r="C238" s="23">
        <v>6</v>
      </c>
      <c r="D238" s="24">
        <v>10</v>
      </c>
      <c r="E238" s="60"/>
      <c r="F238" s="17">
        <f>IF(ISBLANK(E238),0,IF(E238='Answers + Portuguese'!E238,1,-1))</f>
        <v>0</v>
      </c>
      <c r="G238" s="22" t="s">
        <v>200</v>
      </c>
      <c r="I238" s="34"/>
      <c r="J238" s="37"/>
      <c r="K238" s="37"/>
      <c r="L238" s="43"/>
      <c r="M238" s="43"/>
      <c r="N238" s="43"/>
      <c r="O238" s="43"/>
      <c r="P238" s="43"/>
    </row>
    <row r="239" spans="2:16" s="28" customFormat="1">
      <c r="B239" s="23">
        <v>102</v>
      </c>
      <c r="C239" s="23">
        <v>6</v>
      </c>
      <c r="D239" s="24">
        <v>10</v>
      </c>
      <c r="E239" s="60"/>
      <c r="F239" s="17">
        <f>IF(ISBLANK(E239),0,IF(E239='Answers + Portuguese'!E239,1,-1))</f>
        <v>0</v>
      </c>
      <c r="G239" s="22" t="s">
        <v>201</v>
      </c>
      <c r="I239" s="34"/>
      <c r="J239" s="37"/>
      <c r="K239" s="37"/>
      <c r="L239" s="43"/>
      <c r="M239" s="43"/>
      <c r="N239" s="43"/>
      <c r="O239" s="43"/>
      <c r="P239" s="43"/>
    </row>
    <row r="240" spans="2:16" s="28" customFormat="1">
      <c r="B240" s="23">
        <v>103</v>
      </c>
      <c r="C240" s="23">
        <v>6</v>
      </c>
      <c r="D240" s="24">
        <v>10</v>
      </c>
      <c r="E240" s="60"/>
      <c r="F240" s="17">
        <f>IF(ISBLANK(E240),0,IF(E240='Answers + Portuguese'!E240,1,-1))</f>
        <v>0</v>
      </c>
      <c r="G240" s="22" t="s">
        <v>202</v>
      </c>
      <c r="I240" s="34"/>
      <c r="J240" s="37"/>
      <c r="K240" s="37"/>
      <c r="L240" s="43"/>
      <c r="M240" s="43"/>
      <c r="N240" s="43"/>
      <c r="O240" s="43"/>
      <c r="P240" s="43"/>
    </row>
    <row r="241" spans="2:16" s="28" customFormat="1">
      <c r="B241" s="23">
        <v>104</v>
      </c>
      <c r="C241" s="23">
        <v>6</v>
      </c>
      <c r="D241" s="24">
        <v>10</v>
      </c>
      <c r="E241" s="60"/>
      <c r="F241" s="17">
        <f>IF(ISBLANK(E241),0,IF(E241='Answers + Portuguese'!E241,1,-1))</f>
        <v>0</v>
      </c>
      <c r="G241" s="22" t="s">
        <v>203</v>
      </c>
      <c r="I241" s="34"/>
      <c r="J241" s="37"/>
      <c r="K241" s="37"/>
      <c r="L241" s="43"/>
      <c r="M241" s="43"/>
      <c r="N241" s="43"/>
      <c r="O241" s="43"/>
      <c r="P241" s="43"/>
    </row>
    <row r="242" spans="2:16" s="28" customFormat="1">
      <c r="B242" s="23">
        <v>105</v>
      </c>
      <c r="C242" s="23">
        <v>6</v>
      </c>
      <c r="D242" s="24">
        <v>10</v>
      </c>
      <c r="E242" s="60"/>
      <c r="F242" s="17">
        <f>IF(ISBLANK(E242),0,IF(E242='Answers + Portuguese'!E242,1,-1))</f>
        <v>0</v>
      </c>
      <c r="G242" s="22" t="s">
        <v>204</v>
      </c>
      <c r="I242" s="34"/>
      <c r="J242" s="37"/>
      <c r="K242" s="37"/>
      <c r="L242" s="43"/>
      <c r="M242" s="43"/>
      <c r="N242" s="43"/>
      <c r="O242" s="43"/>
      <c r="P242" s="43"/>
    </row>
    <row r="243" spans="2:16" s="28" customFormat="1">
      <c r="B243" s="23">
        <v>106</v>
      </c>
      <c r="C243" s="23">
        <v>6</v>
      </c>
      <c r="D243" s="24">
        <v>10</v>
      </c>
      <c r="E243" s="60"/>
      <c r="F243" s="17">
        <f>IF(ISBLANK(E243),0,IF(E243='Answers + Portuguese'!E243,1,-1))</f>
        <v>0</v>
      </c>
      <c r="G243" s="22" t="s">
        <v>205</v>
      </c>
      <c r="I243" s="34"/>
      <c r="J243" s="37"/>
      <c r="K243" s="37"/>
      <c r="L243" s="43"/>
      <c r="M243" s="43"/>
      <c r="N243" s="43"/>
      <c r="O243" s="43"/>
      <c r="P243" s="43"/>
    </row>
    <row r="244" spans="2:16" s="28" customFormat="1">
      <c r="B244" s="23">
        <v>107</v>
      </c>
      <c r="C244" s="23">
        <v>6</v>
      </c>
      <c r="D244" s="24">
        <v>10</v>
      </c>
      <c r="E244" s="60"/>
      <c r="F244" s="17">
        <f>IF(ISBLANK(E244),0,IF(E244='Answers + Portuguese'!E244,1,-1))</f>
        <v>0</v>
      </c>
      <c r="G244" s="22" t="s">
        <v>206</v>
      </c>
      <c r="I244" s="34"/>
      <c r="J244" s="37"/>
      <c r="K244" s="37"/>
      <c r="L244" s="43"/>
      <c r="M244" s="43"/>
      <c r="N244" s="43"/>
      <c r="O244" s="43"/>
      <c r="P244" s="43"/>
    </row>
    <row r="245" spans="2:16" s="28" customFormat="1">
      <c r="B245" s="23">
        <v>108</v>
      </c>
      <c r="C245" s="23">
        <v>6</v>
      </c>
      <c r="D245" s="24">
        <v>10</v>
      </c>
      <c r="E245" s="60"/>
      <c r="F245" s="17">
        <f>IF(ISBLANK(E245),0,IF(E245='Answers + Portuguese'!E245,1,-1))</f>
        <v>0</v>
      </c>
      <c r="G245" s="22" t="s">
        <v>207</v>
      </c>
      <c r="I245" s="34"/>
      <c r="J245" s="37"/>
      <c r="K245" s="37"/>
      <c r="L245" s="43"/>
      <c r="M245" s="43"/>
      <c r="N245" s="43"/>
      <c r="O245" s="43"/>
      <c r="P245" s="43"/>
    </row>
    <row r="246" spans="2:16" s="28" customFormat="1">
      <c r="B246" s="23">
        <v>109</v>
      </c>
      <c r="C246" s="23">
        <v>6</v>
      </c>
      <c r="D246" s="24">
        <v>10</v>
      </c>
      <c r="E246" s="60"/>
      <c r="F246" s="17">
        <f>IF(ISBLANK(E246),0,IF(E246='Answers + Portuguese'!E246,1,-1))</f>
        <v>0</v>
      </c>
      <c r="G246" s="22" t="s">
        <v>208</v>
      </c>
      <c r="I246" s="34"/>
      <c r="J246" s="37"/>
      <c r="K246" s="37"/>
      <c r="L246" s="43"/>
      <c r="M246" s="43"/>
      <c r="N246" s="43"/>
      <c r="O246" s="43"/>
      <c r="P246" s="43"/>
    </row>
    <row r="247" spans="2:16" s="28" customFormat="1">
      <c r="B247" s="23">
        <v>110</v>
      </c>
      <c r="C247" s="23">
        <v>6</v>
      </c>
      <c r="D247" s="24">
        <v>10</v>
      </c>
      <c r="E247" s="60"/>
      <c r="F247" s="17">
        <f>IF(ISBLANK(E247),0,IF(E247='Answers + Portuguese'!E247,1,-1))</f>
        <v>0</v>
      </c>
      <c r="G247" s="22" t="s">
        <v>209</v>
      </c>
      <c r="I247" s="34"/>
      <c r="J247" s="37"/>
      <c r="K247" s="37"/>
      <c r="L247" s="43"/>
      <c r="M247" s="43"/>
      <c r="N247" s="43"/>
      <c r="O247" s="43"/>
      <c r="P247" s="43"/>
    </row>
    <row r="248" spans="2:16" s="28" customFormat="1">
      <c r="B248" s="17"/>
      <c r="C248" s="17"/>
      <c r="D248" s="17"/>
      <c r="E248" s="33"/>
      <c r="F248" s="17"/>
      <c r="G248" s="37"/>
      <c r="H248" s="37"/>
      <c r="I248" s="37"/>
      <c r="J248" s="37"/>
      <c r="K248" s="37"/>
      <c r="L248" s="31"/>
      <c r="M248" s="31"/>
      <c r="N248" s="31"/>
      <c r="O248" s="31"/>
      <c r="P248" s="31"/>
    </row>
    <row r="249" spans="2:16" s="28" customFormat="1">
      <c r="B249" s="23" t="s">
        <v>47</v>
      </c>
      <c r="C249" s="23">
        <v>6</v>
      </c>
      <c r="D249" s="24"/>
      <c r="E249" s="44" t="str">
        <f>IFERROR(E228,"")&amp;";"&amp;IFERROR(E229,"")&amp;";"&amp;IFERROR(E230,"")&amp;";"&amp;IFERROR(E231,"")&amp;";"&amp;IFERROR(E232,"")&amp;";"&amp;IFERROR(E233,"")&amp;";"&amp;IFERROR(E234,"")&amp;";"&amp;IFERROR(E235,"")&amp;";"&amp;IFERROR(E236,"")&amp;";"&amp;IFERROR(E237,"")&amp;";"&amp;IFERROR(E238,"")&amp;";"&amp;IFERROR(E239,"")&amp;";"&amp;IFERROR(E240,"")&amp;";"&amp;IFERROR(E241,"")&amp;";"&amp;IFERROR(E242,"")&amp;";"&amp;IFERROR(E243,"")&amp;";"&amp;IFERROR(E244,"")&amp;";"&amp;IFERROR(E245,"")&amp;";"&amp;IFERROR(E246,"")&amp;";"&amp;IFERROR(E247,"")</f>
        <v>;;;;;;;;;;;;;;;;;;;</v>
      </c>
      <c r="F249" s="17"/>
      <c r="G249"/>
      <c r="H249" s="37"/>
      <c r="I249" s="37"/>
      <c r="J249" s="37"/>
      <c r="K249" s="37"/>
      <c r="L249" s="31"/>
      <c r="M249" s="31"/>
      <c r="N249" s="31"/>
      <c r="O249" s="31"/>
      <c r="P249" s="31"/>
    </row>
    <row r="250" spans="2:16" s="28" customFormat="1">
      <c r="B250" s="17"/>
      <c r="C250" s="17"/>
      <c r="D250" s="17"/>
      <c r="E250" s="33"/>
      <c r="F250" s="17"/>
      <c r="G250" s="37"/>
      <c r="H250" s="37"/>
      <c r="I250" s="37"/>
      <c r="J250" s="37"/>
      <c r="K250" s="37"/>
      <c r="L250" s="31"/>
      <c r="M250" s="31"/>
      <c r="N250" s="31"/>
      <c r="O250" s="31"/>
      <c r="P250" s="31"/>
    </row>
    <row r="251" spans="2:16" s="28" customFormat="1" ht="16.95" customHeight="1" thickBot="1">
      <c r="B251" s="31"/>
      <c r="C251" s="31"/>
      <c r="D251" s="31"/>
      <c r="E251" s="32"/>
      <c r="F251" s="17"/>
      <c r="G251" s="31"/>
      <c r="H251" s="31"/>
      <c r="I251" s="31"/>
      <c r="J251" s="31"/>
      <c r="K251" s="31"/>
      <c r="L251" s="31"/>
      <c r="M251" s="31"/>
      <c r="N251" s="31"/>
      <c r="O251" s="31"/>
      <c r="P251" s="31"/>
    </row>
    <row r="252" spans="2:16" s="28" customFormat="1" ht="27" thickTop="1" thickBot="1">
      <c r="B252" s="20" t="s">
        <v>210</v>
      </c>
      <c r="C252" s="21" t="s">
        <v>211</v>
      </c>
      <c r="D252" s="34"/>
      <c r="E252" s="39"/>
      <c r="F252" s="40"/>
      <c r="G252" s="41"/>
      <c r="H252" s="41"/>
      <c r="I252" s="41"/>
      <c r="J252" s="37"/>
      <c r="K252" s="37"/>
      <c r="L252" s="31"/>
      <c r="M252" s="31"/>
      <c r="N252" s="31"/>
      <c r="O252" s="31"/>
      <c r="P252" s="31"/>
    </row>
    <row r="253" spans="2:16" s="28" customFormat="1" ht="26.4" thickTop="1">
      <c r="B253" s="30"/>
      <c r="C253" s="34"/>
      <c r="D253" s="34"/>
      <c r="E253" s="39"/>
      <c r="F253" s="40"/>
      <c r="G253" s="41"/>
      <c r="H253" s="41"/>
      <c r="I253" s="41"/>
      <c r="J253" s="37"/>
      <c r="K253" s="37"/>
      <c r="L253" s="31"/>
      <c r="M253" s="31"/>
      <c r="N253" s="31"/>
      <c r="O253" s="31"/>
      <c r="P253" s="31"/>
    </row>
    <row r="254" spans="2:16" s="28" customFormat="1">
      <c r="B254" s="30" t="s">
        <v>180</v>
      </c>
      <c r="C254" s="34"/>
      <c r="D254" s="34"/>
      <c r="E254" s="39"/>
      <c r="F254" s="40"/>
      <c r="G254" s="41"/>
      <c r="H254" s="41"/>
      <c r="I254" s="41"/>
      <c r="J254" s="37"/>
      <c r="K254" s="37"/>
      <c r="L254" s="31"/>
      <c r="M254" s="31"/>
      <c r="N254" s="31"/>
      <c r="O254" s="31"/>
      <c r="P254" s="31"/>
    </row>
    <row r="255" spans="2:16" s="28" customFormat="1">
      <c r="B255" s="30" t="s">
        <v>212</v>
      </c>
      <c r="C255" s="31"/>
      <c r="D255" s="61"/>
      <c r="E255" s="61"/>
      <c r="F255" s="61"/>
      <c r="G255" s="61"/>
      <c r="H255" s="61"/>
      <c r="I255" s="61"/>
      <c r="J255" s="61"/>
      <c r="K255" s="61"/>
      <c r="L255" s="61"/>
      <c r="M255" s="61"/>
      <c r="N255" s="61"/>
      <c r="O255" s="61"/>
      <c r="P255" s="61"/>
    </row>
    <row r="256" spans="2:16" s="28" customFormat="1">
      <c r="B256" s="30"/>
      <c r="C256" s="42" t="s">
        <v>213</v>
      </c>
      <c r="D256" s="34"/>
      <c r="E256" s="39"/>
      <c r="F256" s="40"/>
      <c r="G256" s="43"/>
      <c r="H256" s="37"/>
      <c r="I256" s="37"/>
      <c r="J256" s="38"/>
      <c r="K256" s="38"/>
      <c r="L256" s="31"/>
      <c r="M256" s="31"/>
      <c r="N256" s="31"/>
      <c r="O256" s="31"/>
      <c r="P256" s="31"/>
    </row>
    <row r="257" spans="2:16" s="28" customFormat="1">
      <c r="B257" s="30"/>
      <c r="C257" s="42" t="s">
        <v>214</v>
      </c>
      <c r="D257" s="34"/>
      <c r="E257" s="39"/>
      <c r="F257" s="40"/>
      <c r="G257" s="43"/>
      <c r="H257" s="37"/>
      <c r="I257" s="37"/>
      <c r="J257" s="38"/>
      <c r="K257" s="38"/>
      <c r="L257" s="31"/>
      <c r="M257" s="31"/>
      <c r="N257" s="31"/>
      <c r="O257" s="31"/>
      <c r="P257" s="31"/>
    </row>
    <row r="258" spans="2:16" s="28" customFormat="1">
      <c r="B258" s="30"/>
      <c r="C258" s="31" t="s">
        <v>215</v>
      </c>
      <c r="D258" s="34"/>
      <c r="E258" s="39"/>
      <c r="F258" s="40"/>
      <c r="G258" s="43"/>
      <c r="H258" s="37"/>
      <c r="I258" s="37"/>
      <c r="J258" s="38"/>
      <c r="K258" s="38"/>
      <c r="L258" s="31"/>
      <c r="M258" s="31"/>
      <c r="N258" s="31"/>
      <c r="O258" s="31"/>
      <c r="P258" s="31"/>
    </row>
    <row r="259" spans="2:16" s="28" customFormat="1">
      <c r="B259" s="30"/>
      <c r="C259" s="31" t="s">
        <v>216</v>
      </c>
      <c r="D259" s="34"/>
      <c r="E259" s="39"/>
      <c r="F259" s="40"/>
      <c r="G259" s="43"/>
      <c r="H259" s="37"/>
      <c r="I259" s="37"/>
      <c r="J259" s="38"/>
      <c r="K259" s="38"/>
      <c r="L259" s="31"/>
      <c r="M259" s="31"/>
      <c r="N259" s="31"/>
      <c r="O259" s="31"/>
      <c r="P259" s="31"/>
    </row>
    <row r="260" spans="2:16" s="28" customFormat="1">
      <c r="B260" s="30"/>
      <c r="C260" s="31" t="s">
        <v>217</v>
      </c>
      <c r="D260" s="34"/>
      <c r="E260" s="39"/>
      <c r="F260" s="40"/>
      <c r="G260" s="43"/>
      <c r="H260" s="37"/>
      <c r="I260" s="37"/>
      <c r="J260" s="38"/>
      <c r="K260" s="38"/>
      <c r="L260" s="31"/>
      <c r="M260" s="31"/>
      <c r="N260" s="31"/>
      <c r="O260" s="31"/>
      <c r="P260" s="31"/>
    </row>
    <row r="261" spans="2:16" s="28" customFormat="1" ht="26.4" thickBot="1">
      <c r="B261" s="34"/>
      <c r="C261" s="34"/>
      <c r="D261" s="34"/>
      <c r="E261" s="39"/>
      <c r="F261" s="40"/>
      <c r="G261" s="43"/>
      <c r="H261" s="37"/>
    </row>
    <row r="262" spans="2:16" s="28" customFormat="1" ht="26.4" thickBot="1">
      <c r="B262" s="7" t="s">
        <v>8</v>
      </c>
      <c r="C262" s="70" t="s">
        <v>9</v>
      </c>
      <c r="D262" s="7" t="s">
        <v>10</v>
      </c>
      <c r="E262" s="7" t="s">
        <v>11</v>
      </c>
      <c r="F262" s="17"/>
      <c r="G262" s="7" t="s">
        <v>84</v>
      </c>
      <c r="H262" s="29"/>
      <c r="I262" s="7" t="s">
        <v>218</v>
      </c>
      <c r="L262" s="29"/>
      <c r="M262" s="29"/>
      <c r="N262" s="29"/>
    </row>
    <row r="263" spans="2:16" s="28" customFormat="1">
      <c r="B263" s="31"/>
      <c r="C263" s="31"/>
      <c r="D263" s="31"/>
      <c r="E263" s="32"/>
      <c r="F263" s="17"/>
      <c r="G263" s="31"/>
      <c r="H263" s="29"/>
      <c r="L263" s="29"/>
      <c r="M263" s="29"/>
      <c r="N263" s="29"/>
    </row>
    <row r="264" spans="2:16" s="28" customFormat="1">
      <c r="B264" s="23" t="s">
        <v>219</v>
      </c>
      <c r="C264" s="23">
        <v>7</v>
      </c>
      <c r="D264" s="24">
        <v>0</v>
      </c>
      <c r="E264" s="16">
        <v>1</v>
      </c>
      <c r="F264" s="17"/>
      <c r="G264" s="22" t="s">
        <v>220</v>
      </c>
      <c r="H264" s="29"/>
      <c r="I264" s="22" t="s">
        <v>221</v>
      </c>
      <c r="K264" s="34"/>
      <c r="N264" s="29"/>
    </row>
    <row r="265" spans="2:16" s="28" customFormat="1">
      <c r="B265" s="31"/>
      <c r="C265" s="31"/>
      <c r="D265" s="31"/>
      <c r="E265" s="32"/>
      <c r="F265" s="17"/>
      <c r="G265" s="36"/>
      <c r="H265" s="29"/>
      <c r="M265" s="29"/>
      <c r="N265" s="29"/>
    </row>
    <row r="266" spans="2:16" s="28" customFormat="1">
      <c r="B266" s="23">
        <v>111</v>
      </c>
      <c r="C266" s="23">
        <v>7</v>
      </c>
      <c r="D266" s="24">
        <v>13</v>
      </c>
      <c r="E266" s="16"/>
      <c r="F266" s="17">
        <f>IF(ISBLANK(E266),0,IF(E266='Answers + Portuguese'!E266,1,-1))</f>
        <v>0</v>
      </c>
      <c r="G266" s="22" t="s">
        <v>205</v>
      </c>
      <c r="H266" s="29"/>
      <c r="I266" s="22" t="s">
        <v>222</v>
      </c>
      <c r="K266" s="34"/>
      <c r="M266" s="29"/>
      <c r="N266" s="29"/>
    </row>
    <row r="267" spans="2:16" s="28" customFormat="1">
      <c r="B267" s="23">
        <v>112</v>
      </c>
      <c r="C267" s="23">
        <v>7</v>
      </c>
      <c r="D267" s="24">
        <v>13</v>
      </c>
      <c r="E267" s="16"/>
      <c r="F267" s="17">
        <f>IF(ISBLANK(E267),0,IF(E267='Answers + Portuguese'!E267,1,-1))</f>
        <v>0</v>
      </c>
      <c r="G267" s="22" t="s">
        <v>223</v>
      </c>
      <c r="H267" s="29"/>
      <c r="I267" s="22" t="s">
        <v>221</v>
      </c>
      <c r="K267" s="34"/>
      <c r="M267" s="29"/>
      <c r="N267" s="29"/>
    </row>
    <row r="268" spans="2:16" s="28" customFormat="1">
      <c r="B268" s="23">
        <v>113</v>
      </c>
      <c r="C268" s="23">
        <v>7</v>
      </c>
      <c r="D268" s="24">
        <v>13</v>
      </c>
      <c r="E268" s="16"/>
      <c r="F268" s="17">
        <f>IF(ISBLANK(E268),0,IF(E268='Answers + Portuguese'!E268,1,-1))</f>
        <v>0</v>
      </c>
      <c r="G268" s="22" t="s">
        <v>199</v>
      </c>
      <c r="H268" s="29"/>
      <c r="I268" s="22" t="s">
        <v>221</v>
      </c>
      <c r="K268" s="34"/>
      <c r="M268" s="29"/>
      <c r="N268" s="29"/>
    </row>
    <row r="269" spans="2:16" s="28" customFormat="1">
      <c r="B269" s="23">
        <v>114</v>
      </c>
      <c r="C269" s="23">
        <v>7</v>
      </c>
      <c r="D269" s="24">
        <v>13</v>
      </c>
      <c r="E269" s="16"/>
      <c r="F269" s="17">
        <f>IF(ISBLANK(E269),0,IF(E269='Answers + Portuguese'!E269,1,-1))</f>
        <v>0</v>
      </c>
      <c r="G269" s="22" t="s">
        <v>224</v>
      </c>
      <c r="H269" s="29"/>
      <c r="I269" s="22" t="s">
        <v>221</v>
      </c>
      <c r="K269" s="34"/>
      <c r="M269" s="29"/>
      <c r="N269" s="29"/>
    </row>
    <row r="270" spans="2:16" s="28" customFormat="1">
      <c r="B270" s="23">
        <v>115</v>
      </c>
      <c r="C270" s="23">
        <v>7</v>
      </c>
      <c r="D270" s="24">
        <v>13</v>
      </c>
      <c r="E270" s="16"/>
      <c r="F270" s="17">
        <f>IF(ISBLANK(E270),0,IF(E270='Answers + Portuguese'!E270,1,-1))</f>
        <v>0</v>
      </c>
      <c r="G270" s="22" t="s">
        <v>225</v>
      </c>
      <c r="H270" s="29"/>
      <c r="I270" s="22" t="s">
        <v>222</v>
      </c>
      <c r="K270" s="34"/>
      <c r="L270" s="29"/>
      <c r="M270" s="29"/>
      <c r="N270" s="29"/>
    </row>
    <row r="271" spans="2:16" s="28" customFormat="1">
      <c r="B271" s="23">
        <v>116</v>
      </c>
      <c r="C271" s="23">
        <v>7</v>
      </c>
      <c r="D271" s="24">
        <v>13</v>
      </c>
      <c r="E271" s="16"/>
      <c r="F271" s="17">
        <f>IF(ISBLANK(E271),0,IF(E271='Answers + Portuguese'!E271,1,-1))</f>
        <v>0</v>
      </c>
      <c r="G271" s="22" t="s">
        <v>226</v>
      </c>
      <c r="H271" s="29"/>
      <c r="I271" s="22" t="s">
        <v>222</v>
      </c>
      <c r="K271" s="34"/>
      <c r="L271" s="29"/>
      <c r="M271" s="29"/>
      <c r="N271" s="29"/>
    </row>
    <row r="272" spans="2:16" s="28" customFormat="1">
      <c r="B272" s="23">
        <v>117</v>
      </c>
      <c r="C272" s="23">
        <v>7</v>
      </c>
      <c r="D272" s="24">
        <v>13</v>
      </c>
      <c r="E272" s="16"/>
      <c r="F272" s="17">
        <f>IF(ISBLANK(E272),0,IF(E272='Answers + Portuguese'!E272,1,-1))</f>
        <v>0</v>
      </c>
      <c r="G272" s="22" t="s">
        <v>227</v>
      </c>
      <c r="H272" s="29"/>
      <c r="I272" s="22" t="s">
        <v>221</v>
      </c>
      <c r="K272" s="34"/>
      <c r="L272" s="29"/>
      <c r="M272" s="29"/>
      <c r="N272" s="29"/>
    </row>
    <row r="273" spans="2:11" s="28" customFormat="1">
      <c r="B273" s="23">
        <v>118</v>
      </c>
      <c r="C273" s="23">
        <v>7</v>
      </c>
      <c r="D273" s="24">
        <v>13</v>
      </c>
      <c r="E273" s="16"/>
      <c r="F273" s="17">
        <f>IF(ISBLANK(E273),0,IF(E273='Answers + Portuguese'!E273,1,-1))</f>
        <v>0</v>
      </c>
      <c r="G273" s="22" t="s">
        <v>228</v>
      </c>
      <c r="H273" s="29"/>
      <c r="I273" s="22" t="s">
        <v>221</v>
      </c>
      <c r="K273" s="34"/>
    </row>
    <row r="274" spans="2:11" s="28" customFormat="1">
      <c r="B274" s="23">
        <v>119</v>
      </c>
      <c r="C274" s="23">
        <v>7</v>
      </c>
      <c r="D274" s="24">
        <v>13</v>
      </c>
      <c r="E274" s="16"/>
      <c r="F274" s="17">
        <f>IF(ISBLANK(E274),0,IF(E274='Answers + Portuguese'!E274,1,-1))</f>
        <v>0</v>
      </c>
      <c r="G274" s="22" t="s">
        <v>229</v>
      </c>
      <c r="H274" s="29"/>
      <c r="I274" s="22" t="s">
        <v>221</v>
      </c>
      <c r="K274" s="34"/>
    </row>
    <row r="275" spans="2:11" s="28" customFormat="1">
      <c r="B275" s="23">
        <v>120</v>
      </c>
      <c r="C275" s="23">
        <v>7</v>
      </c>
      <c r="D275" s="24">
        <v>13</v>
      </c>
      <c r="E275" s="16"/>
      <c r="F275" s="17">
        <f>IF(ISBLANK(E275),0,IF(E275='Answers + Portuguese'!E275,1,-1))</f>
        <v>0</v>
      </c>
      <c r="G275" s="22" t="s">
        <v>230</v>
      </c>
      <c r="H275" s="29"/>
      <c r="I275" s="22" t="s">
        <v>221</v>
      </c>
      <c r="K275" s="34"/>
    </row>
    <row r="276" spans="2:11" s="28" customFormat="1">
      <c r="B276" s="23">
        <v>121</v>
      </c>
      <c r="C276" s="23">
        <v>7</v>
      </c>
      <c r="D276" s="24">
        <v>13</v>
      </c>
      <c r="E276" s="16"/>
      <c r="F276" s="17">
        <f>IF(ISBLANK(E276),0,IF(E276='Answers + Portuguese'!E276,1,-1))</f>
        <v>0</v>
      </c>
      <c r="G276" s="22" t="s">
        <v>231</v>
      </c>
      <c r="H276" s="29"/>
      <c r="I276" s="22" t="s">
        <v>221</v>
      </c>
      <c r="K276" s="34"/>
    </row>
    <row r="277" spans="2:11" s="28" customFormat="1">
      <c r="B277" s="23">
        <v>122</v>
      </c>
      <c r="C277" s="23">
        <v>7</v>
      </c>
      <c r="D277" s="24">
        <v>13</v>
      </c>
      <c r="E277" s="16"/>
      <c r="F277" s="17">
        <f>IF(ISBLANK(E277),0,IF(E277='Answers + Portuguese'!E277,1,-1))</f>
        <v>0</v>
      </c>
      <c r="G277" s="22" t="s">
        <v>232</v>
      </c>
      <c r="H277" s="29"/>
      <c r="I277" s="22" t="s">
        <v>222</v>
      </c>
      <c r="K277" s="34"/>
    </row>
    <row r="278" spans="2:11" s="28" customFormat="1">
      <c r="B278" s="23">
        <v>123</v>
      </c>
      <c r="C278" s="23">
        <v>7</v>
      </c>
      <c r="D278" s="24">
        <v>13</v>
      </c>
      <c r="E278" s="16"/>
      <c r="F278" s="17">
        <f>IF(ISBLANK(E278),0,IF(E278='Answers + Portuguese'!E278,1,-1))</f>
        <v>0</v>
      </c>
      <c r="G278" s="22" t="s">
        <v>233</v>
      </c>
      <c r="H278" s="29"/>
      <c r="I278" s="22" t="s">
        <v>221</v>
      </c>
      <c r="K278" s="34"/>
    </row>
    <row r="279" spans="2:11" s="28" customFormat="1">
      <c r="B279" s="23">
        <v>124</v>
      </c>
      <c r="C279" s="23">
        <v>7</v>
      </c>
      <c r="D279" s="24">
        <v>13</v>
      </c>
      <c r="E279" s="16"/>
      <c r="F279" s="17">
        <f>IF(ISBLANK(E279),0,IF(E279='Answers + Portuguese'!E279,1,-1))</f>
        <v>0</v>
      </c>
      <c r="G279" s="22" t="s">
        <v>209</v>
      </c>
      <c r="H279" s="29"/>
      <c r="I279" s="22" t="s">
        <v>222</v>
      </c>
      <c r="K279" s="34"/>
    </row>
    <row r="280" spans="2:11" s="28" customFormat="1">
      <c r="B280" s="23">
        <v>125</v>
      </c>
      <c r="C280" s="23">
        <v>7</v>
      </c>
      <c r="D280" s="24">
        <v>13</v>
      </c>
      <c r="E280" s="16"/>
      <c r="F280" s="17">
        <f>IF(ISBLANK(E280),0,IF(E280='Answers + Portuguese'!E280,1,-1))</f>
        <v>0</v>
      </c>
      <c r="G280" s="22" t="s">
        <v>234</v>
      </c>
      <c r="H280" s="29"/>
      <c r="I280" s="22" t="s">
        <v>221</v>
      </c>
      <c r="K280" s="34"/>
    </row>
    <row r="281" spans="2:11" s="28" customFormat="1">
      <c r="B281" s="23">
        <v>126</v>
      </c>
      <c r="C281" s="23">
        <v>7</v>
      </c>
      <c r="D281" s="24">
        <v>13</v>
      </c>
      <c r="E281" s="16"/>
      <c r="F281" s="17">
        <f>IF(ISBLANK(E281),0,IF(E281='Answers + Portuguese'!E281,1,-1))</f>
        <v>0</v>
      </c>
      <c r="G281" s="22" t="s">
        <v>235</v>
      </c>
      <c r="H281" s="29"/>
      <c r="I281" s="22" t="s">
        <v>222</v>
      </c>
      <c r="K281" s="34"/>
    </row>
    <row r="282" spans="2:11" s="28" customFormat="1">
      <c r="B282" s="23">
        <v>127</v>
      </c>
      <c r="C282" s="23">
        <v>7</v>
      </c>
      <c r="D282" s="24">
        <v>13</v>
      </c>
      <c r="E282" s="16"/>
      <c r="F282" s="17">
        <f>IF(ISBLANK(E282),0,IF(E282='Answers + Portuguese'!E282,1,-1))</f>
        <v>0</v>
      </c>
      <c r="G282" s="22" t="s">
        <v>236</v>
      </c>
      <c r="H282" s="29"/>
      <c r="I282" s="22" t="s">
        <v>221</v>
      </c>
      <c r="K282" s="34"/>
    </row>
    <row r="283" spans="2:11" s="28" customFormat="1">
      <c r="B283" s="23">
        <v>128</v>
      </c>
      <c r="C283" s="23">
        <v>7</v>
      </c>
      <c r="D283" s="24">
        <v>13</v>
      </c>
      <c r="E283" s="16"/>
      <c r="F283" s="17">
        <f>IF(ISBLANK(E283),0,IF(E283='Answers + Portuguese'!E283,1,-1))</f>
        <v>0</v>
      </c>
      <c r="G283" s="22" t="s">
        <v>194</v>
      </c>
      <c r="H283" s="29"/>
      <c r="I283" s="22" t="s">
        <v>222</v>
      </c>
      <c r="K283" s="34"/>
    </row>
    <row r="284" spans="2:11" s="28" customFormat="1">
      <c r="B284" s="23">
        <v>129</v>
      </c>
      <c r="C284" s="23">
        <v>7</v>
      </c>
      <c r="D284" s="24">
        <v>13</v>
      </c>
      <c r="E284" s="16"/>
      <c r="F284" s="17">
        <f>IF(ISBLANK(E284),0,IF(E284='Answers + Portuguese'!E284,1,-1))</f>
        <v>0</v>
      </c>
      <c r="G284" s="22" t="s">
        <v>237</v>
      </c>
      <c r="H284" s="29"/>
      <c r="I284" s="22" t="s">
        <v>222</v>
      </c>
      <c r="K284" s="34"/>
    </row>
    <row r="285" spans="2:11" s="28" customFormat="1">
      <c r="B285" s="23">
        <v>130</v>
      </c>
      <c r="C285" s="23">
        <v>7</v>
      </c>
      <c r="D285" s="24">
        <v>13</v>
      </c>
      <c r="E285" s="16"/>
      <c r="F285" s="17">
        <f>IF(ISBLANK(E285),0,IF(E285='Answers + Portuguese'!E285,1,-1))</f>
        <v>0</v>
      </c>
      <c r="G285" s="22" t="s">
        <v>238</v>
      </c>
      <c r="H285" s="29"/>
      <c r="I285" s="22" t="s">
        <v>222</v>
      </c>
      <c r="K285" s="34"/>
    </row>
    <row r="286" spans="2:11" s="28" customFormat="1">
      <c r="B286"/>
      <c r="C286"/>
      <c r="D286"/>
      <c r="E286"/>
      <c r="F286"/>
      <c r="G286"/>
      <c r="H286"/>
      <c r="I286"/>
      <c r="J286"/>
      <c r="K286"/>
    </row>
    <row r="287" spans="2:11" s="28" customFormat="1">
      <c r="B287" s="23" t="s">
        <v>47</v>
      </c>
      <c r="C287" s="23">
        <v>7</v>
      </c>
      <c r="D287" s="24"/>
      <c r="E287" s="44" t="str">
        <f>IFERROR(E266,"")&amp;";"&amp;IFERROR(E267,"")&amp;";"&amp;IFERROR(E268,"")&amp;";"&amp;IFERROR(E269,"")&amp;";"&amp;IFERROR(E270,"")&amp;";"&amp;IFERROR(E271,"")&amp;";"&amp;IFERROR(E272,"")&amp;";"&amp;IFERROR(E273,"")&amp;";"&amp;IFERROR(E274,"")&amp;";"&amp;IFERROR(E275,"")&amp;";"&amp;IFERROR(E276,"")&amp;";"&amp;IFERROR(E277,"")&amp;";"&amp;IFERROR(E278,"")&amp;";"&amp;IFERROR(E279,"")&amp;";"&amp;IFERROR(E280,"")&amp;";"&amp;IFERROR(E281,"")&amp;";"&amp;IFERROR(E282,"")&amp;";"&amp;IFERROR(E283,"")&amp;";"&amp;IFERROR(E284,"")&amp;";"&amp;IFERROR(E285,"")</f>
        <v>;;;;;;;;;;;;;;;;;;;</v>
      </c>
      <c r="F287"/>
      <c r="G287"/>
      <c r="H287"/>
      <c r="I287"/>
      <c r="J287"/>
      <c r="K287"/>
    </row>
  </sheetData>
  <mergeCells count="21">
    <mergeCell ref="B2:P2"/>
    <mergeCell ref="B4:K4"/>
    <mergeCell ref="M4:P4"/>
    <mergeCell ref="B14:P14"/>
    <mergeCell ref="B15:P26"/>
    <mergeCell ref="M12:P12"/>
    <mergeCell ref="M13:P13"/>
    <mergeCell ref="I186:O186"/>
    <mergeCell ref="M5:P11"/>
    <mergeCell ref="B29:P29"/>
    <mergeCell ref="I149:O149"/>
    <mergeCell ref="G31:P31"/>
    <mergeCell ref="G32:P32"/>
    <mergeCell ref="G33:P33"/>
    <mergeCell ref="G34:P34"/>
    <mergeCell ref="M41:P41"/>
    <mergeCell ref="M42:P44"/>
    <mergeCell ref="G75:J75"/>
    <mergeCell ref="B38:P38"/>
    <mergeCell ref="G35:P35"/>
    <mergeCell ref="G36:P36"/>
  </mergeCells>
  <phoneticPr fontId="31" type="noConversion"/>
  <hyperlinks>
    <hyperlink ref="M13" r:id="rId1" display="LinkedIn Klinsmann" xr:uid="{21760084-EF50-4D34-92C9-92E2536BB009}"/>
  </hyperlinks>
  <pageMargins left="0.511811024" right="0.511811024" top="0.78740157499999996" bottom="0.78740157499999996" header="0.31496062000000002" footer="0.31496062000000002"/>
  <pageSetup paperSize="9" orientation="portrait" r:id="rId2"/>
  <drawing r:id="rId3"/>
  <extLst>
    <ext xmlns:x14="http://schemas.microsoft.com/office/spreadsheetml/2009/9/main" uri="{78C0D931-6437-407d-A8EE-F0AAD7539E65}">
      <x14:conditionalFormattings>
        <x14:conditionalFormatting xmlns:xm="http://schemas.microsoft.com/office/excel/2006/main">
          <x14:cfRule type="iconSet" priority="16" id="{3AB8FC0C-D050-4584-8F27-A04AEDCD35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F32:F36</xm:sqref>
        </x14:conditionalFormatting>
        <x14:conditionalFormatting xmlns:xm="http://schemas.microsoft.com/office/excel/2006/main">
          <x14:cfRule type="iconSet" priority="36" id="{13480B43-10FD-4658-AAE7-FF84C0773FF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xm:sqref>
        </x14:conditionalFormatting>
        <x14:conditionalFormatting xmlns:xm="http://schemas.microsoft.com/office/excel/2006/main">
          <x14:cfRule type="iconSet" priority="7" id="{22AD2F57-5D66-430C-9366-B50E6CBB89A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F53:F62</xm:sqref>
        </x14:conditionalFormatting>
        <x14:conditionalFormatting xmlns:xm="http://schemas.microsoft.com/office/excel/2006/main">
          <x14:cfRule type="iconSet" priority="32" id="{8F932A99-6E1A-4C75-A13B-A047A52E0CC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6" id="{84218FA6-8821-4756-ACF6-66C331A5B8F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F79:F98</xm:sqref>
        </x14:conditionalFormatting>
        <x14:conditionalFormatting xmlns:xm="http://schemas.microsoft.com/office/excel/2006/main">
          <x14:cfRule type="iconSet" priority="11" id="{A357E9DE-C348-4F95-AA38-D8064D9C90D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xm:sqref>
        </x14:conditionalFormatting>
        <x14:conditionalFormatting xmlns:xm="http://schemas.microsoft.com/office/excel/2006/main">
          <x14:cfRule type="iconSet" priority="5" id="{BCE44B9C-6637-4C83-9895-71E8E87D90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F115:F134</xm:sqref>
        </x14:conditionalFormatting>
        <x14:conditionalFormatting xmlns:xm="http://schemas.microsoft.com/office/excel/2006/main">
          <x14:cfRule type="iconSet" priority="34" id="{8B6813E2-F797-4897-92A9-EE395ABCEA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xm:sqref>
        </x14:conditionalFormatting>
        <x14:conditionalFormatting xmlns:xm="http://schemas.microsoft.com/office/excel/2006/main">
          <x14:cfRule type="iconSet" priority="4" id="{C90023C0-456F-423A-A90E-0B055A44A8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F153:F172</xm:sqref>
        </x14:conditionalFormatting>
        <x14:conditionalFormatting xmlns:xm="http://schemas.microsoft.com/office/excel/2006/main">
          <x14:cfRule type="iconSet" priority="9" id="{588D150D-C0E5-45E5-A411-89B2659A2E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F188</xm:sqref>
        </x14:conditionalFormatting>
        <x14:conditionalFormatting xmlns:xm="http://schemas.microsoft.com/office/excel/2006/main">
          <x14:cfRule type="iconSet" priority="3" id="{BCAB0445-3F14-43B8-A716-1FC9FA84A8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F190:F209</xm:sqref>
        </x14:conditionalFormatting>
        <x14:conditionalFormatting xmlns:xm="http://schemas.microsoft.com/office/excel/2006/main">
          <x14:cfRule type="iconSet" priority="30" id="{2331FD5C-AEEF-4815-B505-200A9E1E81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F226</xm:sqref>
        </x14:conditionalFormatting>
        <x14:conditionalFormatting xmlns:xm="http://schemas.microsoft.com/office/excel/2006/main">
          <x14:cfRule type="iconSet" priority="2" id="{144CE324-A09F-48D2-847C-AEB4E74B01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F228:F247</xm:sqref>
        </x14:conditionalFormatting>
        <x14:conditionalFormatting xmlns:xm="http://schemas.microsoft.com/office/excel/2006/main">
          <x14:cfRule type="iconSet" priority="28" id="{8E35A8F2-8AE7-41FF-8235-88CE60E9A7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F264</xm:sqref>
        </x14:conditionalFormatting>
        <x14:conditionalFormatting xmlns:xm="http://schemas.microsoft.com/office/excel/2006/main">
          <x14:cfRule type="iconSet" priority="1" id="{199C728E-9897-4B15-BDAB-1CAE69F87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F266:F285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59CB-22D1-49E0-A8EB-3AD394C812FD}">
  <dimension ref="B3:O24"/>
  <sheetViews>
    <sheetView workbookViewId="0">
      <selection activeCell="F20" sqref="F20"/>
    </sheetView>
  </sheetViews>
  <sheetFormatPr defaultRowHeight="25.8"/>
  <sheetData>
    <row r="3" spans="2:15">
      <c r="B3" s="13" t="s">
        <v>56</v>
      </c>
      <c r="F3" t="str">
        <f>_xlfn.XLOOKUP(B3,Case!B:B,Case!G:G)</f>
        <v>41 - 33 - 90 - 70 - 44 - 20 - 44 - 19 - 50 - 53</v>
      </c>
    </row>
    <row r="4" spans="2:15">
      <c r="B4" s="31"/>
      <c r="C4">
        <f>F8</f>
        <v>160</v>
      </c>
    </row>
    <row r="5" spans="2:15">
      <c r="B5" s="23">
        <v>11</v>
      </c>
      <c r="C5">
        <f t="dataTable" ref="C5:C24" dt2D="0" dtr="0" r1="B3"/>
        <v>146</v>
      </c>
      <c r="E5" t="s">
        <v>239</v>
      </c>
      <c r="F5" cm="1">
        <f t="array" ref="F5:O5">_xlfn.TEXTSPLIT(F3," - ")*1</f>
        <v>41</v>
      </c>
      <c r="G5">
        <v>33</v>
      </c>
      <c r="H5">
        <v>90</v>
      </c>
      <c r="I5">
        <v>70</v>
      </c>
      <c r="J5">
        <v>44</v>
      </c>
      <c r="K5">
        <v>20</v>
      </c>
      <c r="L5">
        <v>44</v>
      </c>
      <c r="M5">
        <v>19</v>
      </c>
      <c r="N5">
        <v>50</v>
      </c>
      <c r="O5">
        <v>53</v>
      </c>
    </row>
    <row r="6" spans="2:15">
      <c r="B6" s="23">
        <v>12</v>
      </c>
      <c r="C6">
        <v>163</v>
      </c>
      <c r="E6" t="s">
        <v>240</v>
      </c>
      <c r="F6">
        <f>LARGE(_xlfn.ANCHORARRAY(F5),1)</f>
        <v>90</v>
      </c>
    </row>
    <row r="7" spans="2:15">
      <c r="B7" s="23">
        <v>13</v>
      </c>
      <c r="C7">
        <v>194</v>
      </c>
      <c r="E7" t="s">
        <v>241</v>
      </c>
      <c r="F7">
        <f>LARGE(_xlfn.ANCHORARRAY(F5),2)</f>
        <v>70</v>
      </c>
    </row>
    <row r="8" spans="2:15">
      <c r="B8" s="23">
        <v>14</v>
      </c>
      <c r="C8">
        <v>167</v>
      </c>
      <c r="E8" t="s">
        <v>242</v>
      </c>
      <c r="F8">
        <f>F6+F7</f>
        <v>160</v>
      </c>
    </row>
    <row r="9" spans="2:15">
      <c r="B9" s="23">
        <v>15</v>
      </c>
      <c r="C9">
        <v>170</v>
      </c>
    </row>
    <row r="10" spans="2:15">
      <c r="B10" s="23">
        <v>16</v>
      </c>
      <c r="C10">
        <v>168</v>
      </c>
    </row>
    <row r="11" spans="2:15">
      <c r="B11" s="23">
        <v>17</v>
      </c>
      <c r="C11">
        <v>166</v>
      </c>
    </row>
    <row r="12" spans="2:15">
      <c r="B12" s="23">
        <v>18</v>
      </c>
      <c r="C12">
        <v>176</v>
      </c>
      <c r="F12" t="s">
        <v>243</v>
      </c>
      <c r="G12">
        <v>10</v>
      </c>
    </row>
    <row r="13" spans="2:15">
      <c r="B13" s="23">
        <v>19</v>
      </c>
      <c r="C13">
        <v>166</v>
      </c>
      <c r="F13" t="s">
        <v>244</v>
      </c>
      <c r="G13">
        <v>5</v>
      </c>
    </row>
    <row r="14" spans="2:15">
      <c r="B14" s="23">
        <v>20</v>
      </c>
      <c r="C14">
        <v>197</v>
      </c>
      <c r="F14" t="s">
        <v>245</v>
      </c>
      <c r="G14">
        <v>12</v>
      </c>
    </row>
    <row r="15" spans="2:15">
      <c r="B15" s="23">
        <v>21</v>
      </c>
      <c r="C15">
        <v>181</v>
      </c>
      <c r="F15" t="s">
        <v>246</v>
      </c>
      <c r="G15">
        <f>G12*G13*G14</f>
        <v>600</v>
      </c>
    </row>
    <row r="16" spans="2:15">
      <c r="B16" s="23">
        <v>22</v>
      </c>
      <c r="C16">
        <v>198</v>
      </c>
    </row>
    <row r="17" spans="2:7">
      <c r="B17" s="23">
        <v>23</v>
      </c>
      <c r="C17">
        <v>184</v>
      </c>
    </row>
    <row r="18" spans="2:7">
      <c r="B18" s="23">
        <v>24</v>
      </c>
      <c r="C18">
        <v>189</v>
      </c>
    </row>
    <row r="19" spans="2:7">
      <c r="B19" s="23">
        <v>25</v>
      </c>
      <c r="C19">
        <v>193</v>
      </c>
      <c r="G19">
        <f>G15</f>
        <v>600</v>
      </c>
    </row>
    <row r="20" spans="2:7">
      <c r="B20" s="23">
        <v>26</v>
      </c>
      <c r="C20">
        <v>189</v>
      </c>
      <c r="F20" cm="1">
        <f t="array" ref="F20:F24">_xlfn.SEQUENCE(5,,10)</f>
        <v>10</v>
      </c>
      <c r="G20">
        <f t="dataTable" ref="G20:G24" dt2D="0" dtr="0" r1="G12"/>
        <v>600</v>
      </c>
    </row>
    <row r="21" spans="2:7">
      <c r="B21" s="23">
        <v>27</v>
      </c>
      <c r="C21">
        <v>158</v>
      </c>
      <c r="F21">
        <v>11</v>
      </c>
      <c r="G21">
        <v>660</v>
      </c>
    </row>
    <row r="22" spans="2:7">
      <c r="B22" s="23">
        <v>28</v>
      </c>
      <c r="C22">
        <v>194</v>
      </c>
      <c r="F22">
        <v>12</v>
      </c>
      <c r="G22">
        <v>720</v>
      </c>
    </row>
    <row r="23" spans="2:7">
      <c r="B23" s="23">
        <v>29</v>
      </c>
      <c r="C23">
        <v>158</v>
      </c>
      <c r="F23">
        <v>13</v>
      </c>
      <c r="G23">
        <v>780</v>
      </c>
    </row>
    <row r="24" spans="2:7">
      <c r="B24" s="23">
        <v>30</v>
      </c>
      <c r="C24">
        <v>181</v>
      </c>
      <c r="F24">
        <v>14</v>
      </c>
      <c r="G24">
        <v>840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6AB3-98B0-490A-9B5D-EE2B16ABAA20}">
  <dimension ref="B3:K24"/>
  <sheetViews>
    <sheetView workbookViewId="0">
      <selection activeCell="B4" sqref="B4"/>
    </sheetView>
  </sheetViews>
  <sheetFormatPr defaultRowHeight="25.8"/>
  <sheetData>
    <row r="3" spans="2:11">
      <c r="B3" s="23" t="s">
        <v>116</v>
      </c>
      <c r="F3" t="str" cm="1">
        <f t="array" ref="F3:H3">_xlfn.XLOOKUP(B3,Case!B:B,Case!G:I)</f>
        <v>J</v>
      </c>
      <c r="G3">
        <v>0</v>
      </c>
      <c r="H3" t="str">
        <v>CEFAIHAFBAJICDFGEBGCJDCCIHGFBEEFCCEEHEGGBKACKKGFBA</v>
      </c>
    </row>
    <row r="4" spans="2:11">
      <c r="B4" s="31"/>
      <c r="C4">
        <f>F9</f>
        <v>2</v>
      </c>
    </row>
    <row r="5" spans="2:11">
      <c r="B5" s="23">
        <v>51</v>
      </c>
      <c r="C5">
        <f t="dataTable" ref="C5:C24" dt2D="0" dtr="0" r1="B3"/>
        <v>5</v>
      </c>
    </row>
    <row r="6" spans="2:11">
      <c r="B6" s="23">
        <v>52</v>
      </c>
      <c r="C6">
        <v>6</v>
      </c>
      <c r="F6">
        <f>LEN(H3)</f>
        <v>50</v>
      </c>
    </row>
    <row r="7" spans="2:11">
      <c r="B7" s="23">
        <v>53</v>
      </c>
      <c r="C7">
        <v>3</v>
      </c>
      <c r="F7" t="str">
        <f>SUBSTITUTE(H3,F3,"")</f>
        <v>CEFAIHAFBAICDFGEBGCDCCIHGFBEEFCCEEHEGGBKACKKGFBA</v>
      </c>
    </row>
    <row r="8" spans="2:11">
      <c r="B8" s="23">
        <v>54</v>
      </c>
      <c r="C8">
        <v>3</v>
      </c>
      <c r="F8">
        <f>LEN(F7)</f>
        <v>48</v>
      </c>
    </row>
    <row r="9" spans="2:11">
      <c r="B9" s="23">
        <v>55</v>
      </c>
      <c r="C9">
        <v>2</v>
      </c>
      <c r="F9">
        <f>F6-F8</f>
        <v>2</v>
      </c>
    </row>
    <row r="10" spans="2:11">
      <c r="B10" s="23">
        <v>56</v>
      </c>
      <c r="C10">
        <v>4</v>
      </c>
    </row>
    <row r="11" spans="2:11">
      <c r="B11" s="23">
        <v>57</v>
      </c>
      <c r="C11">
        <v>7</v>
      </c>
      <c r="F11" t="str" cm="1">
        <f t="array" ref="F11:K11">_xlfn.REGEXEXTRACT(H3,"G",1)</f>
        <v>G</v>
      </c>
      <c r="G11" t="str">
        <v>G</v>
      </c>
      <c r="H11" t="str">
        <v>G</v>
      </c>
      <c r="I11" t="str">
        <v>G</v>
      </c>
      <c r="J11" t="str">
        <v>G</v>
      </c>
      <c r="K11" t="str">
        <v>G</v>
      </c>
    </row>
    <row r="12" spans="2:11">
      <c r="B12" s="23">
        <v>58</v>
      </c>
      <c r="C12">
        <v>7</v>
      </c>
      <c r="F12">
        <f>COUNTIF(_xlfn.ANCHORARRAY(F11),F3)</f>
        <v>0</v>
      </c>
    </row>
    <row r="13" spans="2:11">
      <c r="B13" s="23">
        <v>59</v>
      </c>
      <c r="C13">
        <v>2</v>
      </c>
      <c r="F13">
        <f>COLUMNS(_xlfn.ANCHORARRAY(F11))</f>
        <v>6</v>
      </c>
    </row>
    <row r="14" spans="2:11">
      <c r="B14" s="23">
        <v>60</v>
      </c>
      <c r="C14">
        <v>8</v>
      </c>
    </row>
    <row r="15" spans="2:11">
      <c r="B15" s="23">
        <v>61</v>
      </c>
      <c r="C15">
        <v>2</v>
      </c>
      <c r="F15" t="str" cm="1">
        <f t="array" ref="F15:H15">_xlfn.TEXTSPLIT(H3,F3)</f>
        <v>CEFAIHAFBA</v>
      </c>
      <c r="G15" t="str">
        <v>ICDFGEBGC</v>
      </c>
      <c r="H15" t="str">
        <v>DCCIHGFBEEFCCEEHEGGBKACKKGFBA</v>
      </c>
    </row>
    <row r="16" spans="2:11">
      <c r="B16" s="23">
        <v>62</v>
      </c>
      <c r="C16">
        <v>4</v>
      </c>
      <c r="F16">
        <f>COLUMNS(_xlfn.ANCHORARRAY(F15))-1</f>
        <v>2</v>
      </c>
    </row>
    <row r="17" spans="2:3">
      <c r="B17" s="23">
        <v>63</v>
      </c>
      <c r="C17">
        <v>6</v>
      </c>
    </row>
    <row r="18" spans="2:3">
      <c r="B18" s="23">
        <v>64</v>
      </c>
      <c r="C18">
        <v>9</v>
      </c>
    </row>
    <row r="19" spans="2:3">
      <c r="B19" s="23">
        <v>65</v>
      </c>
      <c r="C19">
        <v>6</v>
      </c>
    </row>
    <row r="20" spans="2:3">
      <c r="B20" s="23">
        <v>66</v>
      </c>
      <c r="C20">
        <v>6</v>
      </c>
    </row>
    <row r="21" spans="2:3">
      <c r="B21" s="23">
        <v>67</v>
      </c>
      <c r="C21">
        <v>3</v>
      </c>
    </row>
    <row r="22" spans="2:3">
      <c r="B22" s="23">
        <v>68</v>
      </c>
      <c r="C22">
        <v>4</v>
      </c>
    </row>
    <row r="23" spans="2:3">
      <c r="B23" s="23">
        <v>69</v>
      </c>
      <c r="C23">
        <v>6</v>
      </c>
    </row>
    <row r="24" spans="2:3">
      <c r="B24" s="23">
        <v>70</v>
      </c>
      <c r="C2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1725-9CE9-4311-B09A-A35491AA5D74}">
  <dimension ref="B3:I49"/>
  <sheetViews>
    <sheetView workbookViewId="0">
      <selection activeCell="B3" sqref="B3"/>
    </sheetView>
  </sheetViews>
  <sheetFormatPr defaultRowHeight="25.8"/>
  <sheetData>
    <row r="3" spans="2:9">
      <c r="B3" s="23" t="s">
        <v>157</v>
      </c>
      <c r="F3" cm="1">
        <f t="array" ref="F3:H3">_xlfn.XLOOKUP(B3,Case!B:B,Case!G:I)</f>
        <v>7</v>
      </c>
      <c r="G3">
        <v>0</v>
      </c>
      <c r="H3" t="str">
        <v>7;9;4;1;8;7;1;1;6;2;5;5;1;1;1;9;2;6;6;7;8;2;3;7;5;9;4;1;3;1;9;9;3;6;1;7;7;5;8;3;4;3;6;6;8</v>
      </c>
    </row>
    <row r="4" spans="2:9">
      <c r="B4" s="31"/>
      <c r="C4">
        <f>I5</f>
        <v>42</v>
      </c>
    </row>
    <row r="5" spans="2:9">
      <c r="B5" s="23">
        <v>71</v>
      </c>
      <c r="C5">
        <f t="dataTable" ref="C5:C24" dt2D="0" dtr="0" r1="B3"/>
        <v>28</v>
      </c>
      <c r="H5" cm="1">
        <f t="array" ref="H5:H49">_xlfn.TEXTSPLIT(H3,,";")*1</f>
        <v>7</v>
      </c>
      <c r="I5">
        <f>SUMIFS(_xlfn.ANCHORARRAY(H5),_xlfn.ANCHORARRAY(H5),F3)</f>
        <v>42</v>
      </c>
    </row>
    <row r="6" spans="2:9">
      <c r="B6" s="23">
        <v>72</v>
      </c>
      <c r="C6">
        <v>6</v>
      </c>
      <c r="H6">
        <v>9</v>
      </c>
    </row>
    <row r="7" spans="2:9">
      <c r="B7" s="23">
        <v>73</v>
      </c>
      <c r="C7">
        <v>45</v>
      </c>
      <c r="H7">
        <v>4</v>
      </c>
    </row>
    <row r="8" spans="2:9">
      <c r="B8" s="23">
        <v>74</v>
      </c>
      <c r="C8">
        <v>21</v>
      </c>
      <c r="H8">
        <v>1</v>
      </c>
    </row>
    <row r="9" spans="2:9">
      <c r="B9" s="23">
        <v>75</v>
      </c>
      <c r="C9">
        <v>32</v>
      </c>
      <c r="H9">
        <v>8</v>
      </c>
    </row>
    <row r="10" spans="2:9">
      <c r="B10" s="23">
        <v>76</v>
      </c>
      <c r="C10">
        <v>20</v>
      </c>
      <c r="H10">
        <v>7</v>
      </c>
    </row>
    <row r="11" spans="2:9">
      <c r="B11" s="23">
        <v>77</v>
      </c>
      <c r="C11">
        <v>48</v>
      </c>
      <c r="H11">
        <v>1</v>
      </c>
    </row>
    <row r="12" spans="2:9">
      <c r="B12" s="23">
        <v>78</v>
      </c>
      <c r="C12">
        <v>45</v>
      </c>
      <c r="H12">
        <v>1</v>
      </c>
    </row>
    <row r="13" spans="2:9">
      <c r="B13" s="23">
        <v>79</v>
      </c>
      <c r="C13">
        <v>16</v>
      </c>
      <c r="H13">
        <v>6</v>
      </c>
    </row>
    <row r="14" spans="2:9">
      <c r="B14" s="23">
        <v>80</v>
      </c>
      <c r="C14">
        <v>50</v>
      </c>
      <c r="H14">
        <v>2</v>
      </c>
    </row>
    <row r="15" spans="2:9">
      <c r="B15" s="23">
        <v>81</v>
      </c>
      <c r="C15">
        <v>5</v>
      </c>
      <c r="H15">
        <v>5</v>
      </c>
    </row>
    <row r="16" spans="2:9">
      <c r="B16" s="23">
        <v>82</v>
      </c>
      <c r="C16">
        <v>6</v>
      </c>
      <c r="H16">
        <v>5</v>
      </c>
    </row>
    <row r="17" spans="2:8">
      <c r="B17" s="23">
        <v>83</v>
      </c>
      <c r="C17">
        <v>21</v>
      </c>
      <c r="H17">
        <v>1</v>
      </c>
    </row>
    <row r="18" spans="2:8">
      <c r="B18" s="23">
        <v>84</v>
      </c>
      <c r="C18">
        <v>30</v>
      </c>
      <c r="H18">
        <v>1</v>
      </c>
    </row>
    <row r="19" spans="2:8">
      <c r="B19" s="23">
        <v>85</v>
      </c>
      <c r="C19">
        <v>18</v>
      </c>
      <c r="H19">
        <v>1</v>
      </c>
    </row>
    <row r="20" spans="2:8">
      <c r="B20" s="23">
        <v>86</v>
      </c>
      <c r="C20">
        <v>56</v>
      </c>
      <c r="H20">
        <v>9</v>
      </c>
    </row>
    <row r="21" spans="2:8">
      <c r="B21" s="23">
        <v>87</v>
      </c>
      <c r="C21">
        <v>10</v>
      </c>
      <c r="H21">
        <v>2</v>
      </c>
    </row>
    <row r="22" spans="2:8">
      <c r="B22" s="23">
        <v>88</v>
      </c>
      <c r="C22">
        <v>16</v>
      </c>
      <c r="H22">
        <v>6</v>
      </c>
    </row>
    <row r="23" spans="2:8">
      <c r="B23" s="23">
        <v>89</v>
      </c>
      <c r="C23">
        <v>24</v>
      </c>
      <c r="H23">
        <v>6</v>
      </c>
    </row>
    <row r="24" spans="2:8">
      <c r="B24" s="23">
        <v>90</v>
      </c>
      <c r="C24">
        <v>14</v>
      </c>
      <c r="H24">
        <v>7</v>
      </c>
    </row>
    <row r="25" spans="2:8">
      <c r="H25">
        <v>8</v>
      </c>
    </row>
    <row r="26" spans="2:8">
      <c r="H26">
        <v>2</v>
      </c>
    </row>
    <row r="27" spans="2:8">
      <c r="H27">
        <v>3</v>
      </c>
    </row>
    <row r="28" spans="2:8">
      <c r="H28">
        <v>7</v>
      </c>
    </row>
    <row r="29" spans="2:8">
      <c r="H29">
        <v>5</v>
      </c>
    </row>
    <row r="30" spans="2:8">
      <c r="H30">
        <v>9</v>
      </c>
    </row>
    <row r="31" spans="2:8">
      <c r="H31">
        <v>4</v>
      </c>
    </row>
    <row r="32" spans="2:8">
      <c r="H32">
        <v>1</v>
      </c>
    </row>
    <row r="33" spans="8:8">
      <c r="H33">
        <v>3</v>
      </c>
    </row>
    <row r="34" spans="8:8">
      <c r="H34">
        <v>1</v>
      </c>
    </row>
    <row r="35" spans="8:8">
      <c r="H35">
        <v>9</v>
      </c>
    </row>
    <row r="36" spans="8:8">
      <c r="H36">
        <v>9</v>
      </c>
    </row>
    <row r="37" spans="8:8">
      <c r="H37">
        <v>3</v>
      </c>
    </row>
    <row r="38" spans="8:8">
      <c r="H38">
        <v>6</v>
      </c>
    </row>
    <row r="39" spans="8:8">
      <c r="H39">
        <v>1</v>
      </c>
    </row>
    <row r="40" spans="8:8">
      <c r="H40">
        <v>7</v>
      </c>
    </row>
    <row r="41" spans="8:8">
      <c r="H41">
        <v>7</v>
      </c>
    </row>
    <row r="42" spans="8:8">
      <c r="H42">
        <v>5</v>
      </c>
    </row>
    <row r="43" spans="8:8">
      <c r="H43">
        <v>8</v>
      </c>
    </row>
    <row r="44" spans="8:8">
      <c r="H44">
        <v>3</v>
      </c>
    </row>
    <row r="45" spans="8:8">
      <c r="H45">
        <v>4</v>
      </c>
    </row>
    <row r="46" spans="8:8">
      <c r="H46">
        <v>3</v>
      </c>
    </row>
    <row r="47" spans="8:8">
      <c r="H47">
        <v>6</v>
      </c>
    </row>
    <row r="48" spans="8:8">
      <c r="H48">
        <v>6</v>
      </c>
    </row>
    <row r="49" spans="8:8">
      <c r="H49">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6EEFB-28B7-4906-9D23-146BCDDDD49D}">
  <dimension ref="B1:P287"/>
  <sheetViews>
    <sheetView showGridLines="0" topLeftCell="A31" zoomScaleNormal="100" workbookViewId="0">
      <selection activeCell="E32" sqref="E32"/>
    </sheetView>
  </sheetViews>
  <sheetFormatPr defaultRowHeight="25.8"/>
  <cols>
    <col min="1" max="1" width="3.0546875" customWidth="1"/>
    <col min="2" max="2" width="7.21875" customWidth="1"/>
    <col min="3" max="3" width="6.71875" customWidth="1"/>
    <col min="4" max="4" width="4.83203125" customWidth="1"/>
    <col min="5" max="5" width="15.5" bestFit="1" customWidth="1"/>
    <col min="6" max="6" width="3" customWidth="1"/>
    <col min="7" max="7" width="7.94140625" customWidth="1"/>
    <col min="8" max="8" width="2.6640625" customWidth="1"/>
    <col min="9" max="9" width="7.0546875" customWidth="1"/>
    <col min="10" max="10" width="3.5546875" customWidth="1"/>
    <col min="11" max="11" width="8.27734375" bestFit="1" customWidth="1"/>
    <col min="12" max="13" width="5.21875" customWidth="1"/>
    <col min="14" max="14" width="5.83203125" bestFit="1" customWidth="1"/>
    <col min="15" max="15" width="5.21875" customWidth="1"/>
    <col min="16" max="16" width="7.33203125" customWidth="1"/>
  </cols>
  <sheetData>
    <row r="1" spans="2:16" ht="14.4" customHeight="1"/>
    <row r="2" spans="2:16" ht="69" customHeight="1">
      <c r="B2" s="99" t="s">
        <v>247</v>
      </c>
      <c r="C2" s="100"/>
      <c r="D2" s="100"/>
      <c r="E2" s="100"/>
      <c r="F2" s="100"/>
      <c r="G2" s="100"/>
      <c r="H2" s="100"/>
      <c r="I2" s="100"/>
      <c r="J2" s="100"/>
      <c r="K2" s="100"/>
      <c r="L2" s="100"/>
      <c r="M2" s="100"/>
      <c r="N2" s="100"/>
      <c r="O2" s="100"/>
      <c r="P2" s="101"/>
    </row>
    <row r="3" spans="2:16" ht="17.399999999999999" customHeight="1">
      <c r="B3" s="1"/>
      <c r="C3" s="1"/>
      <c r="D3" s="1"/>
      <c r="E3" s="2"/>
      <c r="F3" s="1"/>
      <c r="G3" s="1"/>
      <c r="H3" s="1"/>
      <c r="I3" s="1"/>
      <c r="J3" s="1"/>
      <c r="K3" s="1"/>
      <c r="L3" s="1"/>
      <c r="M3" s="1"/>
      <c r="N3" s="1"/>
      <c r="O3" s="1"/>
      <c r="P3" s="1"/>
    </row>
    <row r="4" spans="2:16">
      <c r="B4" s="119" t="s">
        <v>1</v>
      </c>
      <c r="C4" s="120"/>
      <c r="D4" s="120"/>
      <c r="E4" s="120"/>
      <c r="F4" s="120"/>
      <c r="G4" s="120"/>
      <c r="H4" s="120"/>
      <c r="I4" s="120"/>
      <c r="J4" s="120"/>
      <c r="K4" s="121"/>
      <c r="L4" s="1"/>
      <c r="M4" s="76" t="s">
        <v>248</v>
      </c>
      <c r="N4" s="77"/>
      <c r="O4" s="77"/>
      <c r="P4" s="105"/>
    </row>
    <row r="5" spans="2:16" ht="25.95" customHeight="1">
      <c r="B5" s="3"/>
      <c r="C5" s="3"/>
      <c r="D5" s="3"/>
      <c r="E5" s="4"/>
      <c r="F5" s="3"/>
      <c r="G5" s="3"/>
      <c r="H5" s="3"/>
      <c r="I5" s="3"/>
      <c r="J5" s="3"/>
      <c r="K5" s="3"/>
      <c r="L5" s="3"/>
      <c r="M5" s="74"/>
      <c r="N5" s="74"/>
      <c r="O5" s="74"/>
      <c r="P5" s="74"/>
    </row>
    <row r="6" spans="2:16">
      <c r="B6" s="3"/>
      <c r="C6" s="3"/>
      <c r="D6" s="3"/>
      <c r="E6" s="4"/>
      <c r="F6" s="3"/>
      <c r="G6" s="3"/>
      <c r="H6" s="3"/>
      <c r="I6" s="3"/>
      <c r="J6" s="3"/>
      <c r="K6" s="3"/>
      <c r="L6" s="3"/>
      <c r="M6" s="75"/>
      <c r="N6" s="75"/>
      <c r="O6" s="75"/>
      <c r="P6" s="75"/>
    </row>
    <row r="7" spans="2:16">
      <c r="B7" s="3"/>
      <c r="C7" s="3"/>
      <c r="D7" s="3"/>
      <c r="E7" s="4"/>
      <c r="F7" s="3"/>
      <c r="G7" s="3"/>
      <c r="H7" s="3"/>
      <c r="I7" s="3"/>
      <c r="J7" s="3"/>
      <c r="K7" s="3"/>
      <c r="L7" s="3"/>
      <c r="M7" s="75"/>
      <c r="N7" s="75"/>
      <c r="O7" s="75"/>
      <c r="P7" s="75"/>
    </row>
    <row r="8" spans="2:16">
      <c r="B8" s="3"/>
      <c r="C8" s="3"/>
      <c r="D8" s="3"/>
      <c r="E8" s="4"/>
      <c r="F8" s="3"/>
      <c r="G8" s="3"/>
      <c r="H8" s="3"/>
      <c r="I8" s="3"/>
      <c r="J8" s="3"/>
      <c r="K8" s="3"/>
      <c r="L8" s="3"/>
      <c r="M8" s="75"/>
      <c r="N8" s="75"/>
      <c r="O8" s="75"/>
      <c r="P8" s="75"/>
    </row>
    <row r="9" spans="2:16">
      <c r="B9" s="3"/>
      <c r="C9" s="3"/>
      <c r="D9" s="3"/>
      <c r="E9" s="4"/>
      <c r="F9" s="3"/>
      <c r="G9" s="3"/>
      <c r="H9" s="3"/>
      <c r="I9" s="3"/>
      <c r="J9" s="3"/>
      <c r="K9" s="3"/>
      <c r="L9" s="3"/>
      <c r="M9" s="75"/>
      <c r="N9" s="75"/>
      <c r="O9" s="75"/>
      <c r="P9" s="75"/>
    </row>
    <row r="10" spans="2:16">
      <c r="B10" s="3"/>
      <c r="C10" s="3"/>
      <c r="D10" s="3"/>
      <c r="E10" s="4"/>
      <c r="F10" s="3"/>
      <c r="G10" s="3"/>
      <c r="H10" s="3"/>
      <c r="I10" s="3"/>
      <c r="J10" s="3"/>
      <c r="K10" s="3"/>
      <c r="L10" s="3"/>
      <c r="M10" s="75"/>
      <c r="N10" s="75"/>
      <c r="O10" s="75"/>
      <c r="P10" s="75"/>
    </row>
    <row r="11" spans="2:16">
      <c r="B11" s="3"/>
      <c r="C11" s="3"/>
      <c r="D11" s="3"/>
      <c r="E11" s="4"/>
      <c r="F11" s="3"/>
      <c r="G11" s="3"/>
      <c r="H11" s="3"/>
      <c r="I11" s="3"/>
      <c r="J11" s="3"/>
      <c r="K11" s="3"/>
      <c r="L11" s="3"/>
      <c r="M11" s="75"/>
      <c r="N11" s="75"/>
      <c r="O11" s="75"/>
      <c r="P11" s="75"/>
    </row>
    <row r="12" spans="2:16">
      <c r="B12" s="3"/>
      <c r="C12" s="3"/>
      <c r="D12" s="3"/>
      <c r="E12" s="4"/>
      <c r="F12" s="3"/>
      <c r="G12" s="3"/>
      <c r="H12" s="3"/>
      <c r="I12" s="3"/>
      <c r="J12" s="3"/>
      <c r="K12" s="3"/>
      <c r="L12" s="3"/>
      <c r="M12" s="115" t="s">
        <v>3</v>
      </c>
      <c r="N12" s="115"/>
      <c r="O12" s="115"/>
      <c r="P12" s="115"/>
    </row>
    <row r="13" spans="2:16">
      <c r="B13" s="3"/>
      <c r="C13" s="3"/>
      <c r="D13" s="3"/>
      <c r="E13" s="4"/>
      <c r="F13" s="3"/>
      <c r="G13" s="3"/>
      <c r="H13" s="3"/>
      <c r="I13" s="3"/>
      <c r="J13" s="3"/>
      <c r="K13" s="3"/>
      <c r="L13" s="3"/>
      <c r="M13" s="116" t="s">
        <v>4</v>
      </c>
      <c r="N13" s="116"/>
      <c r="O13" s="116"/>
      <c r="P13" s="116"/>
    </row>
    <row r="14" spans="2:16">
      <c r="B14" s="117" t="s">
        <v>249</v>
      </c>
      <c r="C14" s="118"/>
      <c r="D14" s="118"/>
      <c r="E14" s="118"/>
      <c r="F14" s="118"/>
      <c r="G14" s="118"/>
      <c r="H14" s="118"/>
      <c r="I14" s="118"/>
      <c r="J14" s="118"/>
      <c r="K14" s="118"/>
      <c r="L14" s="118"/>
      <c r="M14" s="118"/>
      <c r="N14" s="118"/>
      <c r="O14" s="118"/>
      <c r="P14" s="122"/>
    </row>
    <row r="15" spans="2:16" s="28" customFormat="1" ht="22.95" customHeight="1">
      <c r="B15" s="106" t="s">
        <v>250</v>
      </c>
      <c r="C15" s="107"/>
      <c r="D15" s="107"/>
      <c r="E15" s="107"/>
      <c r="F15" s="107"/>
      <c r="G15" s="107"/>
      <c r="H15" s="107"/>
      <c r="I15" s="107"/>
      <c r="J15" s="107"/>
      <c r="K15" s="107"/>
      <c r="L15" s="107"/>
      <c r="M15" s="107"/>
      <c r="N15" s="107"/>
      <c r="O15" s="107"/>
      <c r="P15" s="108"/>
    </row>
    <row r="16" spans="2:16" s="28" customFormat="1" ht="22.95" customHeight="1">
      <c r="B16" s="109"/>
      <c r="C16" s="110"/>
      <c r="D16" s="110"/>
      <c r="E16" s="110"/>
      <c r="F16" s="110"/>
      <c r="G16" s="110"/>
      <c r="H16" s="110"/>
      <c r="I16" s="110"/>
      <c r="J16" s="110"/>
      <c r="K16" s="110"/>
      <c r="L16" s="110"/>
      <c r="M16" s="110"/>
      <c r="N16" s="110"/>
      <c r="O16" s="110"/>
      <c r="P16" s="111"/>
    </row>
    <row r="17" spans="2:16" s="28" customFormat="1" ht="22.95" customHeight="1">
      <c r="B17" s="109"/>
      <c r="C17" s="110"/>
      <c r="D17" s="110"/>
      <c r="E17" s="110"/>
      <c r="F17" s="110"/>
      <c r="G17" s="110"/>
      <c r="H17" s="110"/>
      <c r="I17" s="110"/>
      <c r="J17" s="110"/>
      <c r="K17" s="110"/>
      <c r="L17" s="110"/>
      <c r="M17" s="110"/>
      <c r="N17" s="110"/>
      <c r="O17" s="110"/>
      <c r="P17" s="111"/>
    </row>
    <row r="18" spans="2:16" s="28" customFormat="1" ht="22.95" customHeight="1">
      <c r="B18" s="109"/>
      <c r="C18" s="110"/>
      <c r="D18" s="110"/>
      <c r="E18" s="110"/>
      <c r="F18" s="110"/>
      <c r="G18" s="110"/>
      <c r="H18" s="110"/>
      <c r="I18" s="110"/>
      <c r="J18" s="110"/>
      <c r="K18" s="110"/>
      <c r="L18" s="110"/>
      <c r="M18" s="110"/>
      <c r="N18" s="110"/>
      <c r="O18" s="110"/>
      <c r="P18" s="111"/>
    </row>
    <row r="19" spans="2:16" s="28" customFormat="1" ht="22.95" customHeight="1">
      <c r="B19" s="109"/>
      <c r="C19" s="110"/>
      <c r="D19" s="110"/>
      <c r="E19" s="110"/>
      <c r="F19" s="110"/>
      <c r="G19" s="110"/>
      <c r="H19" s="110"/>
      <c r="I19" s="110"/>
      <c r="J19" s="110"/>
      <c r="K19" s="110"/>
      <c r="L19" s="110"/>
      <c r="M19" s="110"/>
      <c r="N19" s="110"/>
      <c r="O19" s="110"/>
      <c r="P19" s="111"/>
    </row>
    <row r="20" spans="2:16" s="28" customFormat="1" ht="22.95" customHeight="1">
      <c r="B20" s="109"/>
      <c r="C20" s="110"/>
      <c r="D20" s="110"/>
      <c r="E20" s="110"/>
      <c r="F20" s="110"/>
      <c r="G20" s="110"/>
      <c r="H20" s="110"/>
      <c r="I20" s="110"/>
      <c r="J20" s="110"/>
      <c r="K20" s="110"/>
      <c r="L20" s="110"/>
      <c r="M20" s="110"/>
      <c r="N20" s="110"/>
      <c r="O20" s="110"/>
      <c r="P20" s="111"/>
    </row>
    <row r="21" spans="2:16" s="28" customFormat="1" ht="22.95" customHeight="1">
      <c r="B21" s="109"/>
      <c r="C21" s="110"/>
      <c r="D21" s="110"/>
      <c r="E21" s="110"/>
      <c r="F21" s="110"/>
      <c r="G21" s="110"/>
      <c r="H21" s="110"/>
      <c r="I21" s="110"/>
      <c r="J21" s="110"/>
      <c r="K21" s="110"/>
      <c r="L21" s="110"/>
      <c r="M21" s="110"/>
      <c r="N21" s="110"/>
      <c r="O21" s="110"/>
      <c r="P21" s="111"/>
    </row>
    <row r="22" spans="2:16" s="28" customFormat="1" ht="22.95" customHeight="1">
      <c r="B22" s="109"/>
      <c r="C22" s="110"/>
      <c r="D22" s="110"/>
      <c r="E22" s="110"/>
      <c r="F22" s="110"/>
      <c r="G22" s="110"/>
      <c r="H22" s="110"/>
      <c r="I22" s="110"/>
      <c r="J22" s="110"/>
      <c r="K22" s="110"/>
      <c r="L22" s="110"/>
      <c r="M22" s="110"/>
      <c r="N22" s="110"/>
      <c r="O22" s="110"/>
      <c r="P22" s="111"/>
    </row>
    <row r="23" spans="2:16" s="28" customFormat="1" ht="22.95" customHeight="1">
      <c r="B23" s="109"/>
      <c r="C23" s="110"/>
      <c r="D23" s="110"/>
      <c r="E23" s="110"/>
      <c r="F23" s="110"/>
      <c r="G23" s="110"/>
      <c r="H23" s="110"/>
      <c r="I23" s="110"/>
      <c r="J23" s="110"/>
      <c r="K23" s="110"/>
      <c r="L23" s="110"/>
      <c r="M23" s="110"/>
      <c r="N23" s="110"/>
      <c r="O23" s="110"/>
      <c r="P23" s="111"/>
    </row>
    <row r="24" spans="2:16" s="28" customFormat="1" ht="22.95" customHeight="1">
      <c r="B24" s="109"/>
      <c r="C24" s="110"/>
      <c r="D24" s="110"/>
      <c r="E24" s="110"/>
      <c r="F24" s="110"/>
      <c r="G24" s="110"/>
      <c r="H24" s="110"/>
      <c r="I24" s="110"/>
      <c r="J24" s="110"/>
      <c r="K24" s="110"/>
      <c r="L24" s="110"/>
      <c r="M24" s="110"/>
      <c r="N24" s="110"/>
      <c r="O24" s="110"/>
      <c r="P24" s="111"/>
    </row>
    <row r="25" spans="2:16" s="28" customFormat="1" ht="22.95" customHeight="1">
      <c r="B25" s="109"/>
      <c r="C25" s="110"/>
      <c r="D25" s="110"/>
      <c r="E25" s="110"/>
      <c r="F25" s="110"/>
      <c r="G25" s="110"/>
      <c r="H25" s="110"/>
      <c r="I25" s="110"/>
      <c r="J25" s="110"/>
      <c r="K25" s="110"/>
      <c r="L25" s="110"/>
      <c r="M25" s="110"/>
      <c r="N25" s="110"/>
      <c r="O25" s="110"/>
      <c r="P25" s="111"/>
    </row>
    <row r="26" spans="2:16" s="28" customFormat="1" ht="22.95" customHeight="1">
      <c r="B26" s="112"/>
      <c r="C26" s="113"/>
      <c r="D26" s="113"/>
      <c r="E26" s="113"/>
      <c r="F26" s="113"/>
      <c r="G26" s="113"/>
      <c r="H26" s="113"/>
      <c r="I26" s="113"/>
      <c r="J26" s="113"/>
      <c r="K26" s="113"/>
      <c r="L26" s="113"/>
      <c r="M26" s="113"/>
      <c r="N26" s="113"/>
      <c r="O26" s="113"/>
      <c r="P26" s="114"/>
    </row>
    <row r="27" spans="2:16">
      <c r="B27" s="45"/>
      <c r="C27" s="45"/>
      <c r="D27" s="45"/>
      <c r="E27" s="45"/>
      <c r="F27" s="45"/>
      <c r="G27" s="45"/>
      <c r="H27" s="45"/>
      <c r="I27" s="45"/>
      <c r="J27" s="45"/>
      <c r="K27" s="45"/>
      <c r="L27" s="45"/>
      <c r="M27" s="45"/>
      <c r="N27" s="45"/>
      <c r="O27" s="45"/>
      <c r="P27" s="45"/>
    </row>
    <row r="28" spans="2:16">
      <c r="B28" s="5"/>
      <c r="C28" s="5"/>
      <c r="D28" s="5"/>
      <c r="E28" s="6"/>
      <c r="F28" s="5"/>
      <c r="G28" s="5"/>
      <c r="H28" s="5"/>
      <c r="I28" s="5"/>
      <c r="J28" s="5"/>
      <c r="K28" s="5"/>
      <c r="L28" s="1"/>
      <c r="M28" s="1"/>
      <c r="N28" s="1"/>
      <c r="O28" s="1"/>
      <c r="P28" s="1"/>
    </row>
    <row r="29" spans="2:16">
      <c r="B29" s="117" t="s">
        <v>251</v>
      </c>
      <c r="C29" s="118"/>
      <c r="D29" s="118"/>
      <c r="E29" s="118"/>
      <c r="F29" s="118"/>
      <c r="G29" s="118"/>
      <c r="H29" s="118"/>
      <c r="I29" s="118"/>
      <c r="J29" s="118"/>
      <c r="K29" s="118"/>
      <c r="L29" s="118"/>
      <c r="M29" s="118"/>
      <c r="N29" s="118"/>
      <c r="O29" s="118"/>
      <c r="P29" s="118"/>
    </row>
    <row r="30" spans="2:16" ht="26.4" thickBot="1">
      <c r="B30" s="9"/>
      <c r="C30" s="9"/>
      <c r="D30" s="5"/>
      <c r="E30" s="6"/>
      <c r="F30" s="5"/>
      <c r="G30" s="5"/>
      <c r="H30" s="5"/>
      <c r="I30" s="5"/>
      <c r="J30" s="5"/>
      <c r="K30" s="5"/>
      <c r="L30" s="10"/>
      <c r="M30" s="1"/>
      <c r="N30" s="1"/>
      <c r="O30" s="1"/>
      <c r="P30" s="1"/>
    </row>
    <row r="31" spans="2:16" ht="27" thickTop="1" thickBot="1">
      <c r="B31" s="11" t="s">
        <v>252</v>
      </c>
      <c r="C31" s="11" t="s">
        <v>253</v>
      </c>
      <c r="D31" s="11" t="s">
        <v>254</v>
      </c>
      <c r="E31" s="12" t="s">
        <v>255</v>
      </c>
      <c r="F31" s="9"/>
      <c r="G31" s="78" t="s">
        <v>256</v>
      </c>
      <c r="H31" s="79"/>
      <c r="I31" s="79"/>
      <c r="J31" s="79"/>
      <c r="K31" s="79"/>
      <c r="L31" s="79"/>
      <c r="M31" s="79"/>
      <c r="N31" s="79"/>
      <c r="O31" s="79"/>
      <c r="P31" s="80"/>
    </row>
    <row r="32" spans="2:16" ht="36.6" customHeight="1" thickTop="1">
      <c r="B32" s="13" t="s">
        <v>257</v>
      </c>
      <c r="C32" s="14" t="s">
        <v>258</v>
      </c>
      <c r="D32" s="15">
        <v>30</v>
      </c>
      <c r="E32" s="16">
        <v>4</v>
      </c>
      <c r="F32" s="17"/>
      <c r="G32" s="81" t="s">
        <v>259</v>
      </c>
      <c r="H32" s="82"/>
      <c r="I32" s="82"/>
      <c r="J32" s="82"/>
      <c r="K32" s="82"/>
      <c r="L32" s="82"/>
      <c r="M32" s="82"/>
      <c r="N32" s="82"/>
      <c r="O32" s="82"/>
      <c r="P32" s="83"/>
    </row>
    <row r="33" spans="2:16" ht="38.4" customHeight="1">
      <c r="B33" s="13" t="s">
        <v>260</v>
      </c>
      <c r="C33" s="14" t="s">
        <v>261</v>
      </c>
      <c r="D33" s="15">
        <v>40</v>
      </c>
      <c r="E33" s="16">
        <v>22</v>
      </c>
      <c r="F33" s="17"/>
      <c r="G33" s="81" t="s">
        <v>262</v>
      </c>
      <c r="H33" s="82"/>
      <c r="I33" s="82"/>
      <c r="J33" s="82"/>
      <c r="K33" s="82"/>
      <c r="L33" s="82"/>
      <c r="M33" s="82"/>
      <c r="N33" s="82"/>
      <c r="O33" s="82"/>
      <c r="P33" s="83"/>
    </row>
    <row r="34" spans="2:16" ht="38.4" customHeight="1">
      <c r="B34" s="13" t="s">
        <v>263</v>
      </c>
      <c r="C34" s="14" t="s">
        <v>264</v>
      </c>
      <c r="D34" s="15">
        <v>50</v>
      </c>
      <c r="E34" s="16">
        <v>108</v>
      </c>
      <c r="F34" s="17"/>
      <c r="G34" s="81" t="s">
        <v>265</v>
      </c>
      <c r="H34" s="82"/>
      <c r="I34" s="82"/>
      <c r="J34" s="82"/>
      <c r="K34" s="82"/>
      <c r="L34" s="82"/>
      <c r="M34" s="82"/>
      <c r="N34" s="82"/>
      <c r="O34" s="82"/>
      <c r="P34" s="83"/>
    </row>
    <row r="35" spans="2:16" ht="38.4" customHeight="1">
      <c r="B35" s="13" t="s">
        <v>266</v>
      </c>
      <c r="C35" s="14" t="s">
        <v>267</v>
      </c>
      <c r="D35" s="15">
        <v>60</v>
      </c>
      <c r="E35" s="16">
        <v>81</v>
      </c>
      <c r="F35" s="17"/>
      <c r="G35" s="81" t="s">
        <v>268</v>
      </c>
      <c r="H35" s="82"/>
      <c r="I35" s="82"/>
      <c r="J35" s="82"/>
      <c r="K35" s="82"/>
      <c r="L35" s="82"/>
      <c r="M35" s="82"/>
      <c r="N35" s="82"/>
      <c r="O35" s="82"/>
      <c r="P35" s="83"/>
    </row>
    <row r="36" spans="2:16" ht="38.4" customHeight="1">
      <c r="B36" s="13" t="s">
        <v>263</v>
      </c>
      <c r="C36" s="14" t="s">
        <v>267</v>
      </c>
      <c r="D36" s="15">
        <v>70</v>
      </c>
      <c r="E36" s="16">
        <v>434</v>
      </c>
      <c r="F36" s="17"/>
      <c r="G36" s="81" t="s">
        <v>269</v>
      </c>
      <c r="H36" s="82"/>
      <c r="I36" s="82"/>
      <c r="J36" s="82"/>
      <c r="K36" s="82"/>
      <c r="L36" s="82"/>
      <c r="M36" s="82"/>
      <c r="N36" s="82"/>
      <c r="O36" s="82"/>
      <c r="P36" s="83"/>
    </row>
    <row r="37" spans="2:16">
      <c r="B37" s="1"/>
      <c r="C37" s="1"/>
      <c r="D37" s="1"/>
      <c r="E37" s="2"/>
      <c r="F37" s="9"/>
      <c r="G37" s="1"/>
      <c r="H37" s="1"/>
      <c r="I37" s="1"/>
      <c r="J37" s="1"/>
      <c r="K37" s="1"/>
      <c r="L37" s="1"/>
      <c r="M37" s="1"/>
      <c r="N37" s="1"/>
      <c r="O37" s="1"/>
      <c r="P37" s="1"/>
    </row>
    <row r="38" spans="2:16">
      <c r="B38" s="117" t="s">
        <v>270</v>
      </c>
      <c r="C38" s="118"/>
      <c r="D38" s="118"/>
      <c r="E38" s="118"/>
      <c r="F38" s="118"/>
      <c r="G38" s="118"/>
      <c r="H38" s="118"/>
      <c r="I38" s="118"/>
      <c r="J38" s="118"/>
      <c r="K38" s="118"/>
      <c r="L38" s="118"/>
      <c r="M38" s="118"/>
      <c r="N38" s="118"/>
      <c r="O38" s="118"/>
      <c r="P38" s="118"/>
    </row>
    <row r="39" spans="2:16" ht="26.4" thickBot="1">
      <c r="B39" s="18"/>
      <c r="C39" s="18"/>
      <c r="D39" s="18"/>
      <c r="E39" s="19"/>
      <c r="F39" s="18"/>
      <c r="G39" s="18"/>
      <c r="H39" s="18"/>
      <c r="I39" s="18"/>
      <c r="J39" s="18"/>
      <c r="K39" s="18"/>
      <c r="L39" s="18"/>
      <c r="M39" s="18"/>
      <c r="N39" s="18"/>
      <c r="O39" s="18"/>
      <c r="P39" s="18"/>
    </row>
    <row r="40" spans="2:16" s="28" customFormat="1" ht="27" thickTop="1" thickBot="1">
      <c r="B40" s="20" t="s">
        <v>258</v>
      </c>
      <c r="C40" s="21" t="s">
        <v>271</v>
      </c>
      <c r="D40" s="17"/>
      <c r="E40" s="33"/>
      <c r="F40" s="17"/>
      <c r="G40" s="31"/>
      <c r="H40" s="31"/>
      <c r="I40" s="31"/>
    </row>
    <row r="41" spans="2:16" s="28" customFormat="1" ht="26.4" thickTop="1">
      <c r="B41" s="17"/>
      <c r="C41" s="17"/>
      <c r="D41" s="17"/>
      <c r="E41" s="33"/>
      <c r="F41" s="17"/>
      <c r="G41" s="31"/>
      <c r="H41" s="31"/>
      <c r="I41" s="31"/>
    </row>
    <row r="42" spans="2:16" s="28" customFormat="1" ht="25.95" customHeight="1">
      <c r="B42" s="30" t="s">
        <v>272</v>
      </c>
      <c r="C42" s="17"/>
      <c r="D42" s="17"/>
      <c r="E42" s="33"/>
      <c r="F42" s="17"/>
      <c r="G42" s="31"/>
      <c r="H42" s="31"/>
    </row>
    <row r="43" spans="2:16" s="28" customFormat="1" ht="25.95" customHeight="1">
      <c r="B43" s="30" t="s">
        <v>273</v>
      </c>
      <c r="C43" s="17"/>
      <c r="D43" s="17"/>
      <c r="E43" s="33"/>
      <c r="F43" s="17"/>
      <c r="G43" s="31"/>
      <c r="H43" s="31"/>
    </row>
    <row r="44" spans="2:16" s="28" customFormat="1" ht="26.4" customHeight="1">
      <c r="B44" s="30"/>
      <c r="C44" s="31" t="s">
        <v>274</v>
      </c>
      <c r="D44" s="17"/>
      <c r="E44" s="33"/>
      <c r="F44" s="17"/>
      <c r="G44" s="31"/>
      <c r="H44" s="31"/>
    </row>
    <row r="45" spans="2:16" s="28" customFormat="1">
      <c r="B45" s="30"/>
      <c r="C45" s="31" t="s">
        <v>275</v>
      </c>
      <c r="D45" s="17"/>
      <c r="E45" s="33"/>
      <c r="F45" s="17"/>
      <c r="G45" s="31"/>
      <c r="H45" s="31"/>
    </row>
    <row r="46" spans="2:16" s="28" customFormat="1">
      <c r="B46" s="30"/>
      <c r="C46" s="31" t="s">
        <v>276</v>
      </c>
      <c r="D46" s="17"/>
      <c r="E46" s="33"/>
      <c r="F46" s="17"/>
      <c r="G46" s="31"/>
      <c r="H46" s="31"/>
    </row>
    <row r="47" spans="2:16" s="28" customFormat="1">
      <c r="B47" s="30"/>
      <c r="C47" s="31" t="s">
        <v>277</v>
      </c>
      <c r="D47" s="17"/>
      <c r="E47" s="33"/>
      <c r="F47" s="17"/>
      <c r="G47" s="31"/>
      <c r="H47" s="31"/>
    </row>
    <row r="48" spans="2:16" s="28" customFormat="1" ht="26.4" thickBot="1">
      <c r="B48" s="30"/>
      <c r="C48" s="17"/>
      <c r="D48" s="17"/>
      <c r="E48" s="33"/>
      <c r="F48" s="17"/>
      <c r="G48" s="35"/>
      <c r="H48" s="31"/>
    </row>
    <row r="49" spans="2:16" s="28" customFormat="1" ht="27" thickTop="1" thickBot="1">
      <c r="B49" s="11" t="s">
        <v>252</v>
      </c>
      <c r="C49" s="11" t="s">
        <v>278</v>
      </c>
      <c r="D49" s="11" t="s">
        <v>254</v>
      </c>
      <c r="E49" s="12" t="s">
        <v>255</v>
      </c>
      <c r="F49" s="17"/>
      <c r="G49" s="7" t="s">
        <v>279</v>
      </c>
      <c r="H49" s="31"/>
      <c r="I49" s="7" t="s">
        <v>280</v>
      </c>
    </row>
    <row r="50" spans="2:16" s="28" customFormat="1" ht="26.4" thickTop="1">
      <c r="B50" s="31"/>
      <c r="C50" s="31"/>
      <c r="D50" s="31"/>
      <c r="E50" s="32"/>
      <c r="F50" s="17"/>
      <c r="G50" s="31"/>
      <c r="H50" s="31"/>
      <c r="I50" s="31"/>
    </row>
    <row r="51" spans="2:16" s="28" customFormat="1">
      <c r="B51" s="13" t="s">
        <v>281</v>
      </c>
      <c r="C51" s="14">
        <v>1</v>
      </c>
      <c r="D51" s="15">
        <v>0</v>
      </c>
      <c r="E51" s="16" t="s">
        <v>35</v>
      </c>
      <c r="F51" s="17"/>
      <c r="G51" s="22" t="s">
        <v>36</v>
      </c>
      <c r="H51" s="31"/>
      <c r="I51" s="22">
        <v>3</v>
      </c>
    </row>
    <row r="52" spans="2:16" s="28" customFormat="1">
      <c r="B52" s="31"/>
      <c r="C52" s="31"/>
      <c r="D52" s="31"/>
      <c r="E52" s="32"/>
      <c r="F52" s="17"/>
      <c r="G52" s="36"/>
      <c r="H52" s="31"/>
      <c r="I52" s="36"/>
    </row>
    <row r="53" spans="2:16" s="28" customFormat="1">
      <c r="B53" s="23">
        <v>1</v>
      </c>
      <c r="C53" s="23">
        <v>1</v>
      </c>
      <c r="D53" s="24">
        <v>4</v>
      </c>
      <c r="E53" s="16" t="s">
        <v>282</v>
      </c>
      <c r="F53" s="17"/>
      <c r="G53" s="22" t="s">
        <v>37</v>
      </c>
      <c r="H53" s="31"/>
      <c r="I53" s="22">
        <v>2</v>
      </c>
    </row>
    <row r="54" spans="2:16" s="28" customFormat="1">
      <c r="B54" s="23">
        <v>2</v>
      </c>
      <c r="C54" s="23">
        <v>1</v>
      </c>
      <c r="D54" s="24">
        <v>4</v>
      </c>
      <c r="E54" s="16" t="s">
        <v>283</v>
      </c>
      <c r="F54" s="17"/>
      <c r="G54" s="22" t="s">
        <v>38</v>
      </c>
      <c r="H54" s="31"/>
      <c r="I54" s="22">
        <v>2</v>
      </c>
    </row>
    <row r="55" spans="2:16" s="28" customFormat="1">
      <c r="B55" s="23">
        <v>3</v>
      </c>
      <c r="C55" s="23">
        <v>1</v>
      </c>
      <c r="D55" s="24">
        <v>4</v>
      </c>
      <c r="E55" s="16" t="s">
        <v>284</v>
      </c>
      <c r="F55" s="17"/>
      <c r="G55" s="22" t="s">
        <v>39</v>
      </c>
      <c r="H55" s="31"/>
      <c r="I55" s="22">
        <v>1</v>
      </c>
    </row>
    <row r="56" spans="2:16" s="28" customFormat="1">
      <c r="B56" s="23">
        <v>4</v>
      </c>
      <c r="C56" s="23">
        <v>1</v>
      </c>
      <c r="D56" s="24">
        <v>4</v>
      </c>
      <c r="E56" s="16" t="s">
        <v>285</v>
      </c>
      <c r="F56" s="17"/>
      <c r="G56" s="22" t="s">
        <v>40</v>
      </c>
      <c r="H56" s="31"/>
      <c r="I56" s="22">
        <v>4</v>
      </c>
      <c r="J56" s="34"/>
      <c r="L56" s="34"/>
      <c r="M56" s="34"/>
      <c r="N56" s="34"/>
      <c r="O56" s="34"/>
      <c r="P56" s="34"/>
    </row>
    <row r="57" spans="2:16" s="28" customFormat="1">
      <c r="B57" s="23">
        <v>5</v>
      </c>
      <c r="C57" s="23">
        <v>1</v>
      </c>
      <c r="D57" s="24">
        <v>4</v>
      </c>
      <c r="E57" s="16" t="s">
        <v>286</v>
      </c>
      <c r="F57" s="17"/>
      <c r="G57" s="22" t="s">
        <v>41</v>
      </c>
      <c r="H57" s="31"/>
      <c r="I57" s="22">
        <v>3</v>
      </c>
      <c r="J57" s="34"/>
      <c r="L57" s="34"/>
      <c r="M57" s="34"/>
      <c r="N57" s="34"/>
      <c r="O57" s="34"/>
      <c r="P57" s="34"/>
    </row>
    <row r="58" spans="2:16" s="28" customFormat="1">
      <c r="B58" s="23">
        <v>6</v>
      </c>
      <c r="C58" s="23">
        <v>1</v>
      </c>
      <c r="D58" s="24">
        <v>4</v>
      </c>
      <c r="E58" s="16" t="s">
        <v>287</v>
      </c>
      <c r="F58" s="17"/>
      <c r="G58" s="22" t="s">
        <v>42</v>
      </c>
      <c r="H58" s="31"/>
      <c r="I58" s="22">
        <v>4</v>
      </c>
      <c r="J58" s="34"/>
      <c r="L58" s="34"/>
      <c r="M58" s="34"/>
      <c r="N58" s="34"/>
      <c r="O58" s="34"/>
      <c r="P58" s="34"/>
    </row>
    <row r="59" spans="2:16" s="28" customFormat="1">
      <c r="B59" s="23">
        <v>7</v>
      </c>
      <c r="C59" s="23">
        <v>1</v>
      </c>
      <c r="D59" s="24">
        <v>4</v>
      </c>
      <c r="E59" s="16" t="s">
        <v>288</v>
      </c>
      <c r="F59" s="17"/>
      <c r="G59" s="22" t="s">
        <v>43</v>
      </c>
      <c r="H59" s="31"/>
      <c r="I59" s="22">
        <v>2</v>
      </c>
      <c r="J59" s="34"/>
      <c r="L59" s="34"/>
      <c r="M59" s="34"/>
      <c r="N59" s="34"/>
      <c r="O59" s="34"/>
      <c r="P59" s="34"/>
    </row>
    <row r="60" spans="2:16" s="28" customFormat="1">
      <c r="B60" s="23">
        <v>8</v>
      </c>
      <c r="C60" s="23">
        <v>1</v>
      </c>
      <c r="D60" s="24">
        <v>4</v>
      </c>
      <c r="E60" s="16" t="s">
        <v>44</v>
      </c>
      <c r="F60" s="17"/>
      <c r="G60" s="22" t="s">
        <v>44</v>
      </c>
      <c r="H60" s="31"/>
      <c r="I60" s="22">
        <v>4</v>
      </c>
      <c r="J60" s="34"/>
      <c r="L60" s="34"/>
      <c r="M60" s="34"/>
      <c r="N60" s="34"/>
      <c r="O60" s="34"/>
      <c r="P60" s="34"/>
    </row>
    <row r="61" spans="2:16" s="28" customFormat="1">
      <c r="B61" s="23">
        <v>9</v>
      </c>
      <c r="C61" s="23">
        <v>1</v>
      </c>
      <c r="D61" s="24">
        <v>4</v>
      </c>
      <c r="E61" s="16" t="s">
        <v>289</v>
      </c>
      <c r="F61" s="17"/>
      <c r="G61" s="22" t="s">
        <v>45</v>
      </c>
      <c r="H61" s="31"/>
      <c r="I61" s="22">
        <v>2</v>
      </c>
      <c r="J61" s="34"/>
      <c r="L61" s="34"/>
      <c r="M61" s="34"/>
      <c r="N61" s="34"/>
      <c r="O61" s="34"/>
      <c r="P61" s="34"/>
    </row>
    <row r="62" spans="2:16" s="28" customFormat="1">
      <c r="B62" s="23">
        <v>10</v>
      </c>
      <c r="C62" s="23">
        <v>1</v>
      </c>
      <c r="D62" s="24">
        <v>4</v>
      </c>
      <c r="E62" s="16" t="s">
        <v>130</v>
      </c>
      <c r="F62" s="17"/>
      <c r="G62" s="22" t="s">
        <v>46</v>
      </c>
      <c r="H62" s="31"/>
      <c r="I62" s="22">
        <v>1</v>
      </c>
      <c r="J62" s="34"/>
      <c r="L62" s="34"/>
      <c r="M62" s="34"/>
      <c r="N62" s="34"/>
      <c r="O62" s="34"/>
      <c r="P62" s="34"/>
    </row>
    <row r="63" spans="2:16" s="28" customFormat="1">
      <c r="B63" s="31"/>
      <c r="C63" s="31"/>
      <c r="D63" s="31"/>
      <c r="E63" s="32"/>
      <c r="F63" s="17"/>
      <c r="G63" s="31"/>
      <c r="H63" s="31"/>
      <c r="I63" s="31"/>
      <c r="J63" s="31"/>
      <c r="K63" s="31"/>
      <c r="L63" s="31"/>
      <c r="M63" s="31"/>
      <c r="N63" s="31"/>
      <c r="O63" s="31"/>
      <c r="P63" s="31"/>
    </row>
    <row r="64" spans="2:16" s="28" customFormat="1">
      <c r="B64" s="23" t="s">
        <v>290</v>
      </c>
      <c r="C64" s="23">
        <v>1</v>
      </c>
      <c r="D64" s="24"/>
      <c r="E64" s="44" t="str">
        <f>IFERROR(E53,"")&amp;";"&amp;IFERROR(E54,"")&amp;";"&amp;IFERROR(E55,"")&amp;";"&amp;IFERROR(E56,"")&amp;";"&amp;IFERROR(E57,"")&amp;";"&amp;IFERROR(E58,"")&amp;";"&amp;IFERROR(E59,"")&amp;";"&amp;IFERROR(E60,"")&amp;";"&amp;IFERROR(E61,"")&amp;";"&amp;IFERROR(E62,"")</f>
        <v>SO;PR;M;ARRE;DES;INDI;SE;HOJE;AL;F</v>
      </c>
      <c r="F64" s="17"/>
      <c r="G64"/>
      <c r="H64" s="31"/>
      <c r="I64" s="31"/>
      <c r="J64" s="31"/>
      <c r="K64" s="31"/>
      <c r="L64" s="31"/>
      <c r="M64" s="31"/>
      <c r="N64" s="31"/>
      <c r="O64" s="31"/>
      <c r="P64" s="31"/>
    </row>
    <row r="65" spans="2:16" s="28" customFormat="1" ht="16.95" customHeight="1">
      <c r="B65" s="31"/>
      <c r="C65" s="31"/>
      <c r="D65" s="31"/>
      <c r="E65" s="32"/>
      <c r="F65" s="17"/>
      <c r="G65" s="31"/>
      <c r="H65" s="31"/>
      <c r="I65" s="31"/>
      <c r="J65" s="31"/>
      <c r="K65" s="31"/>
      <c r="L65" s="31"/>
      <c r="M65" s="31"/>
      <c r="N65" s="31"/>
      <c r="O65" s="31"/>
      <c r="P65" s="31"/>
    </row>
    <row r="66" spans="2:16" s="28" customFormat="1" ht="16.95" customHeight="1" thickBot="1">
      <c r="B66" s="31"/>
      <c r="C66" s="31"/>
      <c r="D66" s="31"/>
      <c r="E66" s="32"/>
      <c r="F66" s="17"/>
      <c r="G66" s="31"/>
      <c r="H66" s="31"/>
      <c r="I66" s="31"/>
      <c r="J66" s="31"/>
      <c r="K66" s="31"/>
      <c r="L66" s="31"/>
      <c r="M66" s="31"/>
      <c r="N66" s="31"/>
      <c r="O66" s="31"/>
      <c r="P66" s="31"/>
    </row>
    <row r="67" spans="2:16" s="28" customFormat="1" ht="27" thickTop="1" thickBot="1">
      <c r="B67" s="20" t="s">
        <v>261</v>
      </c>
      <c r="C67" s="21" t="s">
        <v>291</v>
      </c>
      <c r="D67" s="34"/>
      <c r="E67" s="39"/>
      <c r="F67" s="40"/>
      <c r="G67" s="41"/>
      <c r="H67" s="31"/>
      <c r="I67" s="31"/>
      <c r="J67" s="31"/>
      <c r="K67" s="37"/>
      <c r="L67" s="34"/>
      <c r="M67" s="34"/>
      <c r="N67" s="34"/>
      <c r="O67" s="34"/>
      <c r="P67" s="34"/>
    </row>
    <row r="68" spans="2:16" s="28" customFormat="1" ht="26.4" thickTop="1">
      <c r="B68" s="30"/>
      <c r="C68" s="34"/>
      <c r="D68" s="34"/>
      <c r="E68" s="39"/>
      <c r="F68" s="40"/>
      <c r="G68" s="41"/>
      <c r="H68" s="31"/>
      <c r="I68" s="31"/>
      <c r="J68" s="31"/>
      <c r="K68" s="37"/>
      <c r="L68" s="34"/>
      <c r="M68" s="34"/>
      <c r="N68" s="34"/>
      <c r="O68" s="34"/>
      <c r="P68" s="34"/>
    </row>
    <row r="69" spans="2:16" s="28" customFormat="1">
      <c r="B69" s="30" t="s">
        <v>292</v>
      </c>
      <c r="C69" s="31"/>
      <c r="D69" s="31"/>
      <c r="E69" s="32"/>
      <c r="F69" s="17"/>
      <c r="G69" s="37"/>
      <c r="H69" s="31"/>
      <c r="I69" s="31"/>
      <c r="J69" s="31"/>
      <c r="K69" s="37"/>
      <c r="L69" s="34"/>
      <c r="M69" s="34"/>
      <c r="N69" s="34"/>
      <c r="O69" s="34"/>
      <c r="P69" s="34"/>
    </row>
    <row r="70" spans="2:16" s="28" customFormat="1">
      <c r="B70" s="30"/>
      <c r="C70" s="31" t="s">
        <v>293</v>
      </c>
      <c r="D70" s="31"/>
      <c r="E70" s="32"/>
      <c r="F70" s="17"/>
      <c r="G70" s="37"/>
      <c r="H70" s="31"/>
      <c r="I70" s="31"/>
      <c r="J70" s="31"/>
      <c r="K70" s="37"/>
      <c r="L70" s="34"/>
      <c r="M70" s="34"/>
      <c r="N70" s="34"/>
      <c r="O70" s="34"/>
      <c r="P70" s="34"/>
    </row>
    <row r="71" spans="2:16" s="28" customFormat="1">
      <c r="B71" s="30"/>
      <c r="C71" s="31" t="s">
        <v>294</v>
      </c>
      <c r="D71" s="31"/>
      <c r="E71" s="32"/>
      <c r="F71" s="17"/>
      <c r="G71" s="37"/>
      <c r="H71" s="31"/>
      <c r="I71" s="31"/>
      <c r="J71" s="31"/>
      <c r="K71" s="37"/>
      <c r="L71" s="34"/>
      <c r="M71" s="34"/>
      <c r="N71" s="34"/>
      <c r="O71" s="34"/>
      <c r="P71" s="34"/>
    </row>
    <row r="72" spans="2:16" s="28" customFormat="1">
      <c r="B72" s="30"/>
      <c r="C72" s="31" t="s">
        <v>295</v>
      </c>
      <c r="D72" s="31"/>
      <c r="E72" s="32"/>
      <c r="F72" s="17"/>
      <c r="G72" s="37"/>
      <c r="H72" s="31"/>
      <c r="I72" s="31"/>
      <c r="J72" s="31"/>
      <c r="K72" s="37"/>
      <c r="L72" s="34"/>
      <c r="M72" s="34"/>
      <c r="N72" s="34"/>
      <c r="O72" s="34"/>
      <c r="P72" s="34"/>
    </row>
    <row r="73" spans="2:16" s="28" customFormat="1">
      <c r="B73" s="30"/>
      <c r="C73" s="31" t="s">
        <v>296</v>
      </c>
      <c r="D73" s="31"/>
      <c r="E73" s="32"/>
      <c r="F73" s="17"/>
      <c r="G73" s="37"/>
      <c r="H73" s="31"/>
      <c r="I73" s="31"/>
      <c r="J73" s="31"/>
      <c r="K73" s="37"/>
      <c r="L73" s="34"/>
      <c r="M73" s="34"/>
      <c r="N73" s="34"/>
      <c r="O73" s="34"/>
      <c r="P73" s="34"/>
    </row>
    <row r="74" spans="2:16" s="28" customFormat="1" ht="26.4" thickBot="1">
      <c r="B74" s="34"/>
      <c r="C74" s="34"/>
      <c r="D74" s="34"/>
      <c r="E74" s="39"/>
      <c r="F74" s="40"/>
      <c r="G74" s="43"/>
      <c r="H74" s="37"/>
      <c r="I74" s="31"/>
      <c r="J74" s="31"/>
      <c r="K74" s="37"/>
      <c r="L74" s="34"/>
      <c r="M74" s="34"/>
      <c r="N74" s="34"/>
      <c r="O74" s="34"/>
      <c r="P74" s="34"/>
    </row>
    <row r="75" spans="2:16" s="28" customFormat="1" ht="27" thickTop="1" thickBot="1">
      <c r="B75" s="11" t="s">
        <v>252</v>
      </c>
      <c r="C75" s="11" t="s">
        <v>278</v>
      </c>
      <c r="D75" s="11" t="s">
        <v>254</v>
      </c>
      <c r="E75" s="12" t="s">
        <v>255</v>
      </c>
      <c r="F75" s="17"/>
      <c r="G75" s="96" t="s">
        <v>297</v>
      </c>
      <c r="H75" s="97"/>
      <c r="I75" s="97"/>
      <c r="J75" s="98"/>
      <c r="K75" s="37"/>
      <c r="L75" s="34"/>
      <c r="M75" s="34"/>
      <c r="N75" s="34"/>
      <c r="O75" s="34"/>
      <c r="P75" s="34"/>
    </row>
    <row r="76" spans="2:16" s="28" customFormat="1" ht="26.4" thickTop="1">
      <c r="B76" s="31"/>
      <c r="C76" s="31"/>
      <c r="D76" s="31"/>
      <c r="E76" s="32"/>
      <c r="F76" s="17"/>
      <c r="G76" s="31"/>
      <c r="H76" s="37"/>
      <c r="I76" s="31"/>
      <c r="J76" s="31"/>
      <c r="K76" s="37"/>
      <c r="L76" s="34"/>
      <c r="M76" s="34"/>
      <c r="N76" s="34"/>
      <c r="O76" s="34"/>
      <c r="P76" s="34"/>
    </row>
    <row r="77" spans="2:16" s="28" customFormat="1">
      <c r="B77" s="13" t="s">
        <v>298</v>
      </c>
      <c r="C77" s="14">
        <v>2</v>
      </c>
      <c r="D77" s="15">
        <v>0</v>
      </c>
      <c r="E77" s="16">
        <v>160</v>
      </c>
      <c r="F77" s="17"/>
      <c r="G77" s="46" t="s">
        <v>57</v>
      </c>
      <c r="H77" s="47"/>
      <c r="I77" s="47"/>
      <c r="J77" s="48"/>
      <c r="L77" s="34"/>
      <c r="M77" s="34"/>
      <c r="N77" s="34"/>
      <c r="O77" s="34"/>
      <c r="P77" s="34"/>
    </row>
    <row r="78" spans="2:16" s="28" customFormat="1">
      <c r="B78" s="31"/>
      <c r="C78" s="31"/>
      <c r="D78" s="31"/>
      <c r="E78" s="32"/>
      <c r="F78" s="17"/>
      <c r="G78" s="36"/>
      <c r="H78" s="37"/>
      <c r="I78" s="34"/>
      <c r="J78" s="37"/>
      <c r="K78" s="37"/>
      <c r="L78" s="34"/>
      <c r="M78" s="34"/>
      <c r="N78" s="34"/>
      <c r="O78" s="34"/>
      <c r="P78" s="34"/>
    </row>
    <row r="79" spans="2:16" s="28" customFormat="1">
      <c r="B79" s="23">
        <v>11</v>
      </c>
      <c r="C79" s="23">
        <v>2</v>
      </c>
      <c r="D79" s="24">
        <v>4</v>
      </c>
      <c r="E79" s="44">
        <v>146</v>
      </c>
      <c r="F79" s="17"/>
      <c r="G79" s="46" t="s">
        <v>58</v>
      </c>
      <c r="H79" s="47"/>
      <c r="I79" s="47"/>
      <c r="J79" s="48"/>
      <c r="K79" s="37"/>
      <c r="L79" s="34"/>
      <c r="M79" s="34"/>
      <c r="N79" s="34"/>
      <c r="O79" s="34"/>
      <c r="P79" s="34"/>
    </row>
    <row r="80" spans="2:16" s="28" customFormat="1">
      <c r="B80" s="23">
        <v>12</v>
      </c>
      <c r="C80" s="23">
        <v>2</v>
      </c>
      <c r="D80" s="24">
        <v>4</v>
      </c>
      <c r="E80" s="44">
        <v>163</v>
      </c>
      <c r="F80" s="17"/>
      <c r="G80" s="46" t="s">
        <v>59</v>
      </c>
      <c r="H80" s="47"/>
      <c r="I80" s="47"/>
      <c r="J80" s="48"/>
      <c r="K80" s="37"/>
      <c r="L80" s="34"/>
      <c r="M80" s="34"/>
      <c r="N80" s="34"/>
      <c r="O80" s="34"/>
      <c r="P80" s="34"/>
    </row>
    <row r="81" spans="2:16" s="28" customFormat="1">
      <c r="B81" s="23">
        <v>13</v>
      </c>
      <c r="C81" s="23">
        <v>2</v>
      </c>
      <c r="D81" s="24">
        <v>4</v>
      </c>
      <c r="E81" s="44">
        <v>194</v>
      </c>
      <c r="F81" s="17"/>
      <c r="G81" s="46" t="s">
        <v>60</v>
      </c>
      <c r="H81" s="47"/>
      <c r="I81" s="47"/>
      <c r="J81" s="48"/>
      <c r="K81" s="37"/>
      <c r="L81" s="34"/>
      <c r="M81" s="34"/>
      <c r="N81" s="34"/>
      <c r="O81" s="34"/>
      <c r="P81" s="34"/>
    </row>
    <row r="82" spans="2:16" s="28" customFormat="1">
      <c r="B82" s="23">
        <v>14</v>
      </c>
      <c r="C82" s="23">
        <v>2</v>
      </c>
      <c r="D82" s="24">
        <v>4</v>
      </c>
      <c r="E82" s="44">
        <v>167</v>
      </c>
      <c r="F82" s="17"/>
      <c r="G82" s="46" t="s">
        <v>61</v>
      </c>
      <c r="H82" s="47"/>
      <c r="I82" s="47"/>
      <c r="J82" s="48"/>
      <c r="K82" s="37"/>
      <c r="L82" s="34"/>
      <c r="M82" s="34"/>
      <c r="N82" s="34"/>
      <c r="O82" s="34"/>
      <c r="P82" s="34"/>
    </row>
    <row r="83" spans="2:16" s="28" customFormat="1">
      <c r="B83" s="23">
        <v>15</v>
      </c>
      <c r="C83" s="23">
        <v>2</v>
      </c>
      <c r="D83" s="24">
        <v>4</v>
      </c>
      <c r="E83" s="44">
        <v>170</v>
      </c>
      <c r="F83" s="17"/>
      <c r="G83" s="46" t="s">
        <v>62</v>
      </c>
      <c r="H83" s="47"/>
      <c r="I83" s="47"/>
      <c r="J83" s="48"/>
      <c r="K83" s="37"/>
      <c r="L83" s="34"/>
      <c r="M83" s="34"/>
      <c r="N83" s="34"/>
      <c r="O83" s="34"/>
      <c r="P83" s="34"/>
    </row>
    <row r="84" spans="2:16" s="28" customFormat="1">
      <c r="B84" s="23">
        <v>16</v>
      </c>
      <c r="C84" s="23">
        <v>2</v>
      </c>
      <c r="D84" s="24">
        <v>4</v>
      </c>
      <c r="E84" s="44">
        <v>168</v>
      </c>
      <c r="F84" s="17"/>
      <c r="G84" s="46" t="s">
        <v>63</v>
      </c>
      <c r="H84" s="47"/>
      <c r="I84" s="47"/>
      <c r="J84" s="48"/>
      <c r="K84" s="37"/>
      <c r="L84" s="34"/>
      <c r="M84" s="34"/>
      <c r="N84" s="34"/>
      <c r="O84" s="34"/>
      <c r="P84" s="34"/>
    </row>
    <row r="85" spans="2:16" s="28" customFormat="1">
      <c r="B85" s="23">
        <v>17</v>
      </c>
      <c r="C85" s="23">
        <v>2</v>
      </c>
      <c r="D85" s="24">
        <v>4</v>
      </c>
      <c r="E85" s="44">
        <v>166</v>
      </c>
      <c r="F85" s="17"/>
      <c r="G85" s="46" t="s">
        <v>64</v>
      </c>
      <c r="H85" s="47"/>
      <c r="I85" s="47"/>
      <c r="J85" s="48"/>
      <c r="K85" s="37"/>
      <c r="L85" s="34"/>
      <c r="M85" s="34"/>
      <c r="N85" s="34"/>
      <c r="O85" s="34"/>
      <c r="P85" s="34"/>
    </row>
    <row r="86" spans="2:16" s="28" customFormat="1">
      <c r="B86" s="23">
        <v>18</v>
      </c>
      <c r="C86" s="23">
        <v>2</v>
      </c>
      <c r="D86" s="24">
        <v>4</v>
      </c>
      <c r="E86" s="44">
        <v>176</v>
      </c>
      <c r="F86" s="17"/>
      <c r="G86" s="46" t="s">
        <v>65</v>
      </c>
      <c r="H86" s="47"/>
      <c r="I86" s="47"/>
      <c r="J86" s="48"/>
      <c r="K86" s="37"/>
      <c r="L86" s="34"/>
      <c r="M86" s="34"/>
      <c r="N86" s="34"/>
      <c r="O86" s="34"/>
      <c r="P86" s="34"/>
    </row>
    <row r="87" spans="2:16" s="28" customFormat="1">
      <c r="B87" s="23">
        <v>19</v>
      </c>
      <c r="C87" s="23">
        <v>2</v>
      </c>
      <c r="D87" s="24">
        <v>4</v>
      </c>
      <c r="E87" s="44">
        <v>166</v>
      </c>
      <c r="F87" s="17"/>
      <c r="G87" s="46" t="s">
        <v>66</v>
      </c>
      <c r="H87" s="47"/>
      <c r="I87" s="47"/>
      <c r="J87" s="48"/>
      <c r="K87" s="37"/>
      <c r="L87" s="34"/>
      <c r="M87" s="34"/>
      <c r="N87" s="34"/>
      <c r="O87" s="34"/>
      <c r="P87" s="34"/>
    </row>
    <row r="88" spans="2:16" s="28" customFormat="1">
      <c r="B88" s="23">
        <v>20</v>
      </c>
      <c r="C88" s="23">
        <v>2</v>
      </c>
      <c r="D88" s="24">
        <v>4</v>
      </c>
      <c r="E88" s="44">
        <v>197</v>
      </c>
      <c r="F88" s="17"/>
      <c r="G88" s="46" t="s">
        <v>67</v>
      </c>
      <c r="H88" s="47"/>
      <c r="I88" s="47"/>
      <c r="J88" s="48"/>
      <c r="K88" s="37"/>
      <c r="L88" s="34"/>
      <c r="M88" s="34"/>
      <c r="N88" s="34"/>
      <c r="O88" s="34"/>
      <c r="P88" s="34"/>
    </row>
    <row r="89" spans="2:16" s="28" customFormat="1">
      <c r="B89" s="23">
        <v>21</v>
      </c>
      <c r="C89" s="23">
        <v>2</v>
      </c>
      <c r="D89" s="24">
        <v>4</v>
      </c>
      <c r="E89" s="44">
        <v>181</v>
      </c>
      <c r="F89" s="17"/>
      <c r="G89" s="46" t="s">
        <v>68</v>
      </c>
      <c r="H89" s="47"/>
      <c r="I89" s="47"/>
      <c r="J89" s="48"/>
      <c r="K89" s="37"/>
      <c r="L89" s="34"/>
      <c r="M89" s="34"/>
      <c r="N89" s="34"/>
      <c r="O89" s="34"/>
      <c r="P89" s="34"/>
    </row>
    <row r="90" spans="2:16" s="28" customFormat="1">
      <c r="B90" s="23">
        <v>22</v>
      </c>
      <c r="C90" s="23">
        <v>2</v>
      </c>
      <c r="D90" s="24">
        <v>4</v>
      </c>
      <c r="E90" s="44">
        <v>198</v>
      </c>
      <c r="F90" s="17"/>
      <c r="G90" s="46" t="s">
        <v>69</v>
      </c>
      <c r="H90" s="47"/>
      <c r="I90" s="47"/>
      <c r="J90" s="48"/>
      <c r="K90" s="37"/>
      <c r="L90" s="34"/>
      <c r="M90" s="34"/>
      <c r="N90" s="34"/>
      <c r="O90" s="34"/>
      <c r="P90" s="34"/>
    </row>
    <row r="91" spans="2:16" s="28" customFormat="1">
      <c r="B91" s="23">
        <v>23</v>
      </c>
      <c r="C91" s="23">
        <v>2</v>
      </c>
      <c r="D91" s="24">
        <v>4</v>
      </c>
      <c r="E91" s="44">
        <v>184</v>
      </c>
      <c r="F91" s="17"/>
      <c r="G91" s="46" t="s">
        <v>70</v>
      </c>
      <c r="H91" s="47"/>
      <c r="I91" s="47"/>
      <c r="J91" s="48"/>
      <c r="K91" s="37"/>
      <c r="L91" s="34"/>
      <c r="M91" s="34"/>
      <c r="N91" s="34"/>
      <c r="O91" s="34"/>
      <c r="P91" s="34"/>
    </row>
    <row r="92" spans="2:16" s="28" customFormat="1">
      <c r="B92" s="23">
        <v>24</v>
      </c>
      <c r="C92" s="23">
        <v>2</v>
      </c>
      <c r="D92" s="24">
        <v>4</v>
      </c>
      <c r="E92" s="44">
        <v>189</v>
      </c>
      <c r="F92" s="17"/>
      <c r="G92" s="46" t="s">
        <v>71</v>
      </c>
      <c r="H92" s="47"/>
      <c r="I92" s="47"/>
      <c r="J92" s="48"/>
      <c r="K92" s="37"/>
      <c r="L92" s="34"/>
      <c r="M92" s="34"/>
      <c r="N92" s="34"/>
      <c r="O92" s="34"/>
      <c r="P92" s="34"/>
    </row>
    <row r="93" spans="2:16" s="28" customFormat="1">
      <c r="B93" s="23">
        <v>25</v>
      </c>
      <c r="C93" s="23">
        <v>2</v>
      </c>
      <c r="D93" s="24">
        <v>4</v>
      </c>
      <c r="E93" s="44">
        <v>193</v>
      </c>
      <c r="F93" s="17"/>
      <c r="G93" s="46" t="s">
        <v>72</v>
      </c>
      <c r="H93" s="47"/>
      <c r="I93" s="47"/>
      <c r="J93" s="48"/>
      <c r="K93" s="37"/>
      <c r="L93" s="34"/>
      <c r="M93" s="34"/>
      <c r="N93" s="34"/>
      <c r="O93" s="34"/>
      <c r="P93" s="34"/>
    </row>
    <row r="94" spans="2:16" s="28" customFormat="1">
      <c r="B94" s="23">
        <v>26</v>
      </c>
      <c r="C94" s="23">
        <v>2</v>
      </c>
      <c r="D94" s="24">
        <v>4</v>
      </c>
      <c r="E94" s="44">
        <v>189</v>
      </c>
      <c r="F94" s="17"/>
      <c r="G94" s="46" t="s">
        <v>73</v>
      </c>
      <c r="H94" s="47"/>
      <c r="I94" s="47"/>
      <c r="J94" s="48"/>
      <c r="K94" s="37"/>
      <c r="L94" s="34"/>
      <c r="M94" s="34"/>
      <c r="N94" s="34"/>
      <c r="O94" s="34"/>
      <c r="P94" s="34"/>
    </row>
    <row r="95" spans="2:16" s="28" customFormat="1">
      <c r="B95" s="23">
        <v>27</v>
      </c>
      <c r="C95" s="23">
        <v>2</v>
      </c>
      <c r="D95" s="24">
        <v>4</v>
      </c>
      <c r="E95" s="44">
        <v>158</v>
      </c>
      <c r="F95" s="17"/>
      <c r="G95" s="46" t="s">
        <v>74</v>
      </c>
      <c r="H95" s="47"/>
      <c r="I95" s="47"/>
      <c r="J95" s="48"/>
      <c r="K95" s="37"/>
      <c r="L95" s="34"/>
      <c r="M95" s="34"/>
      <c r="N95" s="34"/>
      <c r="O95" s="34"/>
      <c r="P95" s="34"/>
    </row>
    <row r="96" spans="2:16" s="28" customFormat="1">
      <c r="B96" s="23">
        <v>28</v>
      </c>
      <c r="C96" s="23">
        <v>2</v>
      </c>
      <c r="D96" s="24">
        <v>4</v>
      </c>
      <c r="E96" s="44">
        <v>194</v>
      </c>
      <c r="F96" s="17"/>
      <c r="G96" s="46" t="s">
        <v>75</v>
      </c>
      <c r="H96" s="47"/>
      <c r="I96" s="47"/>
      <c r="J96" s="48"/>
      <c r="K96" s="37"/>
      <c r="L96" s="34"/>
      <c r="M96" s="34"/>
      <c r="N96" s="34"/>
      <c r="O96" s="34"/>
      <c r="P96" s="34"/>
    </row>
    <row r="97" spans="2:16" s="28" customFormat="1">
      <c r="B97" s="23">
        <v>29</v>
      </c>
      <c r="C97" s="23">
        <v>2</v>
      </c>
      <c r="D97" s="24">
        <v>4</v>
      </c>
      <c r="E97" s="44">
        <v>158</v>
      </c>
      <c r="F97" s="17"/>
      <c r="G97" s="46" t="s">
        <v>76</v>
      </c>
      <c r="H97" s="47"/>
      <c r="I97" s="47"/>
      <c r="J97" s="48"/>
      <c r="K97" s="37"/>
      <c r="L97" s="34"/>
      <c r="M97" s="34"/>
      <c r="N97" s="34"/>
      <c r="O97" s="34"/>
      <c r="P97" s="34"/>
    </row>
    <row r="98" spans="2:16" s="28" customFormat="1">
      <c r="B98" s="23">
        <v>30</v>
      </c>
      <c r="C98" s="23">
        <v>2</v>
      </c>
      <c r="D98" s="24">
        <v>4</v>
      </c>
      <c r="E98" s="44">
        <v>181</v>
      </c>
      <c r="F98" s="17"/>
      <c r="G98" s="46" t="s">
        <v>77</v>
      </c>
      <c r="H98" s="47"/>
      <c r="I98" s="47"/>
      <c r="J98" s="48"/>
      <c r="K98" s="37"/>
      <c r="L98" s="34"/>
      <c r="M98" s="34"/>
      <c r="N98" s="34"/>
      <c r="O98" s="34"/>
      <c r="P98" s="34"/>
    </row>
    <row r="99" spans="2:16" s="28" customFormat="1">
      <c r="B99" s="31"/>
      <c r="C99" s="31"/>
      <c r="D99" s="31"/>
      <c r="E99" s="39"/>
      <c r="F99" s="40"/>
      <c r="G99" s="37"/>
      <c r="H99" s="37"/>
      <c r="I99" s="34"/>
      <c r="J99" s="37"/>
      <c r="K99" s="37"/>
      <c r="L99" s="34"/>
      <c r="M99" s="34"/>
      <c r="N99" s="34"/>
      <c r="O99" s="34"/>
      <c r="P99" s="34"/>
    </row>
    <row r="100" spans="2:16" s="28" customFormat="1">
      <c r="B100" s="23" t="s">
        <v>299</v>
      </c>
      <c r="C100" s="23">
        <v>2</v>
      </c>
      <c r="D100" s="24"/>
      <c r="E100" s="44" t="str">
        <f>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amp;";"&amp;IFERROR(E98,"")</f>
        <v>146;163;194;167;170;168;166;176;166;197;181;198;184;189;193;189;158;194;158;181</v>
      </c>
      <c r="F100" s="40"/>
      <c r="G100"/>
      <c r="H100" s="37"/>
      <c r="I100" s="34"/>
      <c r="J100" s="37"/>
      <c r="K100" s="37"/>
      <c r="L100" s="34"/>
      <c r="M100" s="34"/>
      <c r="N100" s="34"/>
      <c r="O100" s="34"/>
      <c r="P100" s="34"/>
    </row>
    <row r="101" spans="2:16" s="28" customFormat="1" ht="16.95" customHeight="1">
      <c r="B101" s="31"/>
      <c r="C101" s="31"/>
      <c r="D101" s="31"/>
      <c r="E101" s="32"/>
      <c r="F101" s="17"/>
      <c r="G101" s="31"/>
      <c r="H101" s="31"/>
      <c r="I101" s="31"/>
      <c r="J101" s="31"/>
      <c r="K101" s="31"/>
      <c r="L101" s="31"/>
      <c r="M101" s="31"/>
      <c r="N101" s="31"/>
      <c r="O101" s="31"/>
      <c r="P101" s="31"/>
    </row>
    <row r="102" spans="2:16" s="28" customFormat="1" ht="16.95" customHeight="1" thickBot="1">
      <c r="B102" s="31"/>
      <c r="C102" s="31"/>
      <c r="D102" s="31"/>
      <c r="E102" s="32"/>
      <c r="F102" s="17"/>
      <c r="G102" s="31"/>
      <c r="H102" s="31"/>
      <c r="I102" s="31"/>
      <c r="J102" s="31"/>
      <c r="K102" s="31"/>
      <c r="L102" s="31"/>
      <c r="M102" s="31"/>
      <c r="N102" s="31"/>
      <c r="O102" s="31"/>
      <c r="P102" s="31"/>
    </row>
    <row r="103" spans="2:16" s="28" customFormat="1" ht="27" thickTop="1" thickBot="1">
      <c r="B103" s="20" t="s">
        <v>264</v>
      </c>
      <c r="C103" s="21" t="s">
        <v>291</v>
      </c>
      <c r="D103" s="34"/>
      <c r="E103" s="39"/>
      <c r="F103" s="40"/>
      <c r="G103" s="41"/>
      <c r="H103" s="31"/>
      <c r="I103" s="31"/>
      <c r="J103" s="31"/>
      <c r="K103" s="37"/>
      <c r="L103" s="34"/>
      <c r="M103" s="34"/>
      <c r="N103" s="34"/>
      <c r="O103" s="34"/>
      <c r="P103" s="34"/>
    </row>
    <row r="104" spans="2:16" s="28" customFormat="1" ht="26.4" thickTop="1">
      <c r="B104" s="30"/>
      <c r="C104" s="34"/>
      <c r="D104" s="34"/>
      <c r="E104" s="39"/>
      <c r="F104" s="40"/>
      <c r="G104" s="41"/>
      <c r="H104" s="31"/>
      <c r="I104" s="31"/>
      <c r="J104" s="31"/>
      <c r="K104" s="37"/>
      <c r="L104" s="34"/>
      <c r="M104" s="34"/>
      <c r="N104" s="34"/>
      <c r="O104" s="34"/>
      <c r="P104" s="34"/>
    </row>
    <row r="105" spans="2:16" s="28" customFormat="1">
      <c r="B105" s="30" t="s">
        <v>300</v>
      </c>
      <c r="C105" s="31"/>
      <c r="D105" s="31"/>
      <c r="E105" s="32"/>
      <c r="F105" s="17"/>
      <c r="G105" s="37"/>
      <c r="H105" s="31"/>
      <c r="I105" s="31"/>
      <c r="J105" s="31"/>
      <c r="K105" s="37"/>
      <c r="L105" s="34"/>
      <c r="M105" s="34"/>
      <c r="N105" s="34"/>
      <c r="O105" s="34"/>
      <c r="P105" s="34"/>
    </row>
    <row r="106" spans="2:16" s="28" customFormat="1">
      <c r="B106" s="30"/>
      <c r="C106" s="31" t="s">
        <v>301</v>
      </c>
      <c r="D106" s="31"/>
      <c r="E106" s="32"/>
      <c r="F106" s="17"/>
      <c r="G106" s="37"/>
      <c r="H106" s="31"/>
      <c r="I106" s="31"/>
      <c r="J106" s="31"/>
      <c r="K106" s="37"/>
      <c r="L106" s="34"/>
      <c r="M106" s="34"/>
      <c r="N106" s="34"/>
      <c r="O106" s="34"/>
      <c r="P106" s="34"/>
    </row>
    <row r="107" spans="2:16" s="28" customFormat="1">
      <c r="B107" s="30"/>
      <c r="C107" s="31" t="s">
        <v>302</v>
      </c>
      <c r="D107" s="31"/>
      <c r="E107" s="32"/>
      <c r="F107" s="17"/>
      <c r="G107" s="37"/>
      <c r="H107" s="31"/>
      <c r="I107" s="31"/>
      <c r="J107" s="31"/>
      <c r="K107" s="37"/>
      <c r="L107" s="34"/>
      <c r="M107" s="34"/>
      <c r="N107" s="34"/>
      <c r="O107" s="34"/>
      <c r="P107" s="34"/>
    </row>
    <row r="108" spans="2:16" s="28" customFormat="1">
      <c r="B108" s="30"/>
      <c r="C108" s="31" t="s">
        <v>303</v>
      </c>
      <c r="D108" s="31"/>
      <c r="E108" s="32"/>
      <c r="F108" s="17"/>
      <c r="G108" s="37"/>
      <c r="H108" s="31"/>
      <c r="I108" s="31"/>
      <c r="J108" s="31"/>
      <c r="K108" s="37"/>
      <c r="L108" s="34"/>
      <c r="M108" s="34"/>
      <c r="N108" s="34"/>
      <c r="O108" s="34"/>
      <c r="P108" s="34"/>
    </row>
    <row r="109" spans="2:16" s="28" customFormat="1">
      <c r="B109" s="30"/>
      <c r="C109" s="31" t="s">
        <v>304</v>
      </c>
      <c r="D109" s="31"/>
      <c r="E109" s="32"/>
      <c r="F109" s="17"/>
      <c r="G109" s="37"/>
      <c r="H109" s="31"/>
      <c r="I109" s="31"/>
      <c r="J109" s="31"/>
      <c r="K109" s="37"/>
      <c r="L109" s="34"/>
      <c r="M109" s="34"/>
      <c r="N109" s="34"/>
      <c r="O109" s="34"/>
      <c r="P109" s="34"/>
    </row>
    <row r="110" spans="2:16" s="28" customFormat="1" ht="26.4" thickBot="1">
      <c r="B110" s="34"/>
      <c r="C110" s="34"/>
      <c r="D110" s="34"/>
      <c r="E110" s="39"/>
      <c r="F110" s="40"/>
      <c r="G110" s="43"/>
      <c r="H110" s="37"/>
      <c r="I110" s="31"/>
      <c r="J110" s="31"/>
      <c r="K110" s="37"/>
      <c r="L110" s="34"/>
      <c r="M110" s="34"/>
      <c r="N110" s="34"/>
      <c r="O110" s="34"/>
      <c r="P110" s="34"/>
    </row>
    <row r="111" spans="2:16" s="28" customFormat="1" ht="27" thickTop="1" thickBot="1">
      <c r="B111" s="11" t="s">
        <v>252</v>
      </c>
      <c r="C111" s="11" t="s">
        <v>278</v>
      </c>
      <c r="D111" s="11" t="s">
        <v>254</v>
      </c>
      <c r="E111" s="12" t="s">
        <v>255</v>
      </c>
      <c r="F111" s="17"/>
      <c r="G111" s="7" t="s">
        <v>253</v>
      </c>
      <c r="H111" s="34"/>
      <c r="I111" s="34"/>
      <c r="J111" s="34"/>
      <c r="K111" s="37"/>
      <c r="L111" s="34"/>
      <c r="M111" s="34"/>
      <c r="N111" s="34"/>
      <c r="O111" s="34"/>
      <c r="P111" s="34"/>
    </row>
    <row r="112" spans="2:16" s="28" customFormat="1" ht="26.4" thickTop="1">
      <c r="B112" s="31"/>
      <c r="C112" s="31"/>
      <c r="D112" s="31"/>
      <c r="E112" s="32"/>
      <c r="F112" s="17"/>
      <c r="G112" s="31"/>
      <c r="H112" s="34"/>
      <c r="I112" s="34"/>
      <c r="J112" s="34"/>
      <c r="K112" s="37"/>
      <c r="L112" s="34"/>
      <c r="M112" s="34"/>
      <c r="N112" s="34"/>
      <c r="O112" s="34"/>
      <c r="P112" s="34"/>
    </row>
    <row r="113" spans="2:16" s="28" customFormat="1">
      <c r="B113" s="23" t="s">
        <v>305</v>
      </c>
      <c r="C113" s="23">
        <v>3</v>
      </c>
      <c r="D113" s="24">
        <v>0</v>
      </c>
      <c r="E113" s="16">
        <v>5</v>
      </c>
      <c r="F113" s="17"/>
      <c r="G113" s="22" t="s">
        <v>86</v>
      </c>
      <c r="H113" s="34"/>
      <c r="I113" s="34"/>
      <c r="J113" s="34"/>
      <c r="L113" s="34"/>
      <c r="M113" s="34"/>
      <c r="N113" s="34"/>
      <c r="O113" s="34"/>
      <c r="P113" s="34"/>
    </row>
    <row r="114" spans="2:16" s="28" customFormat="1">
      <c r="B114" s="31"/>
      <c r="C114" s="31"/>
      <c r="D114" s="31"/>
      <c r="E114" s="32"/>
      <c r="F114" s="17"/>
      <c r="G114" s="36"/>
      <c r="H114" s="34"/>
      <c r="I114" s="34"/>
      <c r="J114" s="34"/>
      <c r="K114" s="37"/>
      <c r="L114" s="34"/>
      <c r="M114" s="34"/>
      <c r="N114" s="34"/>
      <c r="O114" s="34"/>
      <c r="P114" s="34"/>
    </row>
    <row r="115" spans="2:16" s="28" customFormat="1">
      <c r="B115" s="23">
        <v>31</v>
      </c>
      <c r="C115" s="23">
        <v>3</v>
      </c>
      <c r="D115" s="24">
        <v>6</v>
      </c>
      <c r="E115" s="44">
        <v>6</v>
      </c>
      <c r="F115" s="17"/>
      <c r="G115" s="22" t="s">
        <v>87</v>
      </c>
      <c r="H115" s="34"/>
      <c r="I115" s="34"/>
      <c r="J115" s="34"/>
      <c r="K115" s="37"/>
      <c r="L115" s="34"/>
      <c r="M115" s="34"/>
      <c r="N115" s="34"/>
      <c r="O115" s="34"/>
      <c r="P115" s="34"/>
    </row>
    <row r="116" spans="2:16" s="28" customFormat="1">
      <c r="B116" s="23">
        <v>32</v>
      </c>
      <c r="C116" s="23">
        <v>3</v>
      </c>
      <c r="D116" s="24">
        <v>6</v>
      </c>
      <c r="E116" s="44">
        <v>26</v>
      </c>
      <c r="F116" s="17"/>
      <c r="G116" s="22" t="s">
        <v>88</v>
      </c>
      <c r="H116" s="34"/>
      <c r="I116" s="34"/>
      <c r="J116" s="34"/>
      <c r="K116" s="37"/>
      <c r="L116" s="34"/>
      <c r="M116" s="34"/>
      <c r="N116" s="34"/>
      <c r="O116" s="34"/>
      <c r="P116" s="34"/>
    </row>
    <row r="117" spans="2:16" s="28" customFormat="1">
      <c r="B117" s="23">
        <v>33</v>
      </c>
      <c r="C117" s="23">
        <v>3</v>
      </c>
      <c r="D117" s="24">
        <v>6</v>
      </c>
      <c r="E117" s="44">
        <v>28</v>
      </c>
      <c r="F117" s="17"/>
      <c r="G117" s="22" t="s">
        <v>89</v>
      </c>
      <c r="H117" s="34"/>
      <c r="I117" s="34"/>
      <c r="J117" s="34"/>
      <c r="K117" s="37"/>
      <c r="L117" s="34"/>
      <c r="M117" s="34"/>
      <c r="N117" s="34"/>
      <c r="O117" s="34"/>
      <c r="P117" s="34"/>
    </row>
    <row r="118" spans="2:16" s="28" customFormat="1">
      <c r="B118" s="23">
        <v>34</v>
      </c>
      <c r="C118" s="23">
        <v>3</v>
      </c>
      <c r="D118" s="24">
        <v>6</v>
      </c>
      <c r="E118" s="44">
        <v>10</v>
      </c>
      <c r="F118" s="17"/>
      <c r="G118" s="22" t="s">
        <v>90</v>
      </c>
      <c r="H118" s="34"/>
      <c r="I118" s="34"/>
      <c r="J118" s="34"/>
      <c r="K118" s="37"/>
      <c r="L118" s="34"/>
      <c r="M118" s="34"/>
      <c r="N118" s="34"/>
      <c r="O118" s="34"/>
      <c r="P118" s="34"/>
    </row>
    <row r="119" spans="2:16" s="28" customFormat="1">
      <c r="B119" s="23">
        <v>35</v>
      </c>
      <c r="C119" s="23">
        <v>3</v>
      </c>
      <c r="D119" s="24">
        <v>6</v>
      </c>
      <c r="E119" s="44">
        <v>36</v>
      </c>
      <c r="F119" s="17"/>
      <c r="G119" s="22" t="s">
        <v>92</v>
      </c>
      <c r="H119" s="34"/>
      <c r="I119" s="34"/>
      <c r="J119" s="34"/>
      <c r="K119" s="37"/>
      <c r="L119" s="34"/>
      <c r="M119" s="34"/>
      <c r="N119" s="34"/>
      <c r="O119" s="34"/>
      <c r="P119" s="34"/>
    </row>
    <row r="120" spans="2:16" s="28" customFormat="1">
      <c r="B120" s="23">
        <v>36</v>
      </c>
      <c r="C120" s="23">
        <v>3</v>
      </c>
      <c r="D120" s="24">
        <v>6</v>
      </c>
      <c r="E120" s="44">
        <v>25</v>
      </c>
      <c r="F120" s="17"/>
      <c r="G120" s="22" t="s">
        <v>93</v>
      </c>
      <c r="H120" s="34"/>
      <c r="I120" s="34"/>
      <c r="J120" s="34"/>
      <c r="K120" s="37"/>
      <c r="L120" s="34"/>
      <c r="M120" s="34"/>
      <c r="N120" s="34"/>
      <c r="O120" s="34"/>
      <c r="P120" s="34"/>
    </row>
    <row r="121" spans="2:16" s="28" customFormat="1">
      <c r="B121" s="23">
        <v>37</v>
      </c>
      <c r="C121" s="23">
        <v>3</v>
      </c>
      <c r="D121" s="24">
        <v>6</v>
      </c>
      <c r="E121" s="44">
        <v>3</v>
      </c>
      <c r="F121" s="17"/>
      <c r="G121" s="22" t="s">
        <v>94</v>
      </c>
      <c r="H121" s="34"/>
      <c r="I121" s="34"/>
      <c r="J121" s="34"/>
      <c r="K121" s="37"/>
      <c r="L121" s="34"/>
      <c r="M121" s="34"/>
      <c r="N121" s="34"/>
      <c r="O121" s="34"/>
      <c r="P121" s="34"/>
    </row>
    <row r="122" spans="2:16" s="28" customFormat="1">
      <c r="B122" s="23">
        <v>38</v>
      </c>
      <c r="C122" s="23">
        <v>3</v>
      </c>
      <c r="D122" s="24">
        <v>6</v>
      </c>
      <c r="E122" s="44">
        <v>21</v>
      </c>
      <c r="F122" s="17"/>
      <c r="G122" s="22" t="s">
        <v>95</v>
      </c>
      <c r="H122" s="34"/>
      <c r="I122" s="34"/>
      <c r="J122" s="34"/>
      <c r="K122" s="37"/>
      <c r="L122" s="34"/>
      <c r="M122" s="34"/>
      <c r="N122" s="34"/>
      <c r="O122" s="34"/>
      <c r="P122" s="34"/>
    </row>
    <row r="123" spans="2:16" s="28" customFormat="1">
      <c r="B123" s="23">
        <v>39</v>
      </c>
      <c r="C123" s="23">
        <v>3</v>
      </c>
      <c r="D123" s="24">
        <v>6</v>
      </c>
      <c r="E123" s="44">
        <v>28</v>
      </c>
      <c r="F123" s="17"/>
      <c r="G123" s="22" t="s">
        <v>96</v>
      </c>
      <c r="H123" s="34"/>
      <c r="I123" s="34"/>
      <c r="J123" s="34"/>
      <c r="K123" s="37"/>
      <c r="L123" s="34"/>
      <c r="M123" s="34"/>
      <c r="N123" s="34"/>
      <c r="O123" s="34"/>
      <c r="P123" s="34"/>
    </row>
    <row r="124" spans="2:16" s="28" customFormat="1">
      <c r="B124" s="23">
        <v>40</v>
      </c>
      <c r="C124" s="23">
        <v>3</v>
      </c>
      <c r="D124" s="24">
        <v>6</v>
      </c>
      <c r="E124" s="44">
        <v>25</v>
      </c>
      <c r="F124" s="17"/>
      <c r="G124" s="22" t="s">
        <v>97</v>
      </c>
      <c r="H124" s="34"/>
      <c r="I124" s="34"/>
      <c r="J124" s="34"/>
      <c r="K124" s="37"/>
      <c r="L124" s="34"/>
      <c r="M124" s="34"/>
      <c r="N124" s="34"/>
      <c r="O124" s="34"/>
      <c r="P124" s="34"/>
    </row>
    <row r="125" spans="2:16" s="28" customFormat="1">
      <c r="B125" s="23">
        <v>41</v>
      </c>
      <c r="C125" s="23">
        <v>3</v>
      </c>
      <c r="D125" s="24">
        <v>6</v>
      </c>
      <c r="E125" s="44">
        <v>29</v>
      </c>
      <c r="F125" s="17"/>
      <c r="G125" s="22" t="s">
        <v>98</v>
      </c>
      <c r="H125" s="34"/>
      <c r="I125" s="34"/>
      <c r="J125" s="34"/>
      <c r="K125" s="37"/>
      <c r="L125" s="34"/>
      <c r="M125" s="34"/>
      <c r="N125" s="34"/>
      <c r="O125" s="34"/>
      <c r="P125" s="34"/>
    </row>
    <row r="126" spans="2:16" s="28" customFormat="1">
      <c r="B126" s="23">
        <v>42</v>
      </c>
      <c r="C126" s="23">
        <v>3</v>
      </c>
      <c r="D126" s="24">
        <v>6</v>
      </c>
      <c r="E126" s="44">
        <v>15</v>
      </c>
      <c r="F126" s="17"/>
      <c r="G126" s="22" t="s">
        <v>99</v>
      </c>
      <c r="H126" s="34"/>
      <c r="I126" s="34"/>
      <c r="J126" s="34"/>
      <c r="K126" s="37"/>
      <c r="L126" s="34"/>
      <c r="M126" s="34"/>
      <c r="N126" s="34"/>
      <c r="O126" s="34"/>
      <c r="P126" s="34"/>
    </row>
    <row r="127" spans="2:16" s="28" customFormat="1">
      <c r="B127" s="23">
        <v>43</v>
      </c>
      <c r="C127" s="23">
        <v>3</v>
      </c>
      <c r="D127" s="24">
        <v>6</v>
      </c>
      <c r="E127" s="44">
        <v>32</v>
      </c>
      <c r="F127" s="17"/>
      <c r="G127" s="22" t="s">
        <v>100</v>
      </c>
      <c r="H127" s="34"/>
      <c r="I127" s="34"/>
      <c r="J127" s="34"/>
      <c r="K127" s="37"/>
      <c r="L127" s="34"/>
      <c r="M127" s="34"/>
      <c r="N127" s="34"/>
      <c r="O127" s="34"/>
      <c r="P127" s="34"/>
    </row>
    <row r="128" spans="2:16" s="28" customFormat="1">
      <c r="B128" s="23">
        <v>44</v>
      </c>
      <c r="C128" s="23">
        <v>3</v>
      </c>
      <c r="D128" s="24">
        <v>6</v>
      </c>
      <c r="E128" s="44">
        <v>6</v>
      </c>
      <c r="F128" s="17"/>
      <c r="G128" s="22" t="s">
        <v>101</v>
      </c>
      <c r="H128" s="34"/>
      <c r="I128" s="34"/>
      <c r="J128" s="34"/>
      <c r="K128" s="37"/>
      <c r="L128" s="34"/>
      <c r="M128" s="34"/>
      <c r="N128" s="34"/>
      <c r="O128" s="34"/>
      <c r="P128" s="34"/>
    </row>
    <row r="129" spans="2:16" s="28" customFormat="1">
      <c r="B129" s="23">
        <v>45</v>
      </c>
      <c r="C129" s="23">
        <v>3</v>
      </c>
      <c r="D129" s="24">
        <v>6</v>
      </c>
      <c r="E129" s="44">
        <v>4</v>
      </c>
      <c r="F129" s="17"/>
      <c r="G129" s="22" t="s">
        <v>102</v>
      </c>
      <c r="H129" s="34"/>
      <c r="I129" s="34"/>
      <c r="J129" s="34"/>
      <c r="K129" s="37"/>
      <c r="L129" s="34"/>
      <c r="M129" s="34"/>
      <c r="N129" s="34"/>
      <c r="O129" s="34"/>
      <c r="P129" s="34"/>
    </row>
    <row r="130" spans="2:16" s="28" customFormat="1">
      <c r="B130" s="23">
        <v>46</v>
      </c>
      <c r="C130" s="23">
        <v>3</v>
      </c>
      <c r="D130" s="24">
        <v>6</v>
      </c>
      <c r="E130" s="44">
        <v>20</v>
      </c>
      <c r="F130" s="17"/>
      <c r="G130" s="22" t="s">
        <v>103</v>
      </c>
      <c r="H130" s="34"/>
      <c r="I130" s="34"/>
      <c r="J130" s="34"/>
      <c r="K130" s="37"/>
      <c r="L130" s="34"/>
      <c r="M130" s="34"/>
      <c r="N130" s="34"/>
      <c r="O130" s="34"/>
      <c r="P130" s="34"/>
    </row>
    <row r="131" spans="2:16" s="28" customFormat="1">
      <c r="B131" s="23">
        <v>47</v>
      </c>
      <c r="C131" s="23">
        <v>3</v>
      </c>
      <c r="D131" s="24">
        <v>6</v>
      </c>
      <c r="E131" s="44">
        <v>2</v>
      </c>
      <c r="F131" s="17"/>
      <c r="G131" s="22" t="s">
        <v>104</v>
      </c>
      <c r="H131" s="34"/>
      <c r="I131" s="34"/>
      <c r="J131" s="34"/>
      <c r="K131" s="37"/>
      <c r="L131" s="34"/>
      <c r="M131" s="34"/>
      <c r="N131" s="34"/>
      <c r="O131" s="34"/>
      <c r="P131" s="34"/>
    </row>
    <row r="132" spans="2:16" s="28" customFormat="1">
      <c r="B132" s="23">
        <v>48</v>
      </c>
      <c r="C132" s="23">
        <v>3</v>
      </c>
      <c r="D132" s="24">
        <v>6</v>
      </c>
      <c r="E132" s="44">
        <v>8</v>
      </c>
      <c r="F132" s="17"/>
      <c r="G132" s="22" t="s">
        <v>105</v>
      </c>
      <c r="H132" s="34"/>
      <c r="I132" s="34"/>
      <c r="J132" s="34"/>
      <c r="K132" s="37"/>
      <c r="L132" s="34"/>
      <c r="M132" s="34"/>
      <c r="N132" s="34"/>
      <c r="O132" s="34"/>
      <c r="P132" s="34"/>
    </row>
    <row r="133" spans="2:16" s="28" customFormat="1">
      <c r="B133" s="23">
        <v>49</v>
      </c>
      <c r="C133" s="23">
        <v>3</v>
      </c>
      <c r="D133" s="24">
        <v>6</v>
      </c>
      <c r="E133" s="44">
        <v>7</v>
      </c>
      <c r="F133" s="17"/>
      <c r="G133" s="22" t="s">
        <v>106</v>
      </c>
      <c r="H133" s="34"/>
      <c r="I133" s="34"/>
      <c r="J133" s="34"/>
      <c r="K133" s="37"/>
      <c r="L133" s="34"/>
      <c r="M133" s="34"/>
      <c r="N133" s="34"/>
      <c r="O133" s="34"/>
      <c r="P133" s="34"/>
    </row>
    <row r="134" spans="2:16" s="28" customFormat="1">
      <c r="B134" s="23">
        <v>50</v>
      </c>
      <c r="C134" s="23">
        <v>3</v>
      </c>
      <c r="D134" s="24">
        <v>6</v>
      </c>
      <c r="E134" s="44">
        <v>25</v>
      </c>
      <c r="F134" s="17"/>
      <c r="G134" s="22" t="s">
        <v>107</v>
      </c>
      <c r="H134" s="34"/>
      <c r="I134" s="34"/>
      <c r="J134" s="34"/>
      <c r="K134" s="37"/>
      <c r="L134" s="34"/>
      <c r="M134" s="34"/>
      <c r="N134" s="34"/>
      <c r="O134" s="34"/>
      <c r="P134" s="34"/>
    </row>
    <row r="135" spans="2:16" s="28" customFormat="1">
      <c r="B135" s="34"/>
      <c r="C135" s="34"/>
      <c r="D135" s="34"/>
      <c r="E135" s="39"/>
      <c r="F135" s="40"/>
      <c r="G135" s="31"/>
      <c r="H135" s="34"/>
      <c r="I135" s="34"/>
      <c r="J135" s="34"/>
      <c r="K135" s="37"/>
      <c r="L135" s="34"/>
      <c r="M135" s="34"/>
      <c r="N135" s="34"/>
      <c r="O135" s="34"/>
      <c r="P135" s="34"/>
    </row>
    <row r="136" spans="2:16" s="28" customFormat="1">
      <c r="B136" s="23" t="s">
        <v>306</v>
      </c>
      <c r="C136" s="23">
        <v>3</v>
      </c>
      <c r="D136" s="24"/>
      <c r="E136" s="44" t="str">
        <f>IFERROR(E115,"")&amp;";"&amp;IFERROR(E116,"")&amp;";"&amp;IFERROR(E117,"")&amp;";"&amp;IFERROR(E118,"")&amp;";"&amp;IFERROR(E119,"")&amp;";"&amp;IFERROR(E120,"")&amp;";"&amp;IFERROR(E121,"")&amp;";"&amp;IFERROR(E122,"")&amp;";"&amp;IFERROR(E123,"")&amp;";"&amp;IFERROR(E124,"")&amp;";"&amp;IFERROR(E125,"")&amp;";"&amp;IFERROR(E126,"")&amp;";"&amp;IFERROR(E127,"")&amp;";"&amp;IFERROR(E128,"")&amp;";"&amp;IFERROR(E129,"")&amp;";"&amp;IFERROR(E130,"")&amp;";"&amp;IFERROR(E131,"")&amp;";"&amp;IFERROR(E132,"")&amp;";"&amp;IFERROR(E133,"")&amp;";"&amp;IFERROR(E134,"")</f>
        <v>6;26;28;10;36;25;3;21;28;25;29;15;32;6;4;20;2;8;7;25</v>
      </c>
      <c r="F136" s="40"/>
      <c r="G136" s="31"/>
      <c r="H136" s="34"/>
      <c r="I136" s="34"/>
      <c r="J136" s="34"/>
      <c r="K136" s="37"/>
      <c r="L136" s="34"/>
      <c r="M136" s="34"/>
      <c r="N136" s="34"/>
      <c r="O136" s="34"/>
      <c r="P136" s="34"/>
    </row>
    <row r="137" spans="2:16" s="28" customFormat="1" ht="16.95" customHeight="1">
      <c r="B137" s="31"/>
      <c r="C137" s="31"/>
      <c r="D137" s="31"/>
      <c r="E137" s="32"/>
      <c r="F137" s="17"/>
      <c r="G137" s="31"/>
      <c r="H137" s="34"/>
      <c r="I137" s="34"/>
      <c r="J137" s="34"/>
      <c r="K137" s="31"/>
      <c r="L137" s="31"/>
      <c r="M137" s="31"/>
      <c r="N137" s="31"/>
      <c r="O137" s="31"/>
      <c r="P137" s="31"/>
    </row>
    <row r="138" spans="2:16" s="28" customFormat="1" ht="16.95" customHeight="1">
      <c r="B138" s="31"/>
      <c r="C138" s="31"/>
      <c r="D138" s="31"/>
      <c r="E138" s="32"/>
      <c r="F138" s="17"/>
      <c r="G138" s="31"/>
      <c r="H138" s="34"/>
      <c r="I138" s="34"/>
      <c r="J138" s="34"/>
      <c r="K138" s="31"/>
      <c r="L138" s="31"/>
      <c r="M138" s="31"/>
      <c r="N138" s="31"/>
      <c r="O138" s="31"/>
      <c r="P138" s="31"/>
    </row>
    <row r="139" spans="2:16" s="28" customFormat="1" ht="16.95" customHeight="1">
      <c r="B139" s="31"/>
      <c r="C139" s="31"/>
      <c r="D139" s="31"/>
      <c r="E139" s="32"/>
      <c r="F139" s="17"/>
      <c r="G139" s="31"/>
      <c r="H139" s="34"/>
      <c r="I139" s="34"/>
      <c r="J139" s="34"/>
      <c r="K139" s="31"/>
      <c r="L139" s="31"/>
      <c r="M139" s="31"/>
      <c r="N139" s="31"/>
      <c r="O139" s="31"/>
      <c r="P139" s="31"/>
    </row>
    <row r="140" spans="2:16" s="28" customFormat="1" ht="16.95" customHeight="1" thickBot="1">
      <c r="B140" s="31"/>
      <c r="C140" s="31"/>
      <c r="D140" s="31"/>
      <c r="E140" s="32"/>
      <c r="F140" s="17"/>
      <c r="G140" s="31"/>
      <c r="H140" s="34"/>
      <c r="I140" s="34"/>
      <c r="J140" s="34"/>
      <c r="K140" s="31"/>
      <c r="L140" s="31"/>
      <c r="M140" s="31"/>
      <c r="N140" s="31"/>
      <c r="O140" s="31"/>
      <c r="P140" s="31"/>
    </row>
    <row r="141" spans="2:16" s="28" customFormat="1" ht="27" thickTop="1" thickBot="1">
      <c r="B141" s="20" t="s">
        <v>307</v>
      </c>
      <c r="C141" s="21" t="s">
        <v>291</v>
      </c>
      <c r="D141" s="31"/>
      <c r="E141" s="32"/>
      <c r="F141" s="17"/>
      <c r="G141" s="31"/>
      <c r="H141" s="34"/>
      <c r="I141" s="34"/>
      <c r="J141" s="34"/>
      <c r="K141" s="31"/>
      <c r="L141" s="31"/>
      <c r="M141" s="31"/>
      <c r="N141" s="31"/>
      <c r="O141" s="31"/>
      <c r="P141" s="31"/>
    </row>
    <row r="142" spans="2:16" s="28" customFormat="1" ht="26.4" thickTop="1">
      <c r="B142" s="30"/>
      <c r="C142" s="31"/>
      <c r="D142" s="31"/>
      <c r="E142" s="32"/>
      <c r="F142" s="17"/>
      <c r="G142" s="31"/>
      <c r="H142" s="34"/>
      <c r="I142" s="34"/>
      <c r="J142" s="34"/>
      <c r="K142" s="31"/>
      <c r="L142" s="31"/>
      <c r="M142" s="31"/>
      <c r="N142" s="31"/>
      <c r="O142" s="31"/>
      <c r="P142" s="31"/>
    </row>
    <row r="143" spans="2:16" s="28" customFormat="1">
      <c r="B143" s="30" t="s">
        <v>308</v>
      </c>
      <c r="C143" s="31"/>
      <c r="D143" s="31"/>
      <c r="E143" s="32"/>
      <c r="F143" s="17"/>
      <c r="G143" s="31"/>
      <c r="H143" s="34"/>
      <c r="I143" s="34"/>
      <c r="J143" s="34"/>
      <c r="K143" s="31"/>
      <c r="L143" s="31"/>
      <c r="M143" s="31"/>
      <c r="N143" s="31"/>
      <c r="O143" s="31"/>
      <c r="P143" s="31"/>
    </row>
    <row r="144" spans="2:16" s="28" customFormat="1">
      <c r="B144" s="30"/>
      <c r="C144" s="31" t="s">
        <v>309</v>
      </c>
      <c r="D144" s="31"/>
      <c r="E144" s="32"/>
      <c r="F144" s="17"/>
      <c r="G144" s="31"/>
      <c r="H144" s="34"/>
      <c r="I144" s="34"/>
      <c r="J144" s="34"/>
      <c r="K144" s="31"/>
      <c r="L144" s="31"/>
      <c r="M144" s="31"/>
      <c r="N144" s="31"/>
      <c r="O144" s="31"/>
      <c r="P144" s="31"/>
    </row>
    <row r="145" spans="2:16" s="28" customFormat="1">
      <c r="B145" s="30"/>
      <c r="C145" s="31" t="s">
        <v>310</v>
      </c>
      <c r="D145" s="31"/>
      <c r="E145" s="32"/>
      <c r="F145" s="17"/>
      <c r="G145" s="31"/>
      <c r="H145" s="31"/>
      <c r="I145" s="31"/>
      <c r="J145" s="31"/>
      <c r="K145" s="31"/>
      <c r="L145" s="31"/>
      <c r="M145" s="31"/>
      <c r="N145" s="31"/>
      <c r="O145" s="31"/>
      <c r="P145" s="31"/>
    </row>
    <row r="146" spans="2:16" s="28" customFormat="1">
      <c r="B146" s="30"/>
      <c r="C146" s="31" t="s">
        <v>311</v>
      </c>
      <c r="D146" s="31"/>
      <c r="E146" s="32"/>
      <c r="F146" s="17"/>
      <c r="G146" s="31"/>
      <c r="H146" s="31"/>
      <c r="I146" s="31"/>
      <c r="J146" s="31"/>
      <c r="K146" s="31"/>
      <c r="L146" s="31"/>
      <c r="M146" s="31"/>
      <c r="N146" s="31"/>
      <c r="O146" s="31"/>
      <c r="P146" s="31"/>
    </row>
    <row r="147" spans="2:16" s="28" customFormat="1">
      <c r="B147" s="30"/>
      <c r="C147" s="31" t="s">
        <v>312</v>
      </c>
      <c r="D147" s="31"/>
      <c r="E147" s="32"/>
      <c r="F147" s="17"/>
      <c r="G147" s="31"/>
      <c r="H147" s="31"/>
      <c r="I147" s="31"/>
      <c r="J147" s="31"/>
      <c r="K147" s="31"/>
      <c r="L147" s="31"/>
      <c r="M147" s="31"/>
      <c r="N147" s="31"/>
      <c r="O147" s="31"/>
      <c r="P147" s="31"/>
    </row>
    <row r="148" spans="2:16" s="28" customFormat="1" ht="26.4" thickBot="1">
      <c r="B148" s="30"/>
      <c r="C148" s="31"/>
      <c r="D148" s="31"/>
      <c r="E148" s="32"/>
      <c r="F148" s="17"/>
      <c r="G148" s="35"/>
      <c r="H148" s="31"/>
      <c r="I148" s="31"/>
      <c r="J148" s="31"/>
      <c r="K148" s="8"/>
      <c r="L148" s="8"/>
      <c r="M148" s="8"/>
      <c r="N148" s="8"/>
      <c r="O148" s="8"/>
      <c r="P148" s="8"/>
    </row>
    <row r="149" spans="2:16" s="28" customFormat="1" ht="27" thickTop="1" thickBot="1">
      <c r="B149" s="11" t="s">
        <v>252</v>
      </c>
      <c r="C149" s="11" t="s">
        <v>9</v>
      </c>
      <c r="D149" s="11" t="s">
        <v>254</v>
      </c>
      <c r="E149" s="12" t="s">
        <v>255</v>
      </c>
      <c r="F149" s="17"/>
      <c r="G149" s="7" t="s">
        <v>313</v>
      </c>
      <c r="H149" s="31"/>
      <c r="I149" s="71" t="s">
        <v>314</v>
      </c>
      <c r="J149" s="72"/>
      <c r="K149" s="72"/>
      <c r="L149" s="72"/>
      <c r="M149" s="72"/>
      <c r="N149" s="72"/>
      <c r="O149" s="73"/>
      <c r="P149" s="31"/>
    </row>
    <row r="150" spans="2:16" s="28" customFormat="1" ht="26.4" thickTop="1">
      <c r="B150" s="31"/>
      <c r="C150" s="31"/>
      <c r="D150" s="31"/>
      <c r="E150" s="32"/>
      <c r="F150" s="17"/>
      <c r="G150" s="31"/>
      <c r="H150" s="31"/>
      <c r="I150" s="31"/>
      <c r="J150" s="31"/>
      <c r="K150" s="31"/>
      <c r="L150" s="31"/>
      <c r="M150" s="31"/>
      <c r="N150" s="31"/>
      <c r="O150" s="31"/>
      <c r="P150" s="31"/>
    </row>
    <row r="151" spans="2:16" s="28" customFormat="1">
      <c r="B151" s="23" t="s">
        <v>315</v>
      </c>
      <c r="C151" s="23">
        <v>4</v>
      </c>
      <c r="D151" s="24">
        <v>0</v>
      </c>
      <c r="E151" s="16">
        <v>2</v>
      </c>
      <c r="F151" s="17"/>
      <c r="G151" s="22" t="s">
        <v>117</v>
      </c>
      <c r="H151" s="31"/>
      <c r="I151" s="49" t="s">
        <v>118</v>
      </c>
      <c r="J151" s="50"/>
      <c r="K151" s="50"/>
      <c r="L151" s="50"/>
      <c r="M151" s="50"/>
      <c r="N151" s="50"/>
      <c r="O151" s="51"/>
      <c r="P151" s="31"/>
    </row>
    <row r="152" spans="2:16" s="28" customFormat="1">
      <c r="B152" s="31"/>
      <c r="C152" s="31"/>
      <c r="D152" s="31"/>
      <c r="E152" s="32"/>
      <c r="F152" s="17"/>
      <c r="G152" s="36"/>
      <c r="H152" s="31"/>
      <c r="I152" s="31"/>
      <c r="J152" s="31"/>
      <c r="K152" s="31"/>
      <c r="L152" s="31"/>
      <c r="M152" s="31"/>
      <c r="N152" s="31"/>
      <c r="O152" s="31"/>
      <c r="P152" s="31"/>
    </row>
    <row r="153" spans="2:16" s="28" customFormat="1">
      <c r="B153" s="23">
        <v>51</v>
      </c>
      <c r="C153" s="23">
        <v>4</v>
      </c>
      <c r="D153" s="24">
        <v>7</v>
      </c>
      <c r="E153" s="16">
        <v>5</v>
      </c>
      <c r="F153" s="17"/>
      <c r="G153" s="22" t="s">
        <v>119</v>
      </c>
      <c r="H153" s="31"/>
      <c r="I153" s="49" t="s">
        <v>120</v>
      </c>
      <c r="J153" s="50"/>
      <c r="K153" s="50"/>
      <c r="L153" s="50"/>
      <c r="M153" s="50"/>
      <c r="N153" s="50"/>
      <c r="O153" s="51"/>
      <c r="P153" s="31"/>
    </row>
    <row r="154" spans="2:16" s="28" customFormat="1">
      <c r="B154" s="23">
        <v>52</v>
      </c>
      <c r="C154" s="23">
        <v>4</v>
      </c>
      <c r="D154" s="24">
        <v>7</v>
      </c>
      <c r="E154" s="16">
        <v>6</v>
      </c>
      <c r="F154" s="17"/>
      <c r="G154" s="22" t="s">
        <v>121</v>
      </c>
      <c r="H154" s="31"/>
      <c r="I154" s="49" t="s">
        <v>122</v>
      </c>
      <c r="J154" s="50"/>
      <c r="K154" s="50"/>
      <c r="L154" s="50"/>
      <c r="M154" s="50"/>
      <c r="N154" s="50"/>
      <c r="O154" s="51"/>
      <c r="P154" s="31"/>
    </row>
    <row r="155" spans="2:16" s="28" customFormat="1">
      <c r="B155" s="23">
        <v>53</v>
      </c>
      <c r="C155" s="23">
        <v>4</v>
      </c>
      <c r="D155" s="24">
        <v>7</v>
      </c>
      <c r="E155" s="16">
        <v>3</v>
      </c>
      <c r="F155" s="17"/>
      <c r="G155" s="22" t="s">
        <v>123</v>
      </c>
      <c r="H155" s="31"/>
      <c r="I155" s="49" t="s">
        <v>124</v>
      </c>
      <c r="J155" s="50"/>
      <c r="K155" s="50"/>
      <c r="L155" s="50"/>
      <c r="M155" s="50"/>
      <c r="N155" s="50"/>
      <c r="O155" s="51"/>
      <c r="P155" s="31"/>
    </row>
    <row r="156" spans="2:16" s="28" customFormat="1">
      <c r="B156" s="23">
        <v>54</v>
      </c>
      <c r="C156" s="23">
        <v>4</v>
      </c>
      <c r="D156" s="24">
        <v>7</v>
      </c>
      <c r="E156" s="16">
        <v>3</v>
      </c>
      <c r="F156" s="17"/>
      <c r="G156" s="22" t="s">
        <v>123</v>
      </c>
      <c r="H156" s="31"/>
      <c r="I156" s="49" t="s">
        <v>125</v>
      </c>
      <c r="J156" s="50"/>
      <c r="K156" s="50"/>
      <c r="L156" s="50"/>
      <c r="M156" s="50"/>
      <c r="N156" s="50"/>
      <c r="O156" s="51"/>
      <c r="P156" s="31"/>
    </row>
    <row r="157" spans="2:16" s="28" customFormat="1">
      <c r="B157" s="23">
        <v>55</v>
      </c>
      <c r="C157" s="23">
        <v>4</v>
      </c>
      <c r="D157" s="24">
        <v>7</v>
      </c>
      <c r="E157" s="16">
        <v>2</v>
      </c>
      <c r="F157" s="17"/>
      <c r="G157" s="22" t="s">
        <v>117</v>
      </c>
      <c r="H157" s="31"/>
      <c r="I157" s="49" t="s">
        <v>126</v>
      </c>
      <c r="J157" s="50"/>
      <c r="K157" s="50"/>
      <c r="L157" s="50"/>
      <c r="M157" s="50"/>
      <c r="N157" s="50"/>
      <c r="O157" s="51"/>
      <c r="P157" s="31"/>
    </row>
    <row r="158" spans="2:16" s="28" customFormat="1">
      <c r="B158" s="23">
        <v>56</v>
      </c>
      <c r="C158" s="23">
        <v>4</v>
      </c>
      <c r="D158" s="24">
        <v>7</v>
      </c>
      <c r="E158" s="16">
        <v>4</v>
      </c>
      <c r="F158" s="17"/>
      <c r="G158" s="22" t="s">
        <v>117</v>
      </c>
      <c r="H158" s="31"/>
      <c r="I158" s="49" t="s">
        <v>127</v>
      </c>
      <c r="J158" s="50"/>
      <c r="K158" s="50"/>
      <c r="L158" s="50"/>
      <c r="M158" s="50"/>
      <c r="N158" s="50"/>
      <c r="O158" s="51"/>
      <c r="P158" s="31"/>
    </row>
    <row r="159" spans="2:16" s="28" customFormat="1">
      <c r="B159" s="23">
        <v>57</v>
      </c>
      <c r="C159" s="23">
        <v>4</v>
      </c>
      <c r="D159" s="24">
        <v>7</v>
      </c>
      <c r="E159" s="16">
        <v>7</v>
      </c>
      <c r="F159" s="17"/>
      <c r="G159" s="22" t="s">
        <v>128</v>
      </c>
      <c r="H159" s="31"/>
      <c r="I159" s="49" t="s">
        <v>129</v>
      </c>
      <c r="J159" s="50"/>
      <c r="K159" s="50"/>
      <c r="L159" s="50"/>
      <c r="M159" s="50"/>
      <c r="N159" s="50"/>
      <c r="O159" s="51"/>
      <c r="P159" s="31"/>
    </row>
    <row r="160" spans="2:16" s="28" customFormat="1">
      <c r="B160" s="23">
        <v>58</v>
      </c>
      <c r="C160" s="23">
        <v>4</v>
      </c>
      <c r="D160" s="24">
        <v>7</v>
      </c>
      <c r="E160" s="16">
        <v>7</v>
      </c>
      <c r="F160" s="17"/>
      <c r="G160" s="22" t="s">
        <v>130</v>
      </c>
      <c r="H160" s="31"/>
      <c r="I160" s="49" t="s">
        <v>131</v>
      </c>
      <c r="J160" s="50"/>
      <c r="K160" s="50"/>
      <c r="L160" s="50"/>
      <c r="M160" s="50"/>
      <c r="N160" s="50"/>
      <c r="O160" s="51"/>
      <c r="P160" s="31"/>
    </row>
    <row r="161" spans="2:16" s="28" customFormat="1">
      <c r="B161" s="23">
        <v>59</v>
      </c>
      <c r="C161" s="23">
        <v>4</v>
      </c>
      <c r="D161" s="24">
        <v>7</v>
      </c>
      <c r="E161" s="16">
        <v>2</v>
      </c>
      <c r="F161" s="17"/>
      <c r="G161" s="22" t="s">
        <v>121</v>
      </c>
      <c r="H161" s="31"/>
      <c r="I161" s="49" t="s">
        <v>132</v>
      </c>
      <c r="J161" s="50"/>
      <c r="K161" s="50"/>
      <c r="L161" s="50"/>
      <c r="M161" s="50"/>
      <c r="N161" s="50"/>
      <c r="O161" s="51"/>
      <c r="P161" s="31"/>
    </row>
    <row r="162" spans="2:16" s="28" customFormat="1">
      <c r="B162" s="23">
        <v>60</v>
      </c>
      <c r="C162" s="23">
        <v>4</v>
      </c>
      <c r="D162" s="24">
        <v>7</v>
      </c>
      <c r="E162" s="16">
        <v>8</v>
      </c>
      <c r="F162" s="17"/>
      <c r="G162" s="22" t="s">
        <v>133</v>
      </c>
      <c r="H162" s="31"/>
      <c r="I162" s="49" t="s">
        <v>134</v>
      </c>
      <c r="J162" s="50"/>
      <c r="K162" s="50"/>
      <c r="L162" s="50"/>
      <c r="M162" s="50"/>
      <c r="N162" s="50"/>
      <c r="O162" s="51"/>
      <c r="P162" s="31"/>
    </row>
    <row r="163" spans="2:16" s="28" customFormat="1">
      <c r="B163" s="23">
        <v>61</v>
      </c>
      <c r="C163" s="23">
        <v>4</v>
      </c>
      <c r="D163" s="24">
        <v>7</v>
      </c>
      <c r="E163" s="16">
        <v>2</v>
      </c>
      <c r="F163" s="17"/>
      <c r="G163" s="22" t="s">
        <v>133</v>
      </c>
      <c r="H163" s="31"/>
      <c r="I163" s="49" t="s">
        <v>135</v>
      </c>
      <c r="J163" s="50"/>
      <c r="K163" s="50"/>
      <c r="L163" s="50"/>
      <c r="M163" s="50"/>
      <c r="N163" s="50"/>
      <c r="O163" s="51"/>
      <c r="P163" s="31"/>
    </row>
    <row r="164" spans="2:16" s="28" customFormat="1">
      <c r="B164" s="23">
        <v>62</v>
      </c>
      <c r="C164" s="23">
        <v>4</v>
      </c>
      <c r="D164" s="24">
        <v>7</v>
      </c>
      <c r="E164" s="16">
        <v>4</v>
      </c>
      <c r="F164" s="17"/>
      <c r="G164" s="22" t="s">
        <v>136</v>
      </c>
      <c r="H164" s="31"/>
      <c r="I164" s="49" t="s">
        <v>137</v>
      </c>
      <c r="J164" s="50"/>
      <c r="K164" s="50"/>
      <c r="L164" s="50"/>
      <c r="M164" s="50"/>
      <c r="N164" s="50"/>
      <c r="O164" s="51"/>
      <c r="P164" s="31"/>
    </row>
    <row r="165" spans="2:16" s="28" customFormat="1">
      <c r="B165" s="23">
        <v>63</v>
      </c>
      <c r="C165" s="23">
        <v>4</v>
      </c>
      <c r="D165" s="24">
        <v>7</v>
      </c>
      <c r="E165" s="16">
        <v>6</v>
      </c>
      <c r="F165" s="17"/>
      <c r="G165" s="22" t="s">
        <v>138</v>
      </c>
      <c r="H165" s="31"/>
      <c r="I165" s="49" t="s">
        <v>139</v>
      </c>
      <c r="J165" s="50"/>
      <c r="K165" s="50"/>
      <c r="L165" s="50"/>
      <c r="M165" s="50"/>
      <c r="N165" s="50"/>
      <c r="O165" s="51"/>
      <c r="P165" s="31"/>
    </row>
    <row r="166" spans="2:16" s="28" customFormat="1">
      <c r="B166" s="23">
        <v>64</v>
      </c>
      <c r="C166" s="23">
        <v>4</v>
      </c>
      <c r="D166" s="24">
        <v>7</v>
      </c>
      <c r="E166" s="16">
        <v>9</v>
      </c>
      <c r="F166" s="17"/>
      <c r="G166" s="22" t="s">
        <v>128</v>
      </c>
      <c r="H166" s="31"/>
      <c r="I166" s="49" t="s">
        <v>140</v>
      </c>
      <c r="J166" s="50"/>
      <c r="K166" s="50"/>
      <c r="L166" s="50"/>
      <c r="M166" s="50"/>
      <c r="N166" s="50"/>
      <c r="O166" s="51"/>
      <c r="P166" s="31"/>
    </row>
    <row r="167" spans="2:16" s="28" customFormat="1">
      <c r="B167" s="23">
        <v>65</v>
      </c>
      <c r="C167" s="23">
        <v>4</v>
      </c>
      <c r="D167" s="24">
        <v>7</v>
      </c>
      <c r="E167" s="16">
        <v>6</v>
      </c>
      <c r="F167" s="17"/>
      <c r="G167" s="22" t="s">
        <v>119</v>
      </c>
      <c r="H167" s="31"/>
      <c r="I167" s="49" t="s">
        <v>141</v>
      </c>
      <c r="J167" s="50"/>
      <c r="K167" s="50"/>
      <c r="L167" s="50"/>
      <c r="M167" s="50"/>
      <c r="N167" s="50"/>
      <c r="O167" s="51"/>
      <c r="P167" s="31"/>
    </row>
    <row r="168" spans="2:16" s="28" customFormat="1">
      <c r="B168" s="23">
        <v>66</v>
      </c>
      <c r="C168" s="23">
        <v>4</v>
      </c>
      <c r="D168" s="24">
        <v>7</v>
      </c>
      <c r="E168" s="16">
        <v>6</v>
      </c>
      <c r="F168" s="17"/>
      <c r="G168" s="22" t="s">
        <v>130</v>
      </c>
      <c r="H168" s="31"/>
      <c r="I168" s="49" t="s">
        <v>142</v>
      </c>
      <c r="J168" s="50"/>
      <c r="K168" s="50"/>
      <c r="L168" s="50"/>
      <c r="M168" s="50"/>
      <c r="N168" s="50"/>
      <c r="O168" s="51"/>
      <c r="P168" s="31"/>
    </row>
    <row r="169" spans="2:16" s="28" customFormat="1">
      <c r="B169" s="23">
        <v>67</v>
      </c>
      <c r="C169" s="23">
        <v>4</v>
      </c>
      <c r="D169" s="24">
        <v>7</v>
      </c>
      <c r="E169" s="16">
        <v>3</v>
      </c>
      <c r="F169" s="17"/>
      <c r="G169" s="22" t="s">
        <v>136</v>
      </c>
      <c r="H169" s="31"/>
      <c r="I169" s="49" t="s">
        <v>143</v>
      </c>
      <c r="J169" s="50"/>
      <c r="K169" s="50"/>
      <c r="L169" s="50"/>
      <c r="M169" s="50"/>
      <c r="N169" s="50"/>
      <c r="O169" s="51"/>
      <c r="P169" s="31"/>
    </row>
    <row r="170" spans="2:16" s="28" customFormat="1">
      <c r="B170" s="23">
        <v>68</v>
      </c>
      <c r="C170" s="23">
        <v>4</v>
      </c>
      <c r="D170" s="24">
        <v>7</v>
      </c>
      <c r="E170" s="16">
        <v>4</v>
      </c>
      <c r="F170" s="17"/>
      <c r="G170" s="22" t="s">
        <v>130</v>
      </c>
      <c r="H170" s="31"/>
      <c r="I170" s="49" t="s">
        <v>144</v>
      </c>
      <c r="J170" s="50"/>
      <c r="K170" s="50"/>
      <c r="L170" s="50"/>
      <c r="M170" s="50"/>
      <c r="N170" s="50"/>
      <c r="O170" s="51"/>
      <c r="P170" s="31"/>
    </row>
    <row r="171" spans="2:16" s="28" customFormat="1">
      <c r="B171" s="23">
        <v>69</v>
      </c>
      <c r="C171" s="23">
        <v>4</v>
      </c>
      <c r="D171" s="24">
        <v>7</v>
      </c>
      <c r="E171" s="16">
        <v>6</v>
      </c>
      <c r="F171" s="17"/>
      <c r="G171" s="22" t="s">
        <v>133</v>
      </c>
      <c r="H171" s="31"/>
      <c r="I171" s="49" t="s">
        <v>145</v>
      </c>
      <c r="J171" s="50"/>
      <c r="K171" s="50"/>
      <c r="L171" s="50"/>
      <c r="M171" s="50"/>
      <c r="N171" s="50"/>
      <c r="O171" s="51"/>
      <c r="P171" s="31"/>
    </row>
    <row r="172" spans="2:16" s="28" customFormat="1">
      <c r="B172" s="23">
        <v>70</v>
      </c>
      <c r="C172" s="23">
        <v>4</v>
      </c>
      <c r="D172" s="24">
        <v>7</v>
      </c>
      <c r="E172" s="16">
        <v>3</v>
      </c>
      <c r="F172" s="17"/>
      <c r="G172" s="22" t="s">
        <v>130</v>
      </c>
      <c r="H172" s="31"/>
      <c r="I172" s="49" t="s">
        <v>146</v>
      </c>
      <c r="J172" s="50"/>
      <c r="K172" s="50"/>
      <c r="L172" s="50"/>
      <c r="M172" s="50"/>
      <c r="N172" s="50"/>
      <c r="O172" s="51"/>
      <c r="P172" s="31"/>
    </row>
    <row r="173" spans="2:16" s="28" customFormat="1">
      <c r="B173" s="25"/>
      <c r="C173" s="25"/>
      <c r="D173" s="26"/>
      <c r="E173" s="27"/>
      <c r="F173" s="17"/>
      <c r="G173" s="37"/>
      <c r="H173" s="31"/>
      <c r="I173" s="31"/>
      <c r="J173" s="31"/>
      <c r="K173" s="38"/>
      <c r="L173" s="34"/>
      <c r="M173" s="34"/>
      <c r="N173" s="34"/>
      <c r="O173" s="34"/>
      <c r="P173" s="34"/>
    </row>
    <row r="174" spans="2:16" s="28" customFormat="1">
      <c r="B174" s="23" t="s">
        <v>316</v>
      </c>
      <c r="C174" s="23">
        <v>4</v>
      </c>
      <c r="D174" s="24"/>
      <c r="E174" s="44" t="str">
        <f>IFERROR(E153,"")&amp;";"&amp;IFERROR(E154,"")&amp;";"&amp;IFERROR(E155,"")&amp;";"&amp;IFERROR(E156,"")&amp;";"&amp;IFERROR(E157,"")&amp;";"&amp;IFERROR(E158,"")&amp;";"&amp;IFERROR(E159,"")&amp;";"&amp;IFERROR(E160,"")&amp;";"&amp;IFERROR(E161,"")&amp;";"&amp;IFERROR(E162,"")&amp;";"&amp;IFERROR(E163,"")&amp;";"&amp;IFERROR(E164,"")&amp;";"&amp;IFERROR(E165,"")&amp;";"&amp;IFERROR(E166,"")&amp;";"&amp;IFERROR(E167,"")&amp;";"&amp;IFERROR(E168,"")&amp;";"&amp;IFERROR(E169,"")&amp;";"&amp;IFERROR(E170,"")&amp;";"&amp;IFERROR(E171,"")&amp;";"&amp;IFERROR(E172,"")</f>
        <v>5;6;3;3;2;4;7;7;2;8;2;4;6;9;6;6;3;4;6;3</v>
      </c>
      <c r="F174" s="17"/>
      <c r="G174"/>
      <c r="H174" s="31"/>
      <c r="I174" s="31"/>
      <c r="J174" s="31"/>
      <c r="K174" s="38"/>
      <c r="L174" s="34"/>
      <c r="M174" s="34"/>
      <c r="N174" s="34"/>
      <c r="O174" s="34"/>
      <c r="P174" s="34"/>
    </row>
    <row r="175" spans="2:16" s="28" customFormat="1">
      <c r="B175" s="34"/>
      <c r="C175" s="34"/>
      <c r="D175" s="34"/>
      <c r="E175" s="39"/>
      <c r="F175" s="40"/>
      <c r="G175" s="37"/>
      <c r="H175" s="37"/>
      <c r="I175" s="34"/>
      <c r="J175" s="37"/>
      <c r="K175" s="37"/>
      <c r="L175" s="34"/>
      <c r="M175" s="34"/>
      <c r="N175" s="34"/>
      <c r="O175" s="34"/>
      <c r="P175" s="34"/>
    </row>
    <row r="176" spans="2:16" s="28" customFormat="1" ht="16.95" customHeight="1" thickBot="1">
      <c r="B176" s="31"/>
      <c r="C176" s="31"/>
      <c r="D176" s="31"/>
      <c r="E176" s="32"/>
      <c r="F176" s="17"/>
      <c r="G176" s="31"/>
      <c r="H176" s="31"/>
      <c r="I176" s="31"/>
      <c r="J176" s="31"/>
      <c r="K176" s="31"/>
      <c r="L176" s="31"/>
      <c r="M176" s="31"/>
      <c r="N176" s="31"/>
      <c r="O176" s="31"/>
      <c r="P176" s="31"/>
    </row>
    <row r="177" spans="2:16" s="28" customFormat="1" ht="27" thickTop="1" thickBot="1">
      <c r="B177" s="20" t="s">
        <v>317</v>
      </c>
      <c r="C177" s="21" t="s">
        <v>318</v>
      </c>
      <c r="D177" s="31"/>
      <c r="E177" s="32"/>
      <c r="F177" s="17"/>
      <c r="G177" s="31"/>
      <c r="H177" s="34"/>
      <c r="I177" s="34"/>
      <c r="J177" s="34"/>
      <c r="K177" s="31"/>
      <c r="L177" s="31"/>
      <c r="M177" s="31"/>
      <c r="N177" s="31"/>
      <c r="O177" s="31"/>
      <c r="P177" s="31"/>
    </row>
    <row r="178" spans="2:16" s="28" customFormat="1" ht="26.4" thickTop="1">
      <c r="B178" s="30"/>
      <c r="C178" s="31"/>
      <c r="D178" s="31"/>
      <c r="E178" s="32"/>
      <c r="F178" s="17"/>
      <c r="G178" s="31"/>
      <c r="H178" s="34"/>
      <c r="I178" s="34"/>
      <c r="J178" s="34"/>
      <c r="K178" s="31"/>
      <c r="L178" s="31"/>
      <c r="M178" s="31"/>
      <c r="N178" s="31"/>
      <c r="O178" s="31"/>
      <c r="P178" s="31"/>
    </row>
    <row r="179" spans="2:16" s="28" customFormat="1">
      <c r="B179" s="30" t="s">
        <v>319</v>
      </c>
      <c r="C179" s="31"/>
      <c r="D179" s="31"/>
      <c r="E179" s="32"/>
      <c r="F179" s="17"/>
      <c r="G179" s="31"/>
      <c r="H179" s="34"/>
      <c r="I179" s="34"/>
      <c r="J179" s="34"/>
      <c r="K179" s="31"/>
      <c r="L179" s="31"/>
      <c r="M179" s="31"/>
      <c r="N179" s="31"/>
      <c r="O179" s="31"/>
      <c r="P179" s="31"/>
    </row>
    <row r="180" spans="2:16" s="28" customFormat="1">
      <c r="B180" s="30" t="s">
        <v>320</v>
      </c>
      <c r="C180" s="31"/>
      <c r="D180" s="31"/>
      <c r="E180" s="32"/>
      <c r="F180" s="17"/>
      <c r="G180" s="31"/>
      <c r="H180" s="34"/>
      <c r="I180" s="34"/>
      <c r="J180" s="34"/>
      <c r="K180" s="31"/>
      <c r="L180" s="31"/>
      <c r="M180" s="31"/>
      <c r="N180" s="31"/>
      <c r="O180" s="31"/>
      <c r="P180" s="31"/>
    </row>
    <row r="181" spans="2:16" s="28" customFormat="1">
      <c r="B181" s="30"/>
      <c r="C181" s="31" t="s">
        <v>321</v>
      </c>
      <c r="D181" s="31"/>
      <c r="E181" s="32"/>
      <c r="F181" s="17"/>
      <c r="G181" s="31"/>
      <c r="H181" s="34"/>
      <c r="I181" s="34"/>
      <c r="J181" s="34"/>
      <c r="K181" s="31"/>
      <c r="L181" s="31"/>
      <c r="M181" s="31"/>
      <c r="N181" s="31"/>
      <c r="O181" s="31"/>
      <c r="P181" s="31"/>
    </row>
    <row r="182" spans="2:16" s="28" customFormat="1">
      <c r="B182" s="30"/>
      <c r="C182" s="31" t="s">
        <v>310</v>
      </c>
      <c r="D182" s="31"/>
      <c r="E182" s="32"/>
      <c r="F182" s="17"/>
      <c r="G182" s="31"/>
      <c r="H182" s="31"/>
      <c r="I182" s="31"/>
      <c r="J182" s="31"/>
      <c r="K182" s="31"/>
      <c r="L182" s="31"/>
      <c r="M182" s="31"/>
      <c r="N182" s="31"/>
      <c r="O182" s="31"/>
      <c r="P182" s="31"/>
    </row>
    <row r="183" spans="2:16" s="28" customFormat="1">
      <c r="B183" s="30"/>
      <c r="C183" s="31" t="s">
        <v>311</v>
      </c>
      <c r="D183" s="31"/>
      <c r="E183" s="32"/>
      <c r="F183" s="17"/>
      <c r="G183" s="31"/>
      <c r="H183" s="31"/>
      <c r="I183" s="31"/>
      <c r="J183" s="31"/>
      <c r="K183" s="31"/>
      <c r="L183" s="31"/>
      <c r="M183" s="31"/>
      <c r="N183" s="31"/>
      <c r="O183" s="31"/>
      <c r="P183" s="31"/>
    </row>
    <row r="184" spans="2:16" s="28" customFormat="1">
      <c r="B184" s="30"/>
      <c r="C184" s="31" t="s">
        <v>312</v>
      </c>
      <c r="D184" s="31"/>
      <c r="E184" s="32"/>
      <c r="F184" s="17"/>
      <c r="G184" s="31"/>
      <c r="H184" s="31"/>
      <c r="I184" s="31"/>
      <c r="J184" s="31"/>
      <c r="K184" s="31"/>
      <c r="L184" s="31"/>
      <c r="M184" s="31"/>
      <c r="N184" s="31"/>
      <c r="O184" s="31"/>
      <c r="P184" s="31"/>
    </row>
    <row r="185" spans="2:16" s="28" customFormat="1" ht="26.4" thickBot="1">
      <c r="B185" s="30"/>
      <c r="C185" s="31"/>
      <c r="D185" s="31"/>
      <c r="E185" s="32"/>
      <c r="F185" s="17"/>
      <c r="G185" s="35"/>
      <c r="H185" s="31"/>
      <c r="I185" s="31"/>
      <c r="J185" s="31"/>
      <c r="K185" s="8"/>
      <c r="L185" s="8"/>
      <c r="M185" s="8"/>
      <c r="N185" s="8"/>
      <c r="O185" s="8"/>
      <c r="P185" s="8"/>
    </row>
    <row r="186" spans="2:16" s="28" customFormat="1" ht="27" thickTop="1" thickBot="1">
      <c r="B186" s="11" t="s">
        <v>252</v>
      </c>
      <c r="C186" s="11" t="s">
        <v>9</v>
      </c>
      <c r="D186" s="11" t="s">
        <v>254</v>
      </c>
      <c r="E186" s="12" t="s">
        <v>255</v>
      </c>
      <c r="F186" s="17"/>
      <c r="G186" s="7" t="s">
        <v>322</v>
      </c>
      <c r="H186" s="31"/>
      <c r="I186" s="71" t="s">
        <v>323</v>
      </c>
      <c r="J186" s="72"/>
      <c r="K186" s="72"/>
      <c r="L186" s="72"/>
      <c r="M186" s="72"/>
      <c r="N186" s="72"/>
      <c r="O186" s="73"/>
      <c r="P186" s="31"/>
    </row>
    <row r="187" spans="2:16" s="28" customFormat="1" ht="26.4" thickTop="1">
      <c r="B187" s="31"/>
      <c r="C187" s="31"/>
      <c r="D187" s="31"/>
      <c r="E187" s="32"/>
      <c r="F187" s="17"/>
      <c r="G187" s="31"/>
      <c r="H187" s="31"/>
      <c r="I187" s="31"/>
      <c r="J187" s="31"/>
      <c r="K187" s="31"/>
      <c r="L187" s="31"/>
      <c r="M187" s="31"/>
      <c r="N187" s="31"/>
      <c r="O187" s="31"/>
      <c r="P187" s="31"/>
    </row>
    <row r="188" spans="2:16" s="28" customFormat="1">
      <c r="B188" s="23" t="s">
        <v>324</v>
      </c>
      <c r="C188" s="23">
        <v>5</v>
      </c>
      <c r="D188" s="24">
        <v>0</v>
      </c>
      <c r="E188" s="16">
        <v>42</v>
      </c>
      <c r="F188" s="17"/>
      <c r="G188" s="22">
        <v>7</v>
      </c>
      <c r="H188" s="31"/>
      <c r="I188" s="49" t="s">
        <v>158</v>
      </c>
      <c r="J188" s="50"/>
      <c r="K188" s="50"/>
      <c r="L188" s="50"/>
      <c r="M188" s="50"/>
      <c r="N188" s="50"/>
      <c r="O188" s="51"/>
      <c r="P188" s="31"/>
    </row>
    <row r="189" spans="2:16" s="28" customFormat="1">
      <c r="B189" s="31"/>
      <c r="C189" s="31"/>
      <c r="D189" s="31"/>
      <c r="E189" s="32"/>
      <c r="F189" s="17"/>
      <c r="G189" s="36"/>
      <c r="H189" s="31"/>
      <c r="I189" s="31"/>
      <c r="J189" s="31"/>
      <c r="K189" s="31"/>
      <c r="L189" s="31"/>
      <c r="M189" s="31"/>
      <c r="N189" s="31"/>
      <c r="O189" s="31"/>
      <c r="P189" s="31"/>
    </row>
    <row r="190" spans="2:16" s="28" customFormat="1">
      <c r="B190" s="23">
        <v>71</v>
      </c>
      <c r="C190" s="23">
        <v>5</v>
      </c>
      <c r="D190" s="24">
        <v>8</v>
      </c>
      <c r="E190" s="16">
        <v>28</v>
      </c>
      <c r="F190" s="17"/>
      <c r="G190" s="22">
        <v>4</v>
      </c>
      <c r="H190" s="31"/>
      <c r="I190" s="49" t="s">
        <v>159</v>
      </c>
      <c r="J190" s="50"/>
      <c r="K190" s="50"/>
      <c r="L190" s="50"/>
      <c r="M190" s="50"/>
      <c r="N190" s="50"/>
      <c r="O190" s="51"/>
      <c r="P190" s="31"/>
    </row>
    <row r="191" spans="2:16" s="28" customFormat="1">
      <c r="B191" s="23">
        <v>72</v>
      </c>
      <c r="C191" s="23">
        <v>5</v>
      </c>
      <c r="D191" s="24">
        <v>8</v>
      </c>
      <c r="E191" s="16">
        <v>6</v>
      </c>
      <c r="F191" s="17"/>
      <c r="G191" s="22">
        <v>2</v>
      </c>
      <c r="H191" s="31"/>
      <c r="I191" s="49" t="s">
        <v>160</v>
      </c>
      <c r="J191" s="50"/>
      <c r="K191" s="50"/>
      <c r="L191" s="50"/>
      <c r="M191" s="50"/>
      <c r="N191" s="50"/>
      <c r="O191" s="51"/>
      <c r="P191" s="31"/>
    </row>
    <row r="192" spans="2:16" s="28" customFormat="1">
      <c r="B192" s="23">
        <v>73</v>
      </c>
      <c r="C192" s="23">
        <v>5</v>
      </c>
      <c r="D192" s="24">
        <v>8</v>
      </c>
      <c r="E192" s="16">
        <v>45</v>
      </c>
      <c r="F192" s="17"/>
      <c r="G192" s="22">
        <v>9</v>
      </c>
      <c r="H192" s="31"/>
      <c r="I192" s="49" t="s">
        <v>161</v>
      </c>
      <c r="J192" s="50"/>
      <c r="K192" s="50"/>
      <c r="L192" s="50"/>
      <c r="M192" s="50"/>
      <c r="N192" s="50"/>
      <c r="O192" s="51"/>
      <c r="P192" s="31"/>
    </row>
    <row r="193" spans="2:16" s="28" customFormat="1">
      <c r="B193" s="23">
        <v>74</v>
      </c>
      <c r="C193" s="23">
        <v>5</v>
      </c>
      <c r="D193" s="24">
        <v>8</v>
      </c>
      <c r="E193" s="16">
        <v>21</v>
      </c>
      <c r="F193" s="17"/>
      <c r="G193" s="22">
        <v>3</v>
      </c>
      <c r="H193" s="31"/>
      <c r="I193" s="49" t="s">
        <v>162</v>
      </c>
      <c r="J193" s="50"/>
      <c r="K193" s="50"/>
      <c r="L193" s="50"/>
      <c r="M193" s="50"/>
      <c r="N193" s="50"/>
      <c r="O193" s="51"/>
      <c r="P193" s="31"/>
    </row>
    <row r="194" spans="2:16" s="28" customFormat="1">
      <c r="B194" s="23">
        <v>75</v>
      </c>
      <c r="C194" s="23">
        <v>5</v>
      </c>
      <c r="D194" s="24">
        <v>8</v>
      </c>
      <c r="E194" s="16">
        <v>32</v>
      </c>
      <c r="F194" s="17"/>
      <c r="G194" s="22">
        <v>4</v>
      </c>
      <c r="H194" s="31"/>
      <c r="I194" s="49" t="s">
        <v>163</v>
      </c>
      <c r="J194" s="50"/>
      <c r="K194" s="50"/>
      <c r="L194" s="50"/>
      <c r="M194" s="50"/>
      <c r="N194" s="50"/>
      <c r="O194" s="51"/>
      <c r="P194" s="31"/>
    </row>
    <row r="195" spans="2:16" s="28" customFormat="1">
      <c r="B195" s="23">
        <v>76</v>
      </c>
      <c r="C195" s="23">
        <v>5</v>
      </c>
      <c r="D195" s="24">
        <v>8</v>
      </c>
      <c r="E195" s="16">
        <v>20</v>
      </c>
      <c r="F195" s="17"/>
      <c r="G195" s="22">
        <v>5</v>
      </c>
      <c r="H195" s="31"/>
      <c r="I195" s="49" t="s">
        <v>164</v>
      </c>
      <c r="J195" s="50"/>
      <c r="K195" s="50"/>
      <c r="L195" s="50"/>
      <c r="M195" s="50"/>
      <c r="N195" s="50"/>
      <c r="O195" s="51"/>
      <c r="P195" s="31"/>
    </row>
    <row r="196" spans="2:16" s="28" customFormat="1">
      <c r="B196" s="23">
        <v>77</v>
      </c>
      <c r="C196" s="23">
        <v>5</v>
      </c>
      <c r="D196" s="24">
        <v>8</v>
      </c>
      <c r="E196" s="16">
        <v>48</v>
      </c>
      <c r="F196" s="17"/>
      <c r="G196" s="22">
        <v>8</v>
      </c>
      <c r="H196" s="31"/>
      <c r="I196" s="49" t="s">
        <v>165</v>
      </c>
      <c r="J196" s="50"/>
      <c r="K196" s="50"/>
      <c r="L196" s="50"/>
      <c r="M196" s="50"/>
      <c r="N196" s="50"/>
      <c r="O196" s="51"/>
      <c r="P196" s="31"/>
    </row>
    <row r="197" spans="2:16" s="28" customFormat="1">
      <c r="B197" s="23">
        <v>78</v>
      </c>
      <c r="C197" s="23">
        <v>5</v>
      </c>
      <c r="D197" s="24">
        <v>8</v>
      </c>
      <c r="E197" s="16">
        <v>45</v>
      </c>
      <c r="F197" s="17"/>
      <c r="G197" s="22">
        <v>9</v>
      </c>
      <c r="H197" s="31"/>
      <c r="I197" s="49" t="s">
        <v>166</v>
      </c>
      <c r="J197" s="50"/>
      <c r="K197" s="50"/>
      <c r="L197" s="50"/>
      <c r="M197" s="50"/>
      <c r="N197" s="50"/>
      <c r="O197" s="51"/>
      <c r="P197" s="31"/>
    </row>
    <row r="198" spans="2:16" s="28" customFormat="1">
      <c r="B198" s="23">
        <v>79</v>
      </c>
      <c r="C198" s="23">
        <v>5</v>
      </c>
      <c r="D198" s="24">
        <v>8</v>
      </c>
      <c r="E198" s="16">
        <v>16</v>
      </c>
      <c r="F198" s="17"/>
      <c r="G198" s="22">
        <v>4</v>
      </c>
      <c r="H198" s="31"/>
      <c r="I198" s="49" t="s">
        <v>167</v>
      </c>
      <c r="J198" s="50"/>
      <c r="K198" s="50"/>
      <c r="L198" s="50"/>
      <c r="M198" s="50"/>
      <c r="N198" s="50"/>
      <c r="O198" s="51"/>
      <c r="P198" s="31"/>
    </row>
    <row r="199" spans="2:16" s="28" customFormat="1">
      <c r="B199" s="23">
        <v>80</v>
      </c>
      <c r="C199" s="23">
        <v>5</v>
      </c>
      <c r="D199" s="24">
        <v>8</v>
      </c>
      <c r="E199" s="16">
        <v>50</v>
      </c>
      <c r="F199" s="17"/>
      <c r="G199" s="22">
        <v>5</v>
      </c>
      <c r="H199" s="31"/>
      <c r="I199" s="49" t="s">
        <v>168</v>
      </c>
      <c r="J199" s="50"/>
      <c r="K199" s="50"/>
      <c r="L199" s="50"/>
      <c r="M199" s="50"/>
      <c r="N199" s="50"/>
      <c r="O199" s="51"/>
      <c r="P199" s="31"/>
    </row>
    <row r="200" spans="2:16" s="28" customFormat="1">
      <c r="B200" s="23">
        <v>81</v>
      </c>
      <c r="C200" s="23">
        <v>5</v>
      </c>
      <c r="D200" s="24">
        <v>8</v>
      </c>
      <c r="E200" s="16">
        <v>5</v>
      </c>
      <c r="F200" s="17"/>
      <c r="G200" s="22">
        <v>1</v>
      </c>
      <c r="H200" s="31"/>
      <c r="I200" s="49" t="s">
        <v>169</v>
      </c>
      <c r="J200" s="50"/>
      <c r="K200" s="50"/>
      <c r="L200" s="50"/>
      <c r="M200" s="50"/>
      <c r="N200" s="50"/>
      <c r="O200" s="51"/>
      <c r="P200" s="31"/>
    </row>
    <row r="201" spans="2:16" s="28" customFormat="1">
      <c r="B201" s="23">
        <v>82</v>
      </c>
      <c r="C201" s="23">
        <v>5</v>
      </c>
      <c r="D201" s="24">
        <v>8</v>
      </c>
      <c r="E201" s="16">
        <v>6</v>
      </c>
      <c r="F201" s="17"/>
      <c r="G201" s="22">
        <v>6</v>
      </c>
      <c r="H201" s="31"/>
      <c r="I201" s="49" t="s">
        <v>170</v>
      </c>
      <c r="J201" s="50"/>
      <c r="K201" s="50"/>
      <c r="L201" s="50"/>
      <c r="M201" s="50"/>
      <c r="N201" s="50"/>
      <c r="O201" s="51"/>
      <c r="P201" s="31"/>
    </row>
    <row r="202" spans="2:16" s="28" customFormat="1">
      <c r="B202" s="23">
        <v>83</v>
      </c>
      <c r="C202" s="23">
        <v>5</v>
      </c>
      <c r="D202" s="24">
        <v>8</v>
      </c>
      <c r="E202" s="16">
        <v>21</v>
      </c>
      <c r="F202" s="17"/>
      <c r="G202" s="22">
        <v>3</v>
      </c>
      <c r="H202" s="31"/>
      <c r="I202" s="49" t="s">
        <v>171</v>
      </c>
      <c r="J202" s="50"/>
      <c r="K202" s="50"/>
      <c r="L202" s="50"/>
      <c r="M202" s="50"/>
      <c r="N202" s="50"/>
      <c r="O202" s="51"/>
      <c r="P202" s="31"/>
    </row>
    <row r="203" spans="2:16" s="28" customFormat="1">
      <c r="B203" s="23">
        <v>84</v>
      </c>
      <c r="C203" s="23">
        <v>5</v>
      </c>
      <c r="D203" s="24">
        <v>8</v>
      </c>
      <c r="E203" s="16">
        <v>30</v>
      </c>
      <c r="F203" s="17"/>
      <c r="G203" s="22">
        <v>5</v>
      </c>
      <c r="H203" s="31"/>
      <c r="I203" s="49" t="s">
        <v>172</v>
      </c>
      <c r="J203" s="50"/>
      <c r="K203" s="50"/>
      <c r="L203" s="50"/>
      <c r="M203" s="50"/>
      <c r="N203" s="50"/>
      <c r="O203" s="51"/>
      <c r="P203" s="31"/>
    </row>
    <row r="204" spans="2:16" s="28" customFormat="1">
      <c r="B204" s="23">
        <v>85</v>
      </c>
      <c r="C204" s="23">
        <v>5</v>
      </c>
      <c r="D204" s="24">
        <v>8</v>
      </c>
      <c r="E204" s="16">
        <v>18</v>
      </c>
      <c r="F204" s="17"/>
      <c r="G204" s="22">
        <v>3</v>
      </c>
      <c r="H204" s="31"/>
      <c r="I204" s="49" t="s">
        <v>173</v>
      </c>
      <c r="J204" s="50"/>
      <c r="K204" s="50"/>
      <c r="L204" s="50"/>
      <c r="M204" s="50"/>
      <c r="N204" s="50"/>
      <c r="O204" s="51"/>
      <c r="P204" s="31"/>
    </row>
    <row r="205" spans="2:16" s="28" customFormat="1">
      <c r="B205" s="23">
        <v>86</v>
      </c>
      <c r="C205" s="23">
        <v>5</v>
      </c>
      <c r="D205" s="24">
        <v>8</v>
      </c>
      <c r="E205" s="16">
        <v>56</v>
      </c>
      <c r="F205" s="17"/>
      <c r="G205" s="22">
        <v>8</v>
      </c>
      <c r="H205" s="31"/>
      <c r="I205" s="49" t="s">
        <v>174</v>
      </c>
      <c r="J205" s="50"/>
      <c r="K205" s="50"/>
      <c r="L205" s="50"/>
      <c r="M205" s="50"/>
      <c r="N205" s="50"/>
      <c r="O205" s="51"/>
      <c r="P205" s="31"/>
    </row>
    <row r="206" spans="2:16" s="28" customFormat="1">
      <c r="B206" s="23">
        <v>87</v>
      </c>
      <c r="C206" s="23">
        <v>5</v>
      </c>
      <c r="D206" s="24">
        <v>8</v>
      </c>
      <c r="E206" s="16">
        <v>10</v>
      </c>
      <c r="F206" s="17"/>
      <c r="G206" s="22">
        <v>2</v>
      </c>
      <c r="H206" s="31"/>
      <c r="I206" s="49" t="s">
        <v>175</v>
      </c>
      <c r="J206" s="50"/>
      <c r="K206" s="50"/>
      <c r="L206" s="50"/>
      <c r="M206" s="50"/>
      <c r="N206" s="50"/>
      <c r="O206" s="51"/>
      <c r="P206" s="31"/>
    </row>
    <row r="207" spans="2:16" s="28" customFormat="1">
      <c r="B207" s="23">
        <v>88</v>
      </c>
      <c r="C207" s="23">
        <v>5</v>
      </c>
      <c r="D207" s="24">
        <v>8</v>
      </c>
      <c r="E207" s="16">
        <v>16</v>
      </c>
      <c r="F207" s="17"/>
      <c r="G207" s="22">
        <v>4</v>
      </c>
      <c r="H207" s="31"/>
      <c r="I207" s="49" t="s">
        <v>176</v>
      </c>
      <c r="J207" s="50"/>
      <c r="K207" s="50"/>
      <c r="L207" s="50"/>
      <c r="M207" s="50"/>
      <c r="N207" s="50"/>
      <c r="O207" s="51"/>
      <c r="P207" s="31"/>
    </row>
    <row r="208" spans="2:16" s="28" customFormat="1">
      <c r="B208" s="23">
        <v>89</v>
      </c>
      <c r="C208" s="23">
        <v>5</v>
      </c>
      <c r="D208" s="24">
        <v>8</v>
      </c>
      <c r="E208" s="16">
        <v>24</v>
      </c>
      <c r="F208" s="17"/>
      <c r="G208" s="22">
        <v>4</v>
      </c>
      <c r="H208" s="31"/>
      <c r="I208" s="49" t="s">
        <v>177</v>
      </c>
      <c r="J208" s="50"/>
      <c r="K208" s="50"/>
      <c r="L208" s="50"/>
      <c r="M208" s="50"/>
      <c r="N208" s="50"/>
      <c r="O208" s="51"/>
      <c r="P208" s="31"/>
    </row>
    <row r="209" spans="2:16" s="28" customFormat="1">
      <c r="B209" s="23">
        <v>90</v>
      </c>
      <c r="C209" s="23">
        <v>5</v>
      </c>
      <c r="D209" s="24">
        <v>8</v>
      </c>
      <c r="E209" s="16">
        <v>14</v>
      </c>
      <c r="F209" s="17"/>
      <c r="G209" s="22">
        <v>7</v>
      </c>
      <c r="H209" s="31"/>
      <c r="I209" s="49" t="s">
        <v>178</v>
      </c>
      <c r="J209" s="50"/>
      <c r="K209" s="50"/>
      <c r="L209" s="50"/>
      <c r="M209" s="50"/>
      <c r="N209" s="50"/>
      <c r="O209" s="51"/>
      <c r="P209" s="31"/>
    </row>
    <row r="210" spans="2:16" s="28" customFormat="1">
      <c r="B210" s="34"/>
      <c r="C210" s="34"/>
      <c r="D210" s="34"/>
      <c r="E210" s="27"/>
      <c r="F210" s="17"/>
      <c r="G210" s="37"/>
      <c r="H210" s="31"/>
      <c r="I210" s="31"/>
      <c r="J210" s="31"/>
      <c r="K210" s="38"/>
      <c r="L210" s="34"/>
      <c r="M210" s="34"/>
      <c r="N210" s="34"/>
      <c r="O210" s="34"/>
      <c r="P210" s="34"/>
    </row>
    <row r="211" spans="2:16" s="28" customFormat="1">
      <c r="B211" s="23" t="s">
        <v>325</v>
      </c>
      <c r="C211" s="23">
        <v>5</v>
      </c>
      <c r="D211" s="24"/>
      <c r="E211" s="44" t="str">
        <f>IFERROR(E190,"")&amp;";"&amp;IFERROR(E191,"")&amp;";"&amp;IFERROR(E192,"")&amp;";"&amp;IFERROR(E193,"")&amp;";"&amp;IFERROR(E194,"")&amp;";"&amp;IFERROR(E195,"")&amp;";"&amp;IFERROR(E196,"")&amp;";"&amp;IFERROR(E197,"")&amp;";"&amp;IFERROR(E198,"")&amp;";"&amp;IFERROR(E199,"")&amp;";"&amp;IFERROR(E200,"")&amp;";"&amp;IFERROR(E201,"")&amp;";"&amp;IFERROR(E202,"")&amp;";"&amp;IFERROR(E203,"")&amp;";"&amp;IFERROR(E204,"")&amp;";"&amp;IFERROR(E205,"")&amp;";"&amp;IFERROR(E206,"")&amp;";"&amp;IFERROR(E207,"")&amp;";"&amp;IFERROR(E208,"")&amp;";"&amp;IFERROR(E209,"")</f>
        <v>28;6;45;21;32;20;48;45;16;50;5;6;21;30;18;56;10;16;24;14</v>
      </c>
      <c r="F211" s="17"/>
      <c r="G211"/>
      <c r="H211" s="31"/>
      <c r="I211" s="31"/>
      <c r="J211" s="31"/>
      <c r="K211" s="38"/>
      <c r="L211" s="34"/>
      <c r="M211" s="34"/>
      <c r="N211" s="34"/>
      <c r="O211" s="34"/>
      <c r="P211" s="34"/>
    </row>
    <row r="212" spans="2:16" s="28" customFormat="1">
      <c r="B212" s="34"/>
      <c r="C212" s="34"/>
      <c r="D212" s="34"/>
      <c r="E212" s="39"/>
      <c r="F212" s="40"/>
      <c r="G212" s="37"/>
      <c r="H212" s="37"/>
      <c r="I212" s="34"/>
      <c r="J212" s="37"/>
      <c r="K212" s="37"/>
      <c r="L212" s="34"/>
      <c r="M212" s="34"/>
      <c r="N212" s="34"/>
      <c r="O212" s="34"/>
      <c r="P212" s="34"/>
    </row>
    <row r="213" spans="2:16" s="28" customFormat="1" ht="16.95" customHeight="1" thickBot="1">
      <c r="B213" s="31"/>
      <c r="C213" s="31"/>
      <c r="D213" s="31"/>
      <c r="E213" s="32"/>
      <c r="F213" s="17"/>
      <c r="G213" s="31"/>
      <c r="H213" s="31"/>
      <c r="I213" s="31"/>
      <c r="J213" s="31"/>
      <c r="K213" s="31"/>
      <c r="L213" s="31"/>
      <c r="M213" s="31"/>
      <c r="N213" s="31"/>
      <c r="O213" s="31"/>
      <c r="P213" s="31"/>
    </row>
    <row r="214" spans="2:16" s="28" customFormat="1" ht="27" thickTop="1" thickBot="1">
      <c r="B214" s="20" t="s">
        <v>326</v>
      </c>
      <c r="C214" s="21" t="s">
        <v>327</v>
      </c>
      <c r="D214" s="34"/>
      <c r="E214" s="39"/>
      <c r="F214" s="40"/>
      <c r="G214" s="41"/>
      <c r="H214" s="41"/>
      <c r="I214" s="34"/>
      <c r="J214" s="37"/>
      <c r="K214" s="37"/>
      <c r="L214" s="34"/>
      <c r="M214" s="34"/>
      <c r="N214" s="34"/>
      <c r="O214" s="34"/>
      <c r="P214" s="34"/>
    </row>
    <row r="215" spans="2:16" s="28" customFormat="1" ht="26.4" thickTop="1">
      <c r="B215" s="30"/>
      <c r="C215" s="34"/>
      <c r="D215" s="34"/>
      <c r="E215" s="39"/>
      <c r="F215" s="40"/>
      <c r="G215" s="41"/>
      <c r="H215" s="41"/>
      <c r="I215" s="34"/>
      <c r="J215" s="37"/>
      <c r="K215" s="37"/>
      <c r="L215" s="34"/>
      <c r="M215" s="34"/>
      <c r="N215" s="34"/>
      <c r="O215" s="34"/>
      <c r="P215" s="34"/>
    </row>
    <row r="216" spans="2:16" s="28" customFormat="1">
      <c r="B216" s="30" t="s">
        <v>328</v>
      </c>
      <c r="C216" s="31"/>
      <c r="D216" s="31"/>
      <c r="E216" s="32"/>
      <c r="F216" s="17"/>
      <c r="G216" s="37"/>
      <c r="H216" s="37"/>
      <c r="I216" s="34"/>
      <c r="J216" s="37"/>
      <c r="K216" s="37"/>
      <c r="L216" s="34"/>
      <c r="M216" s="34"/>
      <c r="N216" s="34"/>
      <c r="O216" s="34"/>
      <c r="P216" s="34"/>
    </row>
    <row r="217" spans="2:16" s="28" customFormat="1">
      <c r="B217" s="30" t="s">
        <v>329</v>
      </c>
      <c r="C217" s="31"/>
      <c r="D217" s="31"/>
      <c r="E217" s="32"/>
      <c r="F217" s="17"/>
      <c r="G217" s="37"/>
      <c r="H217" s="37"/>
      <c r="I217" s="34"/>
      <c r="J217" s="37"/>
      <c r="K217" s="37"/>
      <c r="L217" s="34"/>
      <c r="M217" s="34"/>
      <c r="N217" s="34"/>
      <c r="O217" s="34"/>
      <c r="P217" s="34"/>
    </row>
    <row r="218" spans="2:16" s="28" customFormat="1">
      <c r="B218" s="30"/>
      <c r="C218" s="42" t="s">
        <v>330</v>
      </c>
      <c r="D218" s="31"/>
      <c r="E218" s="32"/>
      <c r="F218" s="17"/>
      <c r="G218" s="37"/>
      <c r="H218" s="37"/>
      <c r="I218" s="34"/>
      <c r="J218" s="37"/>
      <c r="K218" s="37"/>
      <c r="L218" s="34"/>
      <c r="M218" s="34"/>
      <c r="N218" s="34"/>
      <c r="O218" s="34"/>
      <c r="P218" s="34"/>
    </row>
    <row r="219" spans="2:16" s="28" customFormat="1">
      <c r="B219" s="30"/>
      <c r="C219" s="42" t="s">
        <v>331</v>
      </c>
      <c r="D219" s="31"/>
      <c r="E219" s="32"/>
      <c r="F219" s="17"/>
      <c r="G219" s="37"/>
      <c r="H219" s="37"/>
      <c r="I219" s="34"/>
      <c r="J219" s="37"/>
      <c r="K219" s="37"/>
      <c r="L219" s="34"/>
      <c r="M219" s="34"/>
      <c r="N219" s="34"/>
      <c r="O219" s="34"/>
      <c r="P219" s="34"/>
    </row>
    <row r="220" spans="2:16" s="28" customFormat="1">
      <c r="B220" s="30"/>
      <c r="C220" s="31" t="s">
        <v>332</v>
      </c>
      <c r="D220" s="31"/>
      <c r="E220" s="32"/>
      <c r="F220" s="17"/>
      <c r="G220" s="37"/>
      <c r="H220" s="37"/>
      <c r="I220" s="34"/>
      <c r="J220" s="37"/>
      <c r="K220" s="37"/>
      <c r="L220" s="34"/>
      <c r="M220" s="34"/>
      <c r="N220" s="34"/>
      <c r="O220" s="34"/>
      <c r="P220" s="34"/>
    </row>
    <row r="221" spans="2:16" s="28" customFormat="1">
      <c r="B221" s="30"/>
      <c r="C221" s="31" t="s">
        <v>333</v>
      </c>
      <c r="D221" s="31"/>
      <c r="E221" s="32"/>
      <c r="F221" s="17"/>
      <c r="G221" s="37"/>
      <c r="H221" s="37"/>
      <c r="I221" s="34"/>
      <c r="J221" s="37"/>
      <c r="K221" s="37"/>
      <c r="L221" s="34"/>
      <c r="M221" s="34"/>
      <c r="N221" s="34"/>
      <c r="O221" s="34"/>
      <c r="P221" s="34"/>
    </row>
    <row r="222" spans="2:16" s="28" customFormat="1">
      <c r="B222" s="30"/>
      <c r="C222" s="31" t="s">
        <v>334</v>
      </c>
      <c r="D222" s="31"/>
      <c r="E222" s="32"/>
      <c r="F222" s="17"/>
      <c r="G222" s="37"/>
      <c r="H222" s="37"/>
      <c r="I222" s="34"/>
      <c r="J222" s="37"/>
      <c r="K222" s="37"/>
      <c r="L222" s="34"/>
      <c r="M222" s="34"/>
      <c r="N222" s="34"/>
      <c r="O222" s="34"/>
      <c r="P222" s="34"/>
    </row>
    <row r="223" spans="2:16" s="28" customFormat="1" ht="26.4" thickBot="1">
      <c r="B223" s="34"/>
      <c r="C223" s="34"/>
      <c r="D223" s="34"/>
      <c r="E223" s="39"/>
      <c r="F223" s="40"/>
      <c r="G223" s="43"/>
      <c r="H223" s="43"/>
      <c r="I223" s="34"/>
      <c r="J223" s="37"/>
      <c r="K223" s="37"/>
      <c r="L223" s="34"/>
      <c r="M223" s="34"/>
      <c r="N223" s="43"/>
      <c r="O223" s="43"/>
      <c r="P223" s="43"/>
    </row>
    <row r="224" spans="2:16" s="28" customFormat="1" ht="27" thickTop="1" thickBot="1">
      <c r="B224" s="11" t="s">
        <v>252</v>
      </c>
      <c r="C224" s="11" t="s">
        <v>9</v>
      </c>
      <c r="D224" s="11" t="s">
        <v>254</v>
      </c>
      <c r="E224" s="12" t="s">
        <v>255</v>
      </c>
      <c r="F224" s="17"/>
      <c r="G224" s="7" t="s">
        <v>335</v>
      </c>
      <c r="I224" s="34"/>
      <c r="J224" s="37"/>
      <c r="K224" s="37"/>
      <c r="L224" s="43"/>
      <c r="M224" s="43"/>
      <c r="N224" s="43"/>
      <c r="O224" s="43"/>
      <c r="P224" s="43"/>
    </row>
    <row r="225" spans="2:16" s="28" customFormat="1" ht="26.4" thickTop="1">
      <c r="B225" s="31"/>
      <c r="C225" s="31"/>
      <c r="D225" s="31"/>
      <c r="E225" s="32"/>
      <c r="F225" s="17"/>
      <c r="G225" s="43"/>
      <c r="I225" s="34"/>
      <c r="J225" s="37"/>
      <c r="K225" s="37"/>
      <c r="L225" s="37"/>
      <c r="M225" s="43"/>
      <c r="N225" s="43"/>
      <c r="O225" s="43"/>
      <c r="P225" s="43"/>
    </row>
    <row r="226" spans="2:16" s="28" customFormat="1">
      <c r="B226" s="23" t="s">
        <v>336</v>
      </c>
      <c r="C226" s="23">
        <v>6</v>
      </c>
      <c r="D226" s="24">
        <v>0</v>
      </c>
      <c r="E226" s="60">
        <v>1</v>
      </c>
      <c r="F226" s="17"/>
      <c r="G226" s="22" t="s">
        <v>189</v>
      </c>
      <c r="I226" s="34"/>
      <c r="J226" s="37"/>
      <c r="K226" s="37"/>
      <c r="L226" s="37"/>
      <c r="M226" s="43"/>
      <c r="N226" s="43"/>
      <c r="O226" s="43"/>
      <c r="P226" s="43"/>
    </row>
    <row r="227" spans="2:16" s="28" customFormat="1">
      <c r="B227" s="31"/>
      <c r="C227" s="31"/>
      <c r="D227" s="31"/>
      <c r="E227" s="32"/>
      <c r="F227" s="17"/>
      <c r="G227" s="43"/>
      <c r="I227" s="34"/>
      <c r="J227" s="37"/>
      <c r="K227" s="37"/>
      <c r="L227" s="43"/>
      <c r="M227" s="43"/>
      <c r="N227" s="43"/>
      <c r="O227" s="43"/>
      <c r="P227" s="43"/>
    </row>
    <row r="228" spans="2:16" s="28" customFormat="1">
      <c r="B228" s="23">
        <v>91</v>
      </c>
      <c r="C228" s="23">
        <v>6</v>
      </c>
      <c r="D228" s="24">
        <v>10</v>
      </c>
      <c r="E228" s="60">
        <v>9</v>
      </c>
      <c r="F228" s="17"/>
      <c r="G228" s="22" t="s">
        <v>190</v>
      </c>
      <c r="I228" s="34"/>
      <c r="J228" s="37"/>
      <c r="K228" s="37"/>
      <c r="L228" s="43"/>
      <c r="M228" s="43"/>
      <c r="N228" s="43"/>
      <c r="O228" s="43"/>
      <c r="P228" s="43"/>
    </row>
    <row r="229" spans="2:16" s="28" customFormat="1">
      <c r="B229" s="23">
        <v>92</v>
      </c>
      <c r="C229" s="23">
        <v>6</v>
      </c>
      <c r="D229" s="24">
        <v>10</v>
      </c>
      <c r="E229" s="60">
        <v>1</v>
      </c>
      <c r="F229" s="17"/>
      <c r="G229" s="22" t="s">
        <v>191</v>
      </c>
      <c r="I229" s="34"/>
      <c r="J229" s="37"/>
      <c r="K229" s="37"/>
      <c r="L229" s="43"/>
      <c r="M229" s="43"/>
      <c r="N229" s="43"/>
      <c r="O229" s="43"/>
      <c r="P229" s="43"/>
    </row>
    <row r="230" spans="2:16" s="28" customFormat="1">
      <c r="B230" s="23">
        <v>93</v>
      </c>
      <c r="C230" s="23">
        <v>6</v>
      </c>
      <c r="D230" s="24">
        <v>10</v>
      </c>
      <c r="E230" s="60">
        <v>8</v>
      </c>
      <c r="F230" s="17"/>
      <c r="G230" s="22" t="s">
        <v>192</v>
      </c>
      <c r="I230" s="34"/>
      <c r="J230" s="37"/>
      <c r="K230" s="37"/>
      <c r="L230" s="43"/>
      <c r="M230" s="43"/>
      <c r="N230" s="43"/>
      <c r="O230" s="43"/>
      <c r="P230" s="43"/>
    </row>
    <row r="231" spans="2:16" s="28" customFormat="1">
      <c r="B231" s="23">
        <v>94</v>
      </c>
      <c r="C231" s="23">
        <v>6</v>
      </c>
      <c r="D231" s="24">
        <v>10</v>
      </c>
      <c r="E231" s="60">
        <v>7</v>
      </c>
      <c r="F231" s="17"/>
      <c r="G231" s="22" t="s">
        <v>193</v>
      </c>
      <c r="I231" s="34"/>
      <c r="J231" s="37"/>
      <c r="K231" s="37"/>
      <c r="L231" s="43"/>
      <c r="M231" s="43"/>
      <c r="N231" s="43"/>
      <c r="O231" s="43"/>
      <c r="P231" s="43"/>
    </row>
    <row r="232" spans="2:16" s="28" customFormat="1">
      <c r="B232" s="23">
        <v>95</v>
      </c>
      <c r="C232" s="23">
        <v>6</v>
      </c>
      <c r="D232" s="24">
        <v>10</v>
      </c>
      <c r="E232" s="60">
        <v>1</v>
      </c>
      <c r="F232" s="17"/>
      <c r="G232" s="22" t="s">
        <v>194</v>
      </c>
      <c r="I232" s="34"/>
      <c r="J232" s="37"/>
      <c r="K232" s="37"/>
      <c r="L232" s="43"/>
      <c r="M232" s="43"/>
      <c r="N232" s="43"/>
      <c r="O232" s="43"/>
      <c r="P232" s="43"/>
    </row>
    <row r="233" spans="2:16" s="28" customFormat="1">
      <c r="B233" s="23">
        <v>96</v>
      </c>
      <c r="C233" s="23">
        <v>6</v>
      </c>
      <c r="D233" s="24">
        <v>10</v>
      </c>
      <c r="E233" s="60">
        <v>4</v>
      </c>
      <c r="F233" s="17"/>
      <c r="G233" s="22" t="s">
        <v>195</v>
      </c>
      <c r="I233" s="34"/>
      <c r="J233" s="37"/>
      <c r="K233" s="37"/>
      <c r="L233" s="43"/>
      <c r="M233" s="43"/>
      <c r="N233" s="43"/>
      <c r="O233" s="43"/>
      <c r="P233" s="43"/>
    </row>
    <row r="234" spans="2:16" s="28" customFormat="1">
      <c r="B234" s="23">
        <v>97</v>
      </c>
      <c r="C234" s="23">
        <v>6</v>
      </c>
      <c r="D234" s="24">
        <v>10</v>
      </c>
      <c r="E234" s="60">
        <v>9</v>
      </c>
      <c r="F234" s="17"/>
      <c r="G234" s="22" t="s">
        <v>196</v>
      </c>
      <c r="I234" s="34"/>
      <c r="J234" s="37"/>
      <c r="K234" s="37"/>
      <c r="L234" s="43"/>
      <c r="M234" s="43"/>
      <c r="N234" s="43"/>
      <c r="O234" s="43"/>
      <c r="P234" s="43"/>
    </row>
    <row r="235" spans="2:16" s="28" customFormat="1">
      <c r="B235" s="23">
        <v>98</v>
      </c>
      <c r="C235" s="23">
        <v>6</v>
      </c>
      <c r="D235" s="24">
        <v>10</v>
      </c>
      <c r="E235" s="60">
        <v>7</v>
      </c>
      <c r="F235" s="17"/>
      <c r="G235" s="22" t="s">
        <v>197</v>
      </c>
      <c r="I235" s="34"/>
      <c r="J235" s="37"/>
      <c r="K235" s="37"/>
      <c r="L235" s="43"/>
      <c r="M235" s="43"/>
      <c r="N235" s="43"/>
      <c r="O235" s="43"/>
      <c r="P235" s="43"/>
    </row>
    <row r="236" spans="2:16" s="28" customFormat="1">
      <c r="B236" s="23">
        <v>99</v>
      </c>
      <c r="C236" s="23">
        <v>6</v>
      </c>
      <c r="D236" s="24">
        <v>10</v>
      </c>
      <c r="E236" s="60">
        <v>7</v>
      </c>
      <c r="F236" s="17"/>
      <c r="G236" s="22" t="s">
        <v>198</v>
      </c>
      <c r="I236" s="34"/>
      <c r="J236" s="37"/>
      <c r="K236" s="37"/>
      <c r="L236" s="43"/>
      <c r="M236" s="43"/>
      <c r="N236" s="43"/>
      <c r="O236" s="43"/>
      <c r="P236" s="43"/>
    </row>
    <row r="237" spans="2:16" s="28" customFormat="1">
      <c r="B237" s="23">
        <v>100</v>
      </c>
      <c r="C237" s="23">
        <v>6</v>
      </c>
      <c r="D237" s="24">
        <v>10</v>
      </c>
      <c r="E237" s="60">
        <v>8</v>
      </c>
      <c r="F237" s="17"/>
      <c r="G237" s="22" t="s">
        <v>199</v>
      </c>
      <c r="I237" s="34"/>
      <c r="J237" s="37"/>
      <c r="K237" s="37"/>
      <c r="L237" s="43"/>
      <c r="M237" s="43"/>
      <c r="N237" s="43"/>
      <c r="O237" s="43"/>
      <c r="P237" s="43"/>
    </row>
    <row r="238" spans="2:16" s="28" customFormat="1">
      <c r="B238" s="23">
        <v>101</v>
      </c>
      <c r="C238" s="23">
        <v>6</v>
      </c>
      <c r="D238" s="24">
        <v>10</v>
      </c>
      <c r="E238" s="60">
        <v>7</v>
      </c>
      <c r="F238" s="17"/>
      <c r="G238" s="22" t="s">
        <v>200</v>
      </c>
      <c r="I238" s="34"/>
      <c r="J238" s="37"/>
      <c r="K238" s="37"/>
      <c r="L238" s="43"/>
      <c r="M238" s="43"/>
      <c r="N238" s="43"/>
      <c r="O238" s="43"/>
      <c r="P238" s="43"/>
    </row>
    <row r="239" spans="2:16" s="28" customFormat="1">
      <c r="B239" s="23">
        <v>102</v>
      </c>
      <c r="C239" s="23">
        <v>6</v>
      </c>
      <c r="D239" s="24">
        <v>10</v>
      </c>
      <c r="E239" s="60">
        <v>5</v>
      </c>
      <c r="F239" s="17"/>
      <c r="G239" s="22" t="s">
        <v>201</v>
      </c>
      <c r="I239" s="34"/>
      <c r="J239" s="37"/>
      <c r="K239" s="37"/>
      <c r="L239" s="43"/>
      <c r="M239" s="43"/>
      <c r="N239" s="43"/>
      <c r="O239" s="43"/>
      <c r="P239" s="43"/>
    </row>
    <row r="240" spans="2:16" s="28" customFormat="1">
      <c r="B240" s="23">
        <v>103</v>
      </c>
      <c r="C240" s="23">
        <v>6</v>
      </c>
      <c r="D240" s="24">
        <v>10</v>
      </c>
      <c r="E240" s="60">
        <v>3</v>
      </c>
      <c r="F240" s="17"/>
      <c r="G240" s="22" t="s">
        <v>202</v>
      </c>
      <c r="I240" s="34"/>
      <c r="J240" s="37"/>
      <c r="K240" s="37"/>
      <c r="L240" s="43"/>
      <c r="M240" s="43"/>
      <c r="N240" s="43"/>
      <c r="O240" s="43"/>
      <c r="P240" s="43"/>
    </row>
    <row r="241" spans="2:16" s="28" customFormat="1">
      <c r="B241" s="23">
        <v>104</v>
      </c>
      <c r="C241" s="23">
        <v>6</v>
      </c>
      <c r="D241" s="24">
        <v>10</v>
      </c>
      <c r="E241" s="60">
        <v>2</v>
      </c>
      <c r="F241" s="17"/>
      <c r="G241" s="22" t="s">
        <v>203</v>
      </c>
      <c r="I241" s="34"/>
      <c r="J241" s="37"/>
      <c r="K241" s="37"/>
      <c r="L241" s="43"/>
      <c r="M241" s="43"/>
      <c r="N241" s="43"/>
      <c r="O241" s="43"/>
      <c r="P241" s="43"/>
    </row>
    <row r="242" spans="2:16" s="28" customFormat="1">
      <c r="B242" s="23">
        <v>105</v>
      </c>
      <c r="C242" s="23">
        <v>6</v>
      </c>
      <c r="D242" s="24">
        <v>10</v>
      </c>
      <c r="E242" s="60">
        <v>1</v>
      </c>
      <c r="F242" s="17"/>
      <c r="G242" s="22" t="s">
        <v>204</v>
      </c>
      <c r="I242" s="34"/>
      <c r="J242" s="37"/>
      <c r="K242" s="37"/>
      <c r="L242" s="43"/>
      <c r="M242" s="43"/>
      <c r="N242" s="43"/>
      <c r="O242" s="43"/>
      <c r="P242" s="43"/>
    </row>
    <row r="243" spans="2:16" s="28" customFormat="1">
      <c r="B243" s="23">
        <v>106</v>
      </c>
      <c r="C243" s="23">
        <v>6</v>
      </c>
      <c r="D243" s="24">
        <v>10</v>
      </c>
      <c r="E243" s="60">
        <v>6</v>
      </c>
      <c r="F243" s="17"/>
      <c r="G243" s="22" t="s">
        <v>205</v>
      </c>
      <c r="I243" s="34"/>
      <c r="J243" s="37"/>
      <c r="K243" s="37"/>
      <c r="L243" s="43"/>
      <c r="M243" s="43"/>
      <c r="N243" s="43"/>
      <c r="O243" s="43"/>
      <c r="P243" s="43"/>
    </row>
    <row r="244" spans="2:16" s="28" customFormat="1">
      <c r="B244" s="23">
        <v>107</v>
      </c>
      <c r="C244" s="23">
        <v>6</v>
      </c>
      <c r="D244" s="24">
        <v>10</v>
      </c>
      <c r="E244" s="60">
        <v>6</v>
      </c>
      <c r="F244" s="17"/>
      <c r="G244" s="22" t="s">
        <v>206</v>
      </c>
      <c r="I244" s="34"/>
      <c r="J244" s="37"/>
      <c r="K244" s="37"/>
      <c r="L244" s="43"/>
      <c r="M244" s="43"/>
      <c r="N244" s="43"/>
      <c r="O244" s="43"/>
      <c r="P244" s="43"/>
    </row>
    <row r="245" spans="2:16" s="28" customFormat="1">
      <c r="B245" s="23">
        <v>108</v>
      </c>
      <c r="C245" s="23">
        <v>6</v>
      </c>
      <c r="D245" s="24">
        <v>10</v>
      </c>
      <c r="E245" s="60">
        <v>6</v>
      </c>
      <c r="F245" s="17"/>
      <c r="G245" s="22" t="s">
        <v>207</v>
      </c>
      <c r="I245" s="34"/>
      <c r="J245" s="37"/>
      <c r="K245" s="37"/>
      <c r="L245" s="43"/>
      <c r="M245" s="43"/>
      <c r="N245" s="43"/>
      <c r="O245" s="43"/>
      <c r="P245" s="43"/>
    </row>
    <row r="246" spans="2:16" s="28" customFormat="1">
      <c r="B246" s="23">
        <v>109</v>
      </c>
      <c r="C246" s="23">
        <v>6</v>
      </c>
      <c r="D246" s="24">
        <v>10</v>
      </c>
      <c r="E246" s="60">
        <v>3</v>
      </c>
      <c r="F246" s="17"/>
      <c r="G246" s="22" t="s">
        <v>208</v>
      </c>
      <c r="I246" s="34"/>
      <c r="J246" s="37"/>
      <c r="K246" s="37"/>
      <c r="L246" s="43"/>
      <c r="M246" s="43"/>
      <c r="N246" s="43"/>
      <c r="O246" s="43"/>
      <c r="P246" s="43"/>
    </row>
    <row r="247" spans="2:16" s="28" customFormat="1">
      <c r="B247" s="23">
        <v>110</v>
      </c>
      <c r="C247" s="23">
        <v>6</v>
      </c>
      <c r="D247" s="24">
        <v>10</v>
      </c>
      <c r="E247" s="60">
        <v>3</v>
      </c>
      <c r="F247" s="17"/>
      <c r="G247" s="22" t="s">
        <v>209</v>
      </c>
      <c r="I247" s="34"/>
      <c r="J247" s="37"/>
      <c r="K247" s="37"/>
      <c r="L247" s="43"/>
      <c r="M247" s="43"/>
      <c r="N247" s="43"/>
      <c r="O247" s="43"/>
      <c r="P247" s="43"/>
    </row>
    <row r="248" spans="2:16" s="28" customFormat="1">
      <c r="B248" s="17"/>
      <c r="C248" s="17"/>
      <c r="D248" s="17"/>
      <c r="E248" s="33"/>
      <c r="F248" s="17"/>
      <c r="G248" s="37"/>
      <c r="H248" s="37"/>
      <c r="I248" s="37"/>
      <c r="J248" s="37"/>
      <c r="K248" s="37"/>
      <c r="L248" s="31"/>
      <c r="M248" s="31"/>
      <c r="N248" s="31"/>
      <c r="O248" s="31"/>
      <c r="P248" s="31"/>
    </row>
    <row r="249" spans="2:16" s="28" customFormat="1">
      <c r="B249" s="23" t="s">
        <v>337</v>
      </c>
      <c r="C249" s="23">
        <v>6</v>
      </c>
      <c r="D249" s="24"/>
      <c r="E249" s="44" t="str">
        <f>IFERROR(E228,"")&amp;";"&amp;IFERROR(E229,"")&amp;";"&amp;IFERROR(E230,"")&amp;";"&amp;IFERROR(E231,"")&amp;";"&amp;IFERROR(E232,"")&amp;";"&amp;IFERROR(E233,"")&amp;";"&amp;IFERROR(E234,"")&amp;";"&amp;IFERROR(E235,"")&amp;";"&amp;IFERROR(E236,"")&amp;";"&amp;IFERROR(E237,"")&amp;";"&amp;IFERROR(E238,"")&amp;";"&amp;IFERROR(E239,"")&amp;";"&amp;IFERROR(E240,"")&amp;";"&amp;IFERROR(E241,"")&amp;";"&amp;IFERROR(E242,"")&amp;";"&amp;IFERROR(E243,"")&amp;";"&amp;IFERROR(E244,"")&amp;";"&amp;IFERROR(E245,"")&amp;";"&amp;IFERROR(E246,"")&amp;";"&amp;IFERROR(E247,"")</f>
        <v>9;1;8;7;1;4;9;7;7;8;7;5;3;2;1;6;6;6;3;3</v>
      </c>
      <c r="F249" s="17"/>
      <c r="G249"/>
      <c r="H249" s="37"/>
      <c r="I249" s="37"/>
      <c r="J249" s="37"/>
      <c r="K249" s="37"/>
      <c r="L249" s="31"/>
      <c r="M249" s="31"/>
      <c r="N249" s="31"/>
      <c r="O249" s="31"/>
      <c r="P249" s="31"/>
    </row>
    <row r="250" spans="2:16" s="28" customFormat="1">
      <c r="B250" s="17"/>
      <c r="C250" s="17"/>
      <c r="D250" s="17"/>
      <c r="E250" s="33"/>
      <c r="F250" s="17"/>
      <c r="G250" s="37"/>
      <c r="H250" s="37"/>
      <c r="I250" s="37"/>
      <c r="J250" s="37"/>
      <c r="K250" s="37"/>
      <c r="L250" s="31"/>
      <c r="M250" s="31"/>
      <c r="N250" s="31"/>
      <c r="O250" s="31"/>
      <c r="P250" s="31"/>
    </row>
    <row r="251" spans="2:16" s="28" customFormat="1" ht="16.95" customHeight="1" thickBot="1">
      <c r="B251" s="31"/>
      <c r="C251" s="31"/>
      <c r="D251" s="31"/>
      <c r="E251" s="32"/>
      <c r="F251" s="17"/>
      <c r="G251" s="31"/>
      <c r="H251" s="31"/>
      <c r="I251" s="31"/>
      <c r="J251" s="31"/>
      <c r="K251" s="31"/>
      <c r="L251" s="31"/>
      <c r="M251" s="31"/>
      <c r="N251" s="31"/>
      <c r="O251" s="31"/>
      <c r="P251" s="31"/>
    </row>
    <row r="252" spans="2:16" s="28" customFormat="1" ht="27" thickTop="1" thickBot="1">
      <c r="B252" s="20" t="s">
        <v>338</v>
      </c>
      <c r="C252" s="21" t="s">
        <v>318</v>
      </c>
      <c r="D252" s="34"/>
      <c r="E252" s="39"/>
      <c r="F252" s="40"/>
      <c r="G252" s="41"/>
      <c r="H252" s="41"/>
      <c r="I252" s="41"/>
      <c r="J252" s="37"/>
      <c r="K252" s="37"/>
      <c r="L252" s="31"/>
      <c r="M252" s="31"/>
      <c r="N252" s="31"/>
      <c r="O252" s="31"/>
      <c r="P252" s="31"/>
    </row>
    <row r="253" spans="2:16" s="28" customFormat="1" ht="26.4" thickTop="1">
      <c r="B253" s="30"/>
      <c r="C253" s="34"/>
      <c r="D253" s="34"/>
      <c r="E253" s="39"/>
      <c r="F253" s="40"/>
      <c r="G253" s="41"/>
      <c r="H253" s="41"/>
      <c r="I253" s="41"/>
      <c r="J253" s="37"/>
      <c r="K253" s="37"/>
      <c r="L253" s="31"/>
      <c r="M253" s="31"/>
      <c r="N253" s="31"/>
      <c r="O253" s="31"/>
      <c r="P253" s="31"/>
    </row>
    <row r="254" spans="2:16" s="28" customFormat="1">
      <c r="B254" s="30" t="s">
        <v>328</v>
      </c>
      <c r="C254" s="34"/>
      <c r="D254" s="34"/>
      <c r="E254" s="39"/>
      <c r="F254" s="40"/>
      <c r="G254" s="41"/>
      <c r="H254" s="41"/>
      <c r="I254" s="41"/>
      <c r="J254" s="37"/>
      <c r="K254" s="37"/>
      <c r="L254" s="31"/>
      <c r="M254" s="31"/>
      <c r="N254" s="31"/>
      <c r="O254" s="31"/>
      <c r="P254" s="31"/>
    </row>
    <row r="255" spans="2:16" s="28" customFormat="1">
      <c r="B255" s="30" t="s">
        <v>339</v>
      </c>
      <c r="C255" s="31"/>
      <c r="D255" s="61"/>
      <c r="E255" s="61"/>
      <c r="F255" s="61"/>
      <c r="G255" s="61"/>
      <c r="H255" s="61"/>
      <c r="I255" s="61"/>
      <c r="J255" s="61"/>
      <c r="K255" s="61"/>
      <c r="L255" s="61"/>
      <c r="M255" s="61"/>
      <c r="N255" s="61"/>
      <c r="O255" s="61"/>
      <c r="P255" s="61"/>
    </row>
    <row r="256" spans="2:16" s="28" customFormat="1">
      <c r="B256" s="30"/>
      <c r="C256" s="42" t="s">
        <v>340</v>
      </c>
      <c r="D256" s="34"/>
      <c r="E256" s="39"/>
      <c r="F256" s="40"/>
      <c r="G256" s="43"/>
      <c r="H256" s="37"/>
      <c r="I256" s="37"/>
      <c r="J256" s="38"/>
      <c r="K256" s="38"/>
      <c r="L256" s="31"/>
      <c r="M256" s="31"/>
      <c r="N256" s="31"/>
      <c r="O256" s="31"/>
      <c r="P256" s="31"/>
    </row>
    <row r="257" spans="2:16" s="28" customFormat="1">
      <c r="B257" s="30"/>
      <c r="C257" s="42" t="s">
        <v>341</v>
      </c>
      <c r="D257" s="34"/>
      <c r="E257" s="39"/>
      <c r="F257" s="40"/>
      <c r="G257" s="43"/>
      <c r="H257" s="37"/>
      <c r="I257" s="37"/>
      <c r="J257" s="38"/>
      <c r="K257" s="38"/>
      <c r="L257" s="31"/>
      <c r="M257" s="31"/>
      <c r="N257" s="31"/>
      <c r="O257" s="31"/>
      <c r="P257" s="31"/>
    </row>
    <row r="258" spans="2:16" s="28" customFormat="1">
      <c r="B258" s="30"/>
      <c r="C258" s="31" t="s">
        <v>342</v>
      </c>
      <c r="D258" s="34"/>
      <c r="E258" s="39"/>
      <c r="F258" s="40"/>
      <c r="G258" s="43"/>
      <c r="H258" s="37"/>
      <c r="I258" s="37"/>
      <c r="J258" s="38"/>
      <c r="K258" s="38"/>
      <c r="L258" s="31"/>
      <c r="M258" s="31"/>
      <c r="N258" s="31"/>
      <c r="O258" s="31"/>
      <c r="P258" s="31"/>
    </row>
    <row r="259" spans="2:16" s="28" customFormat="1">
      <c r="B259" s="30"/>
      <c r="C259" s="31" t="s">
        <v>343</v>
      </c>
      <c r="D259" s="34"/>
      <c r="E259" s="39"/>
      <c r="F259" s="40"/>
      <c r="G259" s="43"/>
      <c r="H259" s="37"/>
      <c r="I259" s="37"/>
      <c r="J259" s="38"/>
      <c r="K259" s="38"/>
      <c r="L259" s="31"/>
      <c r="M259" s="31"/>
      <c r="N259" s="31"/>
      <c r="O259" s="31"/>
      <c r="P259" s="31"/>
    </row>
    <row r="260" spans="2:16" s="28" customFormat="1">
      <c r="B260" s="30"/>
      <c r="C260" s="31" t="s">
        <v>344</v>
      </c>
      <c r="D260" s="34"/>
      <c r="E260" s="39"/>
      <c r="F260" s="40"/>
      <c r="G260" s="43"/>
      <c r="H260" s="37"/>
      <c r="I260" s="37"/>
      <c r="J260" s="38"/>
      <c r="K260" s="38"/>
      <c r="L260" s="31"/>
      <c r="M260" s="31"/>
      <c r="N260" s="31"/>
      <c r="O260" s="31"/>
      <c r="P260" s="31"/>
    </row>
    <row r="261" spans="2:16" s="28" customFormat="1" ht="26.4" thickBot="1">
      <c r="B261" s="34"/>
      <c r="C261" s="34"/>
      <c r="D261" s="34"/>
      <c r="E261" s="39"/>
      <c r="F261" s="40"/>
      <c r="G261" s="43"/>
      <c r="H261" s="37"/>
    </row>
    <row r="262" spans="2:16" s="28" customFormat="1" ht="27" thickTop="1" thickBot="1">
      <c r="B262" s="11" t="s">
        <v>252</v>
      </c>
      <c r="C262" s="11" t="s">
        <v>9</v>
      </c>
      <c r="D262" s="11" t="s">
        <v>254</v>
      </c>
      <c r="E262" s="12" t="s">
        <v>255</v>
      </c>
      <c r="F262" s="17"/>
      <c r="G262" s="7" t="s">
        <v>253</v>
      </c>
      <c r="H262" s="29"/>
      <c r="I262" s="7" t="s">
        <v>345</v>
      </c>
      <c r="L262" s="29"/>
      <c r="M262" s="29"/>
      <c r="N262" s="29"/>
    </row>
    <row r="263" spans="2:16" s="28" customFormat="1" ht="26.4" thickTop="1">
      <c r="B263" s="31"/>
      <c r="C263" s="31"/>
      <c r="D263" s="31"/>
      <c r="E263" s="32"/>
      <c r="F263" s="17"/>
      <c r="G263" s="31"/>
      <c r="H263" s="29"/>
      <c r="L263" s="29"/>
      <c r="M263" s="29"/>
      <c r="N263" s="29"/>
    </row>
    <row r="264" spans="2:16" s="28" customFormat="1">
      <c r="B264" s="23" t="s">
        <v>219</v>
      </c>
      <c r="C264" s="23">
        <v>7</v>
      </c>
      <c r="D264" s="24">
        <v>0</v>
      </c>
      <c r="E264" s="16">
        <v>1</v>
      </c>
      <c r="F264" s="17"/>
      <c r="G264" s="22" t="s">
        <v>220</v>
      </c>
      <c r="H264" s="29"/>
      <c r="I264" s="22" t="s">
        <v>346</v>
      </c>
      <c r="K264" s="34"/>
      <c r="N264" s="29"/>
    </row>
    <row r="265" spans="2:16" s="28" customFormat="1">
      <c r="B265" s="31"/>
      <c r="C265" s="31"/>
      <c r="D265" s="31"/>
      <c r="E265" s="32"/>
      <c r="F265" s="17"/>
      <c r="G265" s="36"/>
      <c r="H265" s="29"/>
      <c r="M265" s="29"/>
      <c r="N265" s="29"/>
    </row>
    <row r="266" spans="2:16" s="28" customFormat="1">
      <c r="B266" s="23">
        <v>111</v>
      </c>
      <c r="C266" s="23">
        <v>7</v>
      </c>
      <c r="D266" s="24">
        <v>13</v>
      </c>
      <c r="E266" s="16">
        <v>6</v>
      </c>
      <c r="F266" s="17"/>
      <c r="G266" s="22" t="s">
        <v>205</v>
      </c>
      <c r="H266" s="29"/>
      <c r="I266" s="22" t="s">
        <v>347</v>
      </c>
      <c r="K266" s="34"/>
      <c r="M266" s="29"/>
      <c r="N266" s="29"/>
    </row>
    <row r="267" spans="2:16" s="28" customFormat="1">
      <c r="B267" s="23">
        <v>112</v>
      </c>
      <c r="C267" s="23">
        <v>7</v>
      </c>
      <c r="D267" s="24">
        <v>13</v>
      </c>
      <c r="E267" s="16">
        <v>5</v>
      </c>
      <c r="F267" s="17"/>
      <c r="G267" s="22" t="s">
        <v>223</v>
      </c>
      <c r="H267" s="29"/>
      <c r="I267" s="22" t="s">
        <v>346</v>
      </c>
      <c r="K267" s="34"/>
      <c r="M267" s="29"/>
      <c r="N267" s="29"/>
    </row>
    <row r="268" spans="2:16" s="28" customFormat="1">
      <c r="B268" s="23">
        <v>113</v>
      </c>
      <c r="C268" s="23">
        <v>7</v>
      </c>
      <c r="D268" s="24">
        <v>13</v>
      </c>
      <c r="E268" s="16">
        <v>3</v>
      </c>
      <c r="F268" s="17"/>
      <c r="G268" s="22" t="s">
        <v>199</v>
      </c>
      <c r="H268" s="29"/>
      <c r="I268" s="22" t="s">
        <v>346</v>
      </c>
      <c r="K268" s="34"/>
      <c r="M268" s="29"/>
      <c r="N268" s="29"/>
    </row>
    <row r="269" spans="2:16" s="28" customFormat="1">
      <c r="B269" s="23">
        <v>114</v>
      </c>
      <c r="C269" s="23">
        <v>7</v>
      </c>
      <c r="D269" s="24">
        <v>13</v>
      </c>
      <c r="E269" s="16">
        <v>7</v>
      </c>
      <c r="F269" s="17"/>
      <c r="G269" s="22" t="s">
        <v>224</v>
      </c>
      <c r="H269" s="29"/>
      <c r="I269" s="22" t="s">
        <v>346</v>
      </c>
      <c r="K269" s="34"/>
      <c r="M269" s="29"/>
      <c r="N269" s="29"/>
    </row>
    <row r="270" spans="2:16" s="28" customFormat="1">
      <c r="B270" s="23">
        <v>115</v>
      </c>
      <c r="C270" s="23">
        <v>7</v>
      </c>
      <c r="D270" s="24">
        <v>13</v>
      </c>
      <c r="E270" s="16">
        <v>7</v>
      </c>
      <c r="F270" s="17"/>
      <c r="G270" s="22" t="s">
        <v>225</v>
      </c>
      <c r="H270" s="29"/>
      <c r="I270" s="22" t="s">
        <v>347</v>
      </c>
      <c r="K270" s="34"/>
      <c r="L270" s="29"/>
      <c r="M270" s="29"/>
      <c r="N270" s="29"/>
    </row>
    <row r="271" spans="2:16" s="28" customFormat="1">
      <c r="B271" s="23">
        <v>116</v>
      </c>
      <c r="C271" s="23">
        <v>7</v>
      </c>
      <c r="D271" s="24">
        <v>13</v>
      </c>
      <c r="E271" s="16">
        <v>1</v>
      </c>
      <c r="F271" s="17"/>
      <c r="G271" s="22" t="s">
        <v>226</v>
      </c>
      <c r="H271" s="29"/>
      <c r="I271" s="22" t="s">
        <v>347</v>
      </c>
      <c r="K271" s="34"/>
      <c r="L271" s="29"/>
      <c r="M271" s="29"/>
      <c r="N271" s="29"/>
    </row>
    <row r="272" spans="2:16" s="28" customFormat="1">
      <c r="B272" s="23">
        <v>117</v>
      </c>
      <c r="C272" s="23">
        <v>7</v>
      </c>
      <c r="D272" s="24">
        <v>13</v>
      </c>
      <c r="E272" s="16">
        <v>2</v>
      </c>
      <c r="F272" s="17"/>
      <c r="G272" s="22" t="s">
        <v>227</v>
      </c>
      <c r="H272" s="29"/>
      <c r="I272" s="22" t="s">
        <v>346</v>
      </c>
      <c r="K272" s="34"/>
      <c r="L272" s="29"/>
      <c r="M272" s="29"/>
      <c r="N272" s="29"/>
    </row>
    <row r="273" spans="2:11" s="28" customFormat="1">
      <c r="B273" s="23">
        <v>118</v>
      </c>
      <c r="C273" s="23">
        <v>7</v>
      </c>
      <c r="D273" s="24">
        <v>13</v>
      </c>
      <c r="E273" s="16">
        <v>7</v>
      </c>
      <c r="F273" s="17"/>
      <c r="G273" s="22" t="s">
        <v>228</v>
      </c>
      <c r="H273" s="29"/>
      <c r="I273" s="22" t="s">
        <v>346</v>
      </c>
      <c r="K273" s="34"/>
    </row>
    <row r="274" spans="2:11" s="28" customFormat="1">
      <c r="B274" s="23">
        <v>119</v>
      </c>
      <c r="C274" s="23">
        <v>7</v>
      </c>
      <c r="D274" s="24">
        <v>13</v>
      </c>
      <c r="E274" s="16">
        <v>3</v>
      </c>
      <c r="F274" s="17"/>
      <c r="G274" s="22" t="s">
        <v>229</v>
      </c>
      <c r="H274" s="29"/>
      <c r="I274" s="22" t="s">
        <v>346</v>
      </c>
      <c r="K274" s="34"/>
    </row>
    <row r="275" spans="2:11" s="28" customFormat="1">
      <c r="B275" s="23">
        <v>120</v>
      </c>
      <c r="C275" s="23">
        <v>7</v>
      </c>
      <c r="D275" s="24">
        <v>13</v>
      </c>
      <c r="E275" s="16">
        <v>2</v>
      </c>
      <c r="F275" s="17"/>
      <c r="G275" s="22" t="s">
        <v>230</v>
      </c>
      <c r="H275" s="29"/>
      <c r="I275" s="22" t="s">
        <v>346</v>
      </c>
      <c r="K275" s="34"/>
    </row>
    <row r="276" spans="2:11" s="28" customFormat="1">
      <c r="B276" s="23">
        <v>121</v>
      </c>
      <c r="C276" s="23">
        <v>7</v>
      </c>
      <c r="D276" s="24">
        <v>13</v>
      </c>
      <c r="E276" s="16">
        <v>4</v>
      </c>
      <c r="F276" s="17"/>
      <c r="G276" s="22" t="s">
        <v>231</v>
      </c>
      <c r="H276" s="29"/>
      <c r="I276" s="22" t="s">
        <v>346</v>
      </c>
      <c r="K276" s="34"/>
    </row>
    <row r="277" spans="2:11" s="28" customFormat="1">
      <c r="B277" s="23">
        <v>122</v>
      </c>
      <c r="C277" s="23">
        <v>7</v>
      </c>
      <c r="D277" s="24">
        <v>13</v>
      </c>
      <c r="E277" s="16">
        <v>8</v>
      </c>
      <c r="F277" s="17"/>
      <c r="G277" s="22" t="s">
        <v>232</v>
      </c>
      <c r="H277" s="29"/>
      <c r="I277" s="22" t="s">
        <v>347</v>
      </c>
      <c r="K277" s="34"/>
    </row>
    <row r="278" spans="2:11" s="28" customFormat="1">
      <c r="B278" s="23">
        <v>123</v>
      </c>
      <c r="C278" s="23">
        <v>7</v>
      </c>
      <c r="D278" s="24">
        <v>13</v>
      </c>
      <c r="E278" s="16">
        <v>7</v>
      </c>
      <c r="F278" s="17"/>
      <c r="G278" s="22" t="s">
        <v>233</v>
      </c>
      <c r="H278" s="29"/>
      <c r="I278" s="22" t="s">
        <v>346</v>
      </c>
      <c r="K278" s="34"/>
    </row>
    <row r="279" spans="2:11" s="28" customFormat="1">
      <c r="B279" s="23">
        <v>124</v>
      </c>
      <c r="C279" s="23">
        <v>7</v>
      </c>
      <c r="D279" s="24">
        <v>13</v>
      </c>
      <c r="E279" s="16">
        <v>8</v>
      </c>
      <c r="F279" s="17"/>
      <c r="G279" s="22" t="s">
        <v>209</v>
      </c>
      <c r="H279" s="29"/>
      <c r="I279" s="22" t="s">
        <v>347</v>
      </c>
      <c r="K279" s="34"/>
    </row>
    <row r="280" spans="2:11" s="28" customFormat="1">
      <c r="B280" s="23">
        <v>125</v>
      </c>
      <c r="C280" s="23">
        <v>7</v>
      </c>
      <c r="D280" s="24">
        <v>13</v>
      </c>
      <c r="E280" s="16">
        <v>7</v>
      </c>
      <c r="F280" s="17"/>
      <c r="G280" s="22" t="s">
        <v>234</v>
      </c>
      <c r="H280" s="29"/>
      <c r="I280" s="22" t="s">
        <v>346</v>
      </c>
      <c r="K280" s="34"/>
    </row>
    <row r="281" spans="2:11" s="28" customFormat="1">
      <c r="B281" s="23">
        <v>126</v>
      </c>
      <c r="C281" s="23">
        <v>7</v>
      </c>
      <c r="D281" s="24">
        <v>13</v>
      </c>
      <c r="E281" s="16">
        <v>5</v>
      </c>
      <c r="F281" s="17"/>
      <c r="G281" s="22" t="s">
        <v>235</v>
      </c>
      <c r="H281" s="29"/>
      <c r="I281" s="22" t="s">
        <v>347</v>
      </c>
      <c r="K281" s="34"/>
    </row>
    <row r="282" spans="2:11" s="28" customFormat="1">
      <c r="B282" s="23">
        <v>127</v>
      </c>
      <c r="C282" s="23">
        <v>7</v>
      </c>
      <c r="D282" s="24">
        <v>13</v>
      </c>
      <c r="E282" s="16">
        <v>3</v>
      </c>
      <c r="F282" s="17"/>
      <c r="G282" s="22" t="s">
        <v>236</v>
      </c>
      <c r="H282" s="29"/>
      <c r="I282" s="22" t="s">
        <v>346</v>
      </c>
      <c r="K282" s="34"/>
    </row>
    <row r="283" spans="2:11" s="28" customFormat="1">
      <c r="B283" s="23">
        <v>128</v>
      </c>
      <c r="C283" s="23">
        <v>7</v>
      </c>
      <c r="D283" s="24">
        <v>13</v>
      </c>
      <c r="E283" s="16">
        <v>5</v>
      </c>
      <c r="F283" s="17"/>
      <c r="G283" s="22" t="s">
        <v>194</v>
      </c>
      <c r="H283" s="29"/>
      <c r="I283" s="22" t="s">
        <v>347</v>
      </c>
      <c r="K283" s="34"/>
    </row>
    <row r="284" spans="2:11" s="28" customFormat="1">
      <c r="B284" s="23">
        <v>129</v>
      </c>
      <c r="C284" s="23">
        <v>7</v>
      </c>
      <c r="D284" s="24">
        <v>13</v>
      </c>
      <c r="E284" s="16">
        <v>9</v>
      </c>
      <c r="F284" s="17"/>
      <c r="G284" s="22" t="s">
        <v>237</v>
      </c>
      <c r="H284" s="29"/>
      <c r="I284" s="22" t="s">
        <v>347</v>
      </c>
      <c r="K284" s="34"/>
    </row>
    <row r="285" spans="2:11" s="28" customFormat="1">
      <c r="B285" s="23">
        <v>130</v>
      </c>
      <c r="C285" s="23">
        <v>7</v>
      </c>
      <c r="D285" s="24">
        <v>13</v>
      </c>
      <c r="E285" s="16">
        <v>5</v>
      </c>
      <c r="F285" s="17"/>
      <c r="G285" s="22" t="s">
        <v>238</v>
      </c>
      <c r="H285" s="29"/>
      <c r="I285" s="22" t="s">
        <v>347</v>
      </c>
      <c r="K285" s="34"/>
    </row>
    <row r="286" spans="2:11" s="28" customFormat="1">
      <c r="B286"/>
      <c r="C286"/>
      <c r="D286"/>
      <c r="E286"/>
      <c r="F286"/>
      <c r="G286"/>
      <c r="H286"/>
      <c r="I286"/>
      <c r="J286"/>
      <c r="K286"/>
    </row>
    <row r="287" spans="2:11" s="28" customFormat="1">
      <c r="B287" s="23" t="s">
        <v>348</v>
      </c>
      <c r="C287" s="23">
        <v>7</v>
      </c>
      <c r="D287" s="24"/>
      <c r="E287" s="44" t="str">
        <f>IFERROR(E266,"")&amp;";"&amp;IFERROR(E267,"")&amp;";"&amp;IFERROR(E268,"")&amp;";"&amp;IFERROR(E269,"")&amp;";"&amp;IFERROR(E270,"")&amp;";"&amp;IFERROR(E271,"")&amp;";"&amp;IFERROR(E272,"")&amp;";"&amp;IFERROR(E273,"")&amp;";"&amp;IFERROR(E274,"")&amp;";"&amp;IFERROR(E275,"")&amp;";"&amp;IFERROR(E276,"")&amp;";"&amp;IFERROR(E277,"")&amp;";"&amp;IFERROR(E278,"")&amp;";"&amp;IFERROR(E279,"")&amp;";"&amp;IFERROR(E280,"")&amp;";"&amp;IFERROR(E281,"")&amp;";"&amp;IFERROR(E282,"")&amp;";"&amp;IFERROR(E283,"")&amp;";"&amp;IFERROR(E284,"")&amp;";"&amp;IFERROR(E285,"")</f>
        <v>6;5;3;7;7;1;2;7;3;2;4;8;7;8;7;5;3;5;9;5</v>
      </c>
      <c r="F287"/>
      <c r="G287"/>
      <c r="H287"/>
      <c r="I287"/>
      <c r="J287"/>
      <c r="K287"/>
    </row>
  </sheetData>
  <mergeCells count="19">
    <mergeCell ref="G33:P33"/>
    <mergeCell ref="B2:P2"/>
    <mergeCell ref="B4:K4"/>
    <mergeCell ref="M4:P4"/>
    <mergeCell ref="M5:P11"/>
    <mergeCell ref="M12:P12"/>
    <mergeCell ref="M13:P13"/>
    <mergeCell ref="B14:P14"/>
    <mergeCell ref="B15:P26"/>
    <mergeCell ref="B29:P29"/>
    <mergeCell ref="G31:P31"/>
    <mergeCell ref="G32:P32"/>
    <mergeCell ref="G75:J75"/>
    <mergeCell ref="I149:O149"/>
    <mergeCell ref="I186:O186"/>
    <mergeCell ref="G34:P34"/>
    <mergeCell ref="G35:P35"/>
    <mergeCell ref="G36:P36"/>
    <mergeCell ref="B38:P38"/>
  </mergeCells>
  <hyperlinks>
    <hyperlink ref="M13" r:id="rId1" display="LinkedIn Klinsmann" xr:uid="{6C924FBA-0231-4DD4-BAB6-47116B75C5E8}"/>
  </hyperlinks>
  <pageMargins left="0.511811024" right="0.511811024" top="0.78740157499999996" bottom="0.78740157499999996" header="0.31496062000000002" footer="0.31496062000000002"/>
  <pageSetup paperSize="9" orientation="portrait" r:id="rId2"/>
  <drawing r:id="rId3"/>
  <extLst>
    <ext xmlns:x14="http://schemas.microsoft.com/office/spreadsheetml/2009/9/main" uri="{78C0D931-6437-407d-A8EE-F0AAD7539E65}">
      <x14:conditionalFormattings>
        <x14:conditionalFormatting xmlns:xm="http://schemas.microsoft.com/office/excel/2006/main">
          <x14:cfRule type="iconSet" priority="5" id="{BA2AA8DC-56B0-43AD-835A-016D2E89087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F32:F36</xm:sqref>
        </x14:conditionalFormatting>
        <x14:conditionalFormatting xmlns:xm="http://schemas.microsoft.com/office/excel/2006/main">
          <x14:cfRule type="iconSet" priority="14" id="{FE3BC01A-B28D-4650-A977-5CD7E55CA9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xm:sqref>
        </x14:conditionalFormatting>
        <x14:conditionalFormatting xmlns:xm="http://schemas.microsoft.com/office/excel/2006/main">
          <x14:cfRule type="iconSet" priority="6" id="{AF7B7549-F584-4179-843B-E1596C09A37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F53:F62</xm:sqref>
        </x14:conditionalFormatting>
        <x14:conditionalFormatting xmlns:xm="http://schemas.microsoft.com/office/excel/2006/main">
          <x14:cfRule type="iconSet" priority="12" id="{BE0FC608-CC97-4F9C-8E12-8A3FD07E32F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7" id="{8E4C2F47-A469-4D00-B85F-187B9DBAE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F79:F98</xm:sqref>
        </x14:conditionalFormatting>
        <x14:conditionalFormatting xmlns:xm="http://schemas.microsoft.com/office/excel/2006/main">
          <x14:cfRule type="iconSet" priority="4" id="{0DF3DE50-30D9-4FA3-88CA-8D962E54BBD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xm:sqref>
        </x14:conditionalFormatting>
        <x14:conditionalFormatting xmlns:xm="http://schemas.microsoft.com/office/excel/2006/main">
          <x14:cfRule type="iconSet" priority="3" id="{6AAF8C38-28B1-4382-B943-37B213A8D48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F115:F134</xm:sqref>
        </x14:conditionalFormatting>
        <x14:conditionalFormatting xmlns:xm="http://schemas.microsoft.com/office/excel/2006/main">
          <x14:cfRule type="iconSet" priority="13" id="{DEB9D8D2-9524-4C85-9F68-52196280A2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xm:sqref>
        </x14:conditionalFormatting>
        <x14:conditionalFormatting xmlns:xm="http://schemas.microsoft.com/office/excel/2006/main">
          <x14:cfRule type="iconSet" priority="8" id="{0F819956-AC95-4356-BC6C-9F479C03273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F153:F172</xm:sqref>
        </x14:conditionalFormatting>
        <x14:conditionalFormatting xmlns:xm="http://schemas.microsoft.com/office/excel/2006/main">
          <x14:cfRule type="iconSet" priority="2" id="{E6DF6F99-332A-4924-8CBA-A00EBCC9455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F188</xm:sqref>
        </x14:conditionalFormatting>
        <x14:conditionalFormatting xmlns:xm="http://schemas.microsoft.com/office/excel/2006/main">
          <x14:cfRule type="iconSet" priority="1" id="{4C93475D-BED9-427D-A23F-F14C532AD5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F190:F209</xm:sqref>
        </x14:conditionalFormatting>
        <x14:conditionalFormatting xmlns:xm="http://schemas.microsoft.com/office/excel/2006/main">
          <x14:cfRule type="iconSet" priority="11" id="{1BF155A5-CEF7-4B56-86B6-32C415D1F0E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F226</xm:sqref>
        </x14:conditionalFormatting>
        <x14:conditionalFormatting xmlns:xm="http://schemas.microsoft.com/office/excel/2006/main">
          <x14:cfRule type="iconSet" priority="9" id="{1950DEB8-5153-4462-958A-852C2A7E8A2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F228:F247</xm:sqref>
        </x14:conditionalFormatting>
        <x14:conditionalFormatting xmlns:xm="http://schemas.microsoft.com/office/excel/2006/main">
          <x14:cfRule type="iconSet" priority="10" id="{196C3DAD-1520-4BB1-B3DC-4F57A9357C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F264</xm:sqref>
        </x14:conditionalFormatting>
        <x14:conditionalFormatting xmlns:xm="http://schemas.microsoft.com/office/excel/2006/main">
          <x14:cfRule type="iconSet" priority="15" id="{CA15940C-B766-4874-B8DC-E67EE16D79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F266:F285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800A4-9433-4489-8CFF-4B3ABD9F278D}">
  <dimension ref="B1:AI610"/>
  <sheetViews>
    <sheetView showGridLines="0" topLeftCell="A15" zoomScale="70" zoomScaleNormal="70" workbookViewId="0">
      <selection activeCell="J22" sqref="J22"/>
    </sheetView>
  </sheetViews>
  <sheetFormatPr defaultRowHeight="25.8"/>
  <cols>
    <col min="1" max="33" width="2.83203125" customWidth="1"/>
  </cols>
  <sheetData>
    <row r="1" spans="2:35" ht="26.4" thickBot="1"/>
    <row r="2" spans="2:35">
      <c r="B2" s="62">
        <v>9</v>
      </c>
      <c r="C2" s="63">
        <v>6</v>
      </c>
      <c r="D2" s="63">
        <v>9</v>
      </c>
      <c r="E2" s="63">
        <v>7</v>
      </c>
      <c r="F2" s="63">
        <v>5</v>
      </c>
      <c r="G2" s="63">
        <v>3</v>
      </c>
      <c r="H2" s="63">
        <v>8</v>
      </c>
      <c r="I2" s="52">
        <v>5</v>
      </c>
      <c r="J2" s="52">
        <v>6</v>
      </c>
      <c r="K2" s="52">
        <v>7</v>
      </c>
      <c r="L2" s="63">
        <v>5</v>
      </c>
      <c r="M2" s="63">
        <v>2</v>
      </c>
      <c r="N2" s="63">
        <v>7</v>
      </c>
      <c r="O2" s="63">
        <v>7</v>
      </c>
      <c r="P2" s="63">
        <v>9</v>
      </c>
      <c r="Q2" s="63">
        <v>1</v>
      </c>
      <c r="R2" s="63">
        <v>3</v>
      </c>
      <c r="S2" s="63">
        <v>2</v>
      </c>
      <c r="T2" s="63">
        <v>2</v>
      </c>
      <c r="U2" s="63">
        <v>8</v>
      </c>
      <c r="V2" s="63">
        <v>7</v>
      </c>
      <c r="W2" s="63">
        <v>2</v>
      </c>
      <c r="X2" s="63">
        <v>4</v>
      </c>
      <c r="Y2" s="63">
        <v>9</v>
      </c>
      <c r="Z2" s="63">
        <v>7</v>
      </c>
      <c r="AA2" s="63">
        <v>8</v>
      </c>
      <c r="AB2" s="52">
        <v>6</v>
      </c>
      <c r="AC2" s="63">
        <v>7</v>
      </c>
      <c r="AD2" s="63">
        <v>5</v>
      </c>
      <c r="AE2" s="53">
        <v>2</v>
      </c>
      <c r="AF2" s="64">
        <v>8</v>
      </c>
      <c r="AH2" s="65"/>
      <c r="AI2" t="s">
        <v>349</v>
      </c>
    </row>
    <row r="3" spans="2:35">
      <c r="B3" s="66">
        <v>3</v>
      </c>
      <c r="C3" s="54">
        <v>2</v>
      </c>
      <c r="D3" s="65">
        <v>2</v>
      </c>
      <c r="E3" s="54">
        <v>6</v>
      </c>
      <c r="F3" s="65">
        <v>1</v>
      </c>
      <c r="G3" s="65">
        <v>8</v>
      </c>
      <c r="H3" s="65">
        <v>8</v>
      </c>
      <c r="I3" s="65">
        <v>2</v>
      </c>
      <c r="J3" s="65">
        <v>7</v>
      </c>
      <c r="K3" s="65">
        <v>4</v>
      </c>
      <c r="L3" s="65">
        <v>4</v>
      </c>
      <c r="M3" s="65">
        <v>4</v>
      </c>
      <c r="N3" s="65">
        <v>6</v>
      </c>
      <c r="O3" s="55">
        <v>9</v>
      </c>
      <c r="P3" s="55">
        <v>2</v>
      </c>
      <c r="Q3" s="65">
        <v>4</v>
      </c>
      <c r="R3" s="65">
        <v>1</v>
      </c>
      <c r="S3" s="65">
        <v>3</v>
      </c>
      <c r="T3" s="55">
        <v>6</v>
      </c>
      <c r="U3" s="65">
        <v>1</v>
      </c>
      <c r="V3" s="65">
        <v>8</v>
      </c>
      <c r="W3" s="65">
        <v>4</v>
      </c>
      <c r="X3" s="55">
        <v>9</v>
      </c>
      <c r="Y3" s="65">
        <v>9</v>
      </c>
      <c r="Z3" s="65">
        <v>2</v>
      </c>
      <c r="AA3" s="65">
        <v>5</v>
      </c>
      <c r="AB3" s="65">
        <v>1</v>
      </c>
      <c r="AC3" s="65">
        <v>3</v>
      </c>
      <c r="AD3" s="65">
        <v>2</v>
      </c>
      <c r="AE3" s="65">
        <v>8</v>
      </c>
      <c r="AF3" s="56">
        <v>7</v>
      </c>
      <c r="AH3" s="54"/>
      <c r="AI3" t="s">
        <v>350</v>
      </c>
    </row>
    <row r="4" spans="2:35">
      <c r="B4" s="57">
        <v>6</v>
      </c>
      <c r="C4" s="55">
        <v>5</v>
      </c>
      <c r="D4" s="55">
        <v>8</v>
      </c>
      <c r="E4" s="65">
        <v>8</v>
      </c>
      <c r="F4" s="65">
        <v>8</v>
      </c>
      <c r="G4" s="65">
        <v>3</v>
      </c>
      <c r="H4" s="65">
        <v>2</v>
      </c>
      <c r="I4" s="65">
        <v>9</v>
      </c>
      <c r="J4" s="65">
        <v>1</v>
      </c>
      <c r="K4" s="65">
        <v>8</v>
      </c>
      <c r="L4" s="65">
        <v>3</v>
      </c>
      <c r="M4" s="65">
        <v>1</v>
      </c>
      <c r="N4" s="65">
        <v>3</v>
      </c>
      <c r="O4" s="65">
        <v>2</v>
      </c>
      <c r="P4" s="65">
        <v>1</v>
      </c>
      <c r="Q4" s="65">
        <v>1</v>
      </c>
      <c r="R4" s="65">
        <v>3</v>
      </c>
      <c r="S4" s="65">
        <v>1</v>
      </c>
      <c r="T4" s="65">
        <v>6</v>
      </c>
      <c r="U4" s="65">
        <v>4</v>
      </c>
      <c r="V4" s="65">
        <v>9</v>
      </c>
      <c r="W4" s="65">
        <v>9</v>
      </c>
      <c r="X4" s="65">
        <v>9</v>
      </c>
      <c r="Y4" s="65">
        <v>8</v>
      </c>
      <c r="Z4" s="65">
        <v>9</v>
      </c>
      <c r="AA4" s="65">
        <v>1</v>
      </c>
      <c r="AB4" s="65">
        <v>2</v>
      </c>
      <c r="AC4" s="55">
        <v>8</v>
      </c>
      <c r="AD4" s="54">
        <v>2</v>
      </c>
      <c r="AE4" s="65">
        <v>3</v>
      </c>
      <c r="AF4" s="67">
        <v>2</v>
      </c>
      <c r="AH4" s="55"/>
      <c r="AI4" t="s">
        <v>351</v>
      </c>
    </row>
    <row r="5" spans="2:35">
      <c r="B5" s="66">
        <v>6</v>
      </c>
      <c r="C5" s="54">
        <v>2</v>
      </c>
      <c r="D5" s="54">
        <v>8</v>
      </c>
      <c r="E5" s="54">
        <v>4</v>
      </c>
      <c r="F5" s="54">
        <v>3</v>
      </c>
      <c r="G5" s="54">
        <v>7</v>
      </c>
      <c r="H5" s="65">
        <v>5</v>
      </c>
      <c r="I5" s="65">
        <v>6</v>
      </c>
      <c r="J5" s="65">
        <v>4</v>
      </c>
      <c r="K5" s="54">
        <v>1</v>
      </c>
      <c r="L5" s="65">
        <v>9</v>
      </c>
      <c r="M5" s="65">
        <v>1</v>
      </c>
      <c r="N5" s="65">
        <v>3</v>
      </c>
      <c r="O5" s="65">
        <v>3</v>
      </c>
      <c r="P5" s="65">
        <v>8</v>
      </c>
      <c r="Q5" s="54">
        <v>3</v>
      </c>
      <c r="R5" s="65">
        <v>8</v>
      </c>
      <c r="S5" s="65">
        <v>9</v>
      </c>
      <c r="T5" s="65">
        <v>9</v>
      </c>
      <c r="U5" s="55">
        <v>2</v>
      </c>
      <c r="V5" s="55">
        <v>2</v>
      </c>
      <c r="W5" s="65">
        <v>8</v>
      </c>
      <c r="X5" s="55">
        <v>4</v>
      </c>
      <c r="Y5" s="65">
        <v>5</v>
      </c>
      <c r="Z5" s="55">
        <v>4</v>
      </c>
      <c r="AA5" s="65">
        <v>2</v>
      </c>
      <c r="AB5" s="65">
        <v>2</v>
      </c>
      <c r="AC5" s="65">
        <v>1</v>
      </c>
      <c r="AD5" s="65">
        <v>6</v>
      </c>
      <c r="AE5" s="65">
        <v>3</v>
      </c>
      <c r="AF5" s="67">
        <v>5</v>
      </c>
    </row>
    <row r="6" spans="2:35">
      <c r="B6" s="66">
        <v>7</v>
      </c>
      <c r="C6" s="65">
        <v>6</v>
      </c>
      <c r="D6" s="54">
        <v>4</v>
      </c>
      <c r="E6" s="54">
        <v>8</v>
      </c>
      <c r="F6" s="54">
        <v>3</v>
      </c>
      <c r="G6" s="54">
        <v>1</v>
      </c>
      <c r="H6" s="65">
        <v>8</v>
      </c>
      <c r="I6" s="65">
        <v>9</v>
      </c>
      <c r="J6" s="65">
        <v>5</v>
      </c>
      <c r="K6" s="65">
        <v>1</v>
      </c>
      <c r="L6" s="54">
        <v>1</v>
      </c>
      <c r="M6" s="65">
        <v>1</v>
      </c>
      <c r="N6" s="65">
        <v>6</v>
      </c>
      <c r="O6" s="65">
        <v>8</v>
      </c>
      <c r="P6" s="54">
        <v>9</v>
      </c>
      <c r="Q6" s="54">
        <v>2</v>
      </c>
      <c r="R6" s="65">
        <v>1</v>
      </c>
      <c r="S6" s="65">
        <v>2</v>
      </c>
      <c r="T6" s="65">
        <v>7</v>
      </c>
      <c r="U6" s="65">
        <v>4</v>
      </c>
      <c r="V6" s="65">
        <v>2</v>
      </c>
      <c r="W6" s="65">
        <v>1</v>
      </c>
      <c r="X6" s="65">
        <v>3</v>
      </c>
      <c r="Y6" s="65">
        <v>5</v>
      </c>
      <c r="Z6" s="54">
        <v>5</v>
      </c>
      <c r="AA6" s="54">
        <v>8</v>
      </c>
      <c r="AB6" s="65">
        <v>5</v>
      </c>
      <c r="AC6" s="65">
        <v>3</v>
      </c>
      <c r="AD6" s="65">
        <v>4</v>
      </c>
      <c r="AE6" s="65">
        <v>7</v>
      </c>
      <c r="AF6" s="56">
        <v>8</v>
      </c>
    </row>
    <row r="7" spans="2:35">
      <c r="B7" s="66">
        <v>5</v>
      </c>
      <c r="C7" s="65">
        <v>9</v>
      </c>
      <c r="D7" s="54">
        <v>2</v>
      </c>
      <c r="E7" s="54">
        <v>8</v>
      </c>
      <c r="F7" s="55">
        <v>2</v>
      </c>
      <c r="G7" s="54">
        <v>2</v>
      </c>
      <c r="H7" s="65">
        <v>1</v>
      </c>
      <c r="I7" s="65">
        <v>2</v>
      </c>
      <c r="J7" s="65">
        <v>7</v>
      </c>
      <c r="K7" s="65">
        <v>1</v>
      </c>
      <c r="L7" s="65">
        <v>5</v>
      </c>
      <c r="M7" s="54">
        <v>1</v>
      </c>
      <c r="N7" s="65">
        <v>4</v>
      </c>
      <c r="O7" s="65">
        <v>8</v>
      </c>
      <c r="P7" s="65">
        <v>8</v>
      </c>
      <c r="Q7" s="65">
        <v>8</v>
      </c>
      <c r="R7" s="65">
        <v>6</v>
      </c>
      <c r="S7" s="65">
        <v>9</v>
      </c>
      <c r="T7" s="55">
        <v>1</v>
      </c>
      <c r="U7" s="65">
        <v>8</v>
      </c>
      <c r="V7" s="54">
        <v>9</v>
      </c>
      <c r="W7" s="54">
        <v>5</v>
      </c>
      <c r="X7" s="65">
        <v>2</v>
      </c>
      <c r="Y7" s="65">
        <v>5</v>
      </c>
      <c r="Z7" s="54">
        <v>1</v>
      </c>
      <c r="AA7" s="54">
        <v>7</v>
      </c>
      <c r="AB7" s="65">
        <v>6</v>
      </c>
      <c r="AC7" s="65">
        <v>9</v>
      </c>
      <c r="AD7" s="54">
        <v>9</v>
      </c>
      <c r="AE7" s="65">
        <v>5</v>
      </c>
      <c r="AF7" s="56">
        <v>3</v>
      </c>
    </row>
    <row r="8" spans="2:35">
      <c r="B8" s="66">
        <v>4</v>
      </c>
      <c r="C8" s="65">
        <v>1</v>
      </c>
      <c r="D8" s="55">
        <v>9</v>
      </c>
      <c r="E8" s="65">
        <v>2</v>
      </c>
      <c r="F8" s="55">
        <v>5</v>
      </c>
      <c r="G8" s="65">
        <v>8</v>
      </c>
      <c r="H8" s="65">
        <v>1</v>
      </c>
      <c r="I8" s="65">
        <v>9</v>
      </c>
      <c r="J8" s="65">
        <v>4</v>
      </c>
      <c r="K8" s="65">
        <v>8</v>
      </c>
      <c r="L8" s="65">
        <v>1</v>
      </c>
      <c r="M8" s="65">
        <v>8</v>
      </c>
      <c r="N8" s="65">
        <v>4</v>
      </c>
      <c r="O8" s="65">
        <v>7</v>
      </c>
      <c r="P8" s="65">
        <v>3</v>
      </c>
      <c r="Q8" s="65">
        <v>1</v>
      </c>
      <c r="R8" s="65">
        <v>4</v>
      </c>
      <c r="S8" s="65">
        <v>6</v>
      </c>
      <c r="T8" s="65">
        <v>5</v>
      </c>
      <c r="U8" s="65">
        <v>7</v>
      </c>
      <c r="V8" s="54">
        <v>3</v>
      </c>
      <c r="W8" s="54">
        <v>4</v>
      </c>
      <c r="X8" s="65">
        <v>6</v>
      </c>
      <c r="Y8" s="65">
        <v>7</v>
      </c>
      <c r="Z8" s="65">
        <v>9</v>
      </c>
      <c r="AA8" s="65">
        <v>3</v>
      </c>
      <c r="AB8" s="65">
        <v>2</v>
      </c>
      <c r="AC8" s="55">
        <v>8</v>
      </c>
      <c r="AD8" s="55">
        <v>1</v>
      </c>
      <c r="AE8" s="65">
        <v>2</v>
      </c>
      <c r="AF8" s="56">
        <v>9</v>
      </c>
    </row>
    <row r="9" spans="2:35">
      <c r="B9" s="57">
        <v>7</v>
      </c>
      <c r="C9" s="55">
        <v>9</v>
      </c>
      <c r="D9" s="65">
        <v>4</v>
      </c>
      <c r="E9" s="65">
        <v>4</v>
      </c>
      <c r="F9" s="55">
        <v>2</v>
      </c>
      <c r="G9" s="55">
        <v>3</v>
      </c>
      <c r="H9" s="55">
        <v>8</v>
      </c>
      <c r="I9" s="65">
        <v>4</v>
      </c>
      <c r="J9" s="65">
        <v>6</v>
      </c>
      <c r="K9" s="65">
        <v>2</v>
      </c>
      <c r="L9" s="65">
        <v>7</v>
      </c>
      <c r="M9" s="65">
        <v>6</v>
      </c>
      <c r="N9" s="65">
        <v>2</v>
      </c>
      <c r="O9" s="65">
        <v>5</v>
      </c>
      <c r="P9" s="65">
        <v>2</v>
      </c>
      <c r="Q9" s="54">
        <v>7</v>
      </c>
      <c r="R9" s="65">
        <v>8</v>
      </c>
      <c r="S9" s="54">
        <v>7</v>
      </c>
      <c r="T9" s="65">
        <v>8</v>
      </c>
      <c r="U9" s="65">
        <v>4</v>
      </c>
      <c r="V9" s="65">
        <v>8</v>
      </c>
      <c r="W9" s="55">
        <v>7</v>
      </c>
      <c r="X9" s="65">
        <v>5</v>
      </c>
      <c r="Y9" s="65">
        <v>5</v>
      </c>
      <c r="Z9" s="65">
        <v>2</v>
      </c>
      <c r="AA9" s="65">
        <v>6</v>
      </c>
      <c r="AB9" s="65">
        <v>1</v>
      </c>
      <c r="AC9" s="65">
        <v>3</v>
      </c>
      <c r="AD9" s="65">
        <v>9</v>
      </c>
      <c r="AE9" s="65">
        <v>3</v>
      </c>
      <c r="AF9" s="67">
        <v>2</v>
      </c>
    </row>
    <row r="10" spans="2:35">
      <c r="B10" s="57">
        <v>5</v>
      </c>
      <c r="C10" s="55">
        <v>8</v>
      </c>
      <c r="D10" s="65">
        <v>3</v>
      </c>
      <c r="E10" s="65">
        <v>9</v>
      </c>
      <c r="F10" s="55">
        <v>5</v>
      </c>
      <c r="G10" s="65">
        <v>6</v>
      </c>
      <c r="H10" s="55">
        <v>4</v>
      </c>
      <c r="I10" s="65">
        <v>7</v>
      </c>
      <c r="J10" s="65">
        <v>1</v>
      </c>
      <c r="K10" s="65">
        <v>9</v>
      </c>
      <c r="L10" s="55">
        <v>9</v>
      </c>
      <c r="M10" s="65">
        <v>6</v>
      </c>
      <c r="N10" s="65">
        <v>3</v>
      </c>
      <c r="O10" s="65">
        <v>2</v>
      </c>
      <c r="P10" s="65">
        <v>1</v>
      </c>
      <c r="Q10" s="65">
        <v>9</v>
      </c>
      <c r="R10" s="65">
        <v>9</v>
      </c>
      <c r="S10" s="65">
        <v>5</v>
      </c>
      <c r="T10" s="65">
        <v>5</v>
      </c>
      <c r="U10" s="55">
        <v>1</v>
      </c>
      <c r="V10" s="65">
        <v>6</v>
      </c>
      <c r="W10" s="65">
        <v>8</v>
      </c>
      <c r="X10" s="54">
        <v>8</v>
      </c>
      <c r="Y10" s="65">
        <v>4</v>
      </c>
      <c r="Z10" s="65">
        <v>3</v>
      </c>
      <c r="AA10" s="54">
        <v>1</v>
      </c>
      <c r="AB10" s="65">
        <v>8</v>
      </c>
      <c r="AC10" s="65">
        <v>7</v>
      </c>
      <c r="AD10" s="54">
        <v>1</v>
      </c>
      <c r="AE10" s="65">
        <v>8</v>
      </c>
      <c r="AF10" s="67">
        <v>8</v>
      </c>
    </row>
    <row r="11" spans="2:35">
      <c r="B11" s="66">
        <v>2</v>
      </c>
      <c r="C11" s="65">
        <v>5</v>
      </c>
      <c r="D11" s="65">
        <v>2</v>
      </c>
      <c r="E11" s="65">
        <v>7</v>
      </c>
      <c r="F11" s="65">
        <v>8</v>
      </c>
      <c r="G11" s="65">
        <v>9</v>
      </c>
      <c r="H11" s="54">
        <v>6</v>
      </c>
      <c r="I11" s="54">
        <v>6</v>
      </c>
      <c r="J11" s="55">
        <v>5</v>
      </c>
      <c r="K11" s="55">
        <v>6</v>
      </c>
      <c r="L11" s="55">
        <v>6</v>
      </c>
      <c r="M11" s="65">
        <v>3</v>
      </c>
      <c r="N11" s="65">
        <v>3</v>
      </c>
      <c r="O11" s="65">
        <v>8</v>
      </c>
      <c r="P11" s="65">
        <v>7</v>
      </c>
      <c r="Q11" s="65">
        <v>7</v>
      </c>
      <c r="R11" s="65">
        <v>3</v>
      </c>
      <c r="S11" s="54">
        <v>5</v>
      </c>
      <c r="T11" s="65">
        <v>7</v>
      </c>
      <c r="U11" s="55">
        <v>3</v>
      </c>
      <c r="V11" s="65">
        <v>7</v>
      </c>
      <c r="W11" s="65">
        <v>8</v>
      </c>
      <c r="X11" s="55">
        <v>4</v>
      </c>
      <c r="Y11" s="65">
        <v>3</v>
      </c>
      <c r="Z11" s="65">
        <v>3</v>
      </c>
      <c r="AA11" s="65">
        <v>5</v>
      </c>
      <c r="AB11" s="65">
        <v>8</v>
      </c>
      <c r="AC11" s="65">
        <v>4</v>
      </c>
      <c r="AD11" s="54">
        <v>3</v>
      </c>
      <c r="AE11" s="65">
        <v>9</v>
      </c>
      <c r="AF11" s="56">
        <v>8</v>
      </c>
    </row>
    <row r="12" spans="2:35">
      <c r="B12" s="66">
        <v>4</v>
      </c>
      <c r="C12" s="65">
        <v>6</v>
      </c>
      <c r="D12" s="65">
        <v>7</v>
      </c>
      <c r="E12" s="65">
        <v>1</v>
      </c>
      <c r="F12" s="65">
        <v>8</v>
      </c>
      <c r="G12" s="65">
        <v>3</v>
      </c>
      <c r="H12" s="65">
        <v>8</v>
      </c>
      <c r="I12" s="65">
        <v>9</v>
      </c>
      <c r="J12" s="65">
        <v>6</v>
      </c>
      <c r="K12" s="65">
        <v>2</v>
      </c>
      <c r="L12" s="55">
        <v>2</v>
      </c>
      <c r="M12" s="65">
        <v>9</v>
      </c>
      <c r="N12" s="65">
        <v>6</v>
      </c>
      <c r="O12" s="65">
        <v>9</v>
      </c>
      <c r="P12" s="54">
        <v>1</v>
      </c>
      <c r="Q12" s="54">
        <v>5</v>
      </c>
      <c r="R12" s="65">
        <v>1</v>
      </c>
      <c r="S12" s="54">
        <v>6</v>
      </c>
      <c r="T12" s="65">
        <v>7</v>
      </c>
      <c r="U12" s="65">
        <v>5</v>
      </c>
      <c r="V12" s="55">
        <v>5</v>
      </c>
      <c r="W12" s="65">
        <v>4</v>
      </c>
      <c r="X12" s="65">
        <v>9</v>
      </c>
      <c r="Y12" s="65">
        <v>2</v>
      </c>
      <c r="Z12" s="65">
        <v>2</v>
      </c>
      <c r="AA12" s="65">
        <v>2</v>
      </c>
      <c r="AB12" s="65">
        <v>5</v>
      </c>
      <c r="AC12" s="65">
        <v>8</v>
      </c>
      <c r="AD12" s="65">
        <v>9</v>
      </c>
      <c r="AE12" s="65">
        <v>5</v>
      </c>
      <c r="AF12" s="56">
        <v>2</v>
      </c>
    </row>
    <row r="13" spans="2:35">
      <c r="B13" s="66">
        <v>4</v>
      </c>
      <c r="C13" s="55">
        <v>9</v>
      </c>
      <c r="D13" s="65">
        <v>3</v>
      </c>
      <c r="E13" s="54">
        <v>4</v>
      </c>
      <c r="F13" s="65">
        <v>1</v>
      </c>
      <c r="G13" s="65">
        <v>2</v>
      </c>
      <c r="H13" s="54">
        <v>5</v>
      </c>
      <c r="I13" s="54">
        <v>4</v>
      </c>
      <c r="J13" s="65">
        <v>6</v>
      </c>
      <c r="K13" s="65">
        <v>1</v>
      </c>
      <c r="L13" s="65">
        <v>6</v>
      </c>
      <c r="M13" s="65">
        <v>7</v>
      </c>
      <c r="N13" s="65">
        <v>4</v>
      </c>
      <c r="O13" s="65">
        <v>2</v>
      </c>
      <c r="P13" s="65">
        <v>5</v>
      </c>
      <c r="Q13" s="65">
        <v>2</v>
      </c>
      <c r="R13" s="65">
        <v>1</v>
      </c>
      <c r="S13" s="65">
        <v>7</v>
      </c>
      <c r="T13" s="65">
        <v>7</v>
      </c>
      <c r="U13" s="65">
        <v>6</v>
      </c>
      <c r="V13" s="55">
        <v>8</v>
      </c>
      <c r="W13" s="54">
        <v>5</v>
      </c>
      <c r="X13" s="54">
        <v>6</v>
      </c>
      <c r="Y13" s="65">
        <v>8</v>
      </c>
      <c r="Z13" s="65">
        <v>8</v>
      </c>
      <c r="AA13" s="65">
        <v>1</v>
      </c>
      <c r="AB13" s="65">
        <v>7</v>
      </c>
      <c r="AC13" s="54">
        <v>4</v>
      </c>
      <c r="AD13" s="55">
        <v>3</v>
      </c>
      <c r="AE13" s="65">
        <v>2</v>
      </c>
      <c r="AF13" s="67">
        <v>6</v>
      </c>
    </row>
    <row r="14" spans="2:35">
      <c r="B14" s="66">
        <v>9</v>
      </c>
      <c r="C14" s="65">
        <v>5</v>
      </c>
      <c r="D14" s="65">
        <v>1</v>
      </c>
      <c r="E14" s="65">
        <v>3</v>
      </c>
      <c r="F14" s="65">
        <v>5</v>
      </c>
      <c r="G14" s="65">
        <v>7</v>
      </c>
      <c r="H14" s="54">
        <v>5</v>
      </c>
      <c r="I14" s="54">
        <v>2</v>
      </c>
      <c r="J14" s="65">
        <v>1</v>
      </c>
      <c r="K14" s="65">
        <v>1</v>
      </c>
      <c r="L14" s="65">
        <v>1</v>
      </c>
      <c r="M14" s="65">
        <v>5</v>
      </c>
      <c r="N14" s="65">
        <v>4</v>
      </c>
      <c r="O14" s="65">
        <v>1</v>
      </c>
      <c r="P14" s="65">
        <v>4</v>
      </c>
      <c r="Q14" s="65">
        <v>1</v>
      </c>
      <c r="R14" s="65">
        <v>7</v>
      </c>
      <c r="S14" s="65">
        <v>3</v>
      </c>
      <c r="T14" s="65">
        <v>9</v>
      </c>
      <c r="U14" s="65">
        <v>6</v>
      </c>
      <c r="V14" s="55">
        <v>4</v>
      </c>
      <c r="W14" s="54">
        <v>1</v>
      </c>
      <c r="X14" s="54">
        <v>3</v>
      </c>
      <c r="Y14" s="54">
        <v>9</v>
      </c>
      <c r="Z14" s="65">
        <v>7</v>
      </c>
      <c r="AA14" s="55">
        <v>2</v>
      </c>
      <c r="AB14" s="65">
        <v>9</v>
      </c>
      <c r="AC14" s="54">
        <v>1</v>
      </c>
      <c r="AD14" s="55">
        <v>4</v>
      </c>
      <c r="AE14" s="65">
        <v>9</v>
      </c>
      <c r="AF14" s="67">
        <v>3</v>
      </c>
    </row>
    <row r="15" spans="2:35">
      <c r="B15" s="66">
        <v>6</v>
      </c>
      <c r="C15" s="65">
        <v>8</v>
      </c>
      <c r="D15" s="55">
        <v>6</v>
      </c>
      <c r="E15" s="65">
        <v>5</v>
      </c>
      <c r="F15" s="65">
        <v>2</v>
      </c>
      <c r="G15" s="65">
        <v>1</v>
      </c>
      <c r="H15" s="65">
        <v>2</v>
      </c>
      <c r="I15" s="65">
        <v>5</v>
      </c>
      <c r="J15" s="65">
        <v>1</v>
      </c>
      <c r="K15" s="65">
        <v>2</v>
      </c>
      <c r="L15" s="65">
        <v>3</v>
      </c>
      <c r="M15" s="65">
        <v>1</v>
      </c>
      <c r="N15" s="55">
        <v>9</v>
      </c>
      <c r="O15" s="65">
        <v>9</v>
      </c>
      <c r="P15" s="55">
        <v>1</v>
      </c>
      <c r="Q15" s="65">
        <v>5</v>
      </c>
      <c r="R15" s="65">
        <v>8</v>
      </c>
      <c r="S15" s="65">
        <v>1</v>
      </c>
      <c r="T15" s="65">
        <v>7</v>
      </c>
      <c r="U15" s="55">
        <v>1</v>
      </c>
      <c r="V15" s="55">
        <v>7</v>
      </c>
      <c r="W15" s="54">
        <v>7</v>
      </c>
      <c r="X15" s="54">
        <v>4</v>
      </c>
      <c r="Y15" s="65">
        <v>7</v>
      </c>
      <c r="Z15" s="65">
        <v>1</v>
      </c>
      <c r="AA15" s="55">
        <v>8</v>
      </c>
      <c r="AB15" s="65">
        <v>2</v>
      </c>
      <c r="AC15" s="65">
        <v>2</v>
      </c>
      <c r="AD15" s="65">
        <v>2</v>
      </c>
      <c r="AE15" s="54">
        <v>3</v>
      </c>
      <c r="AF15" s="67">
        <v>5</v>
      </c>
    </row>
    <row r="16" spans="2:35">
      <c r="B16" s="66">
        <v>7</v>
      </c>
      <c r="C16" s="65">
        <v>6</v>
      </c>
      <c r="D16" s="54">
        <v>3</v>
      </c>
      <c r="E16" s="54">
        <v>4</v>
      </c>
      <c r="F16" s="65">
        <v>9</v>
      </c>
      <c r="G16" s="65">
        <v>8</v>
      </c>
      <c r="H16" s="65">
        <v>5</v>
      </c>
      <c r="I16" s="65">
        <v>1</v>
      </c>
      <c r="J16" s="54">
        <v>5</v>
      </c>
      <c r="K16" s="54">
        <v>8</v>
      </c>
      <c r="L16" s="54">
        <v>3</v>
      </c>
      <c r="M16" s="65">
        <v>3</v>
      </c>
      <c r="N16" s="55">
        <v>5</v>
      </c>
      <c r="O16" s="65">
        <v>7</v>
      </c>
      <c r="P16" s="65">
        <v>9</v>
      </c>
      <c r="Q16" s="54">
        <v>3</v>
      </c>
      <c r="R16" s="54">
        <v>4</v>
      </c>
      <c r="S16" s="54">
        <v>8</v>
      </c>
      <c r="T16" s="65">
        <v>7</v>
      </c>
      <c r="U16" s="65">
        <v>4</v>
      </c>
      <c r="V16" s="65">
        <v>8</v>
      </c>
      <c r="W16" s="65">
        <v>3</v>
      </c>
      <c r="X16" s="65">
        <v>8</v>
      </c>
      <c r="Y16" s="65">
        <v>8</v>
      </c>
      <c r="Z16" s="65">
        <v>7</v>
      </c>
      <c r="AA16" s="65">
        <v>4</v>
      </c>
      <c r="AB16" s="65">
        <v>9</v>
      </c>
      <c r="AC16" s="65">
        <v>4</v>
      </c>
      <c r="AD16" s="65">
        <v>1</v>
      </c>
      <c r="AE16" s="65">
        <v>8</v>
      </c>
      <c r="AF16" s="67">
        <v>5</v>
      </c>
    </row>
    <row r="17" spans="2:32">
      <c r="B17" s="66">
        <v>7</v>
      </c>
      <c r="C17" s="65">
        <v>9</v>
      </c>
      <c r="D17" s="54">
        <v>4</v>
      </c>
      <c r="E17" s="54">
        <v>8</v>
      </c>
      <c r="F17" s="65">
        <v>2</v>
      </c>
      <c r="G17" s="65">
        <v>4</v>
      </c>
      <c r="H17" s="55">
        <v>6</v>
      </c>
      <c r="I17" s="65">
        <v>3</v>
      </c>
      <c r="J17" s="54">
        <v>3</v>
      </c>
      <c r="K17" s="54">
        <v>4</v>
      </c>
      <c r="L17" s="54">
        <v>7</v>
      </c>
      <c r="M17" s="65">
        <v>8</v>
      </c>
      <c r="N17" s="55">
        <v>8</v>
      </c>
      <c r="O17" s="55">
        <v>8</v>
      </c>
      <c r="P17" s="55">
        <v>8</v>
      </c>
      <c r="Q17" s="65">
        <v>2</v>
      </c>
      <c r="R17" s="65">
        <v>2</v>
      </c>
      <c r="S17" s="65">
        <v>8</v>
      </c>
      <c r="T17" s="65">
        <v>8</v>
      </c>
      <c r="U17" s="65">
        <v>1</v>
      </c>
      <c r="V17" s="65">
        <v>3</v>
      </c>
      <c r="W17" s="65">
        <v>7</v>
      </c>
      <c r="X17" s="65">
        <v>2</v>
      </c>
      <c r="Y17" s="65">
        <v>5</v>
      </c>
      <c r="Z17" s="65">
        <v>2</v>
      </c>
      <c r="AA17" s="65">
        <v>6</v>
      </c>
      <c r="AB17" s="54">
        <v>1</v>
      </c>
      <c r="AC17" s="65">
        <v>4</v>
      </c>
      <c r="AD17" s="65">
        <v>1</v>
      </c>
      <c r="AE17" s="65">
        <v>2</v>
      </c>
      <c r="AF17" s="67">
        <v>6</v>
      </c>
    </row>
    <row r="18" spans="2:32">
      <c r="B18" s="66">
        <v>9</v>
      </c>
      <c r="C18" s="65">
        <v>7</v>
      </c>
      <c r="D18" s="65">
        <v>4</v>
      </c>
      <c r="E18" s="54">
        <v>7</v>
      </c>
      <c r="F18" s="65">
        <v>8</v>
      </c>
      <c r="G18" s="65">
        <v>7</v>
      </c>
      <c r="H18" s="65">
        <v>4</v>
      </c>
      <c r="I18" s="65">
        <v>7</v>
      </c>
      <c r="J18" s="65">
        <v>4</v>
      </c>
      <c r="K18" s="65">
        <v>2</v>
      </c>
      <c r="L18" s="55">
        <v>7</v>
      </c>
      <c r="M18" s="55">
        <v>2</v>
      </c>
      <c r="N18" s="55">
        <v>7</v>
      </c>
      <c r="O18" s="55">
        <v>5</v>
      </c>
      <c r="P18" s="55">
        <v>2</v>
      </c>
      <c r="Q18" s="55">
        <v>4</v>
      </c>
      <c r="R18" s="65">
        <v>2</v>
      </c>
      <c r="S18" s="65">
        <v>3</v>
      </c>
      <c r="T18" s="65">
        <v>9</v>
      </c>
      <c r="U18" s="65">
        <v>1</v>
      </c>
      <c r="V18" s="65">
        <v>3</v>
      </c>
      <c r="W18" s="65">
        <v>7</v>
      </c>
      <c r="X18" s="65">
        <v>1</v>
      </c>
      <c r="Y18" s="55">
        <v>1</v>
      </c>
      <c r="Z18" s="55">
        <v>7</v>
      </c>
      <c r="AA18" s="54">
        <v>9</v>
      </c>
      <c r="AB18" s="65">
        <v>3</v>
      </c>
      <c r="AC18" s="65">
        <v>5</v>
      </c>
      <c r="AD18" s="65">
        <v>6</v>
      </c>
      <c r="AE18" s="55">
        <v>9</v>
      </c>
      <c r="AF18" s="67">
        <v>2</v>
      </c>
    </row>
    <row r="19" spans="2:32">
      <c r="B19" s="66">
        <v>7</v>
      </c>
      <c r="C19" s="55">
        <v>5</v>
      </c>
      <c r="D19" s="65">
        <v>4</v>
      </c>
      <c r="E19" s="54">
        <v>2</v>
      </c>
      <c r="F19" s="65">
        <v>4</v>
      </c>
      <c r="G19" s="65">
        <v>6</v>
      </c>
      <c r="H19" s="65">
        <v>8</v>
      </c>
      <c r="I19" s="65">
        <v>9</v>
      </c>
      <c r="J19" s="65">
        <v>6</v>
      </c>
      <c r="K19" s="65">
        <v>4</v>
      </c>
      <c r="L19" s="65">
        <v>1</v>
      </c>
      <c r="M19" s="65">
        <v>5</v>
      </c>
      <c r="N19" s="65">
        <v>1</v>
      </c>
      <c r="O19" s="65">
        <v>5</v>
      </c>
      <c r="P19" s="65">
        <v>9</v>
      </c>
      <c r="Q19" s="65">
        <v>8</v>
      </c>
      <c r="R19" s="65">
        <v>4</v>
      </c>
      <c r="S19" s="65">
        <v>3</v>
      </c>
      <c r="T19" s="65">
        <v>1</v>
      </c>
      <c r="U19" s="55">
        <v>2</v>
      </c>
      <c r="V19" s="55">
        <v>6</v>
      </c>
      <c r="W19" s="55">
        <v>2</v>
      </c>
      <c r="X19" s="65">
        <v>9</v>
      </c>
      <c r="Y19" s="65">
        <v>6</v>
      </c>
      <c r="Z19" s="65">
        <v>3</v>
      </c>
      <c r="AA19" s="65">
        <v>7</v>
      </c>
      <c r="AB19" s="65">
        <v>1</v>
      </c>
      <c r="AC19" s="65">
        <v>6</v>
      </c>
      <c r="AD19" s="54">
        <v>3</v>
      </c>
      <c r="AE19" s="65">
        <v>8</v>
      </c>
      <c r="AF19" s="67">
        <v>7</v>
      </c>
    </row>
    <row r="20" spans="2:32" ht="26.4" thickBot="1">
      <c r="B20" s="68">
        <v>5</v>
      </c>
      <c r="C20" s="58">
        <v>5</v>
      </c>
      <c r="D20" s="69">
        <v>4</v>
      </c>
      <c r="E20" s="69">
        <v>2</v>
      </c>
      <c r="F20" s="69">
        <v>7</v>
      </c>
      <c r="G20" s="69">
        <v>1</v>
      </c>
      <c r="H20" s="69">
        <v>2</v>
      </c>
      <c r="I20" s="69">
        <v>5</v>
      </c>
      <c r="J20" s="69">
        <v>2</v>
      </c>
      <c r="K20" s="69">
        <v>8</v>
      </c>
      <c r="L20" s="69">
        <v>3</v>
      </c>
      <c r="M20" s="69">
        <v>1</v>
      </c>
      <c r="N20" s="69">
        <v>2</v>
      </c>
      <c r="O20" s="69">
        <v>4</v>
      </c>
      <c r="P20" s="69">
        <v>8</v>
      </c>
      <c r="Q20" s="69">
        <v>8</v>
      </c>
      <c r="R20" s="69">
        <v>9</v>
      </c>
      <c r="S20" s="69">
        <v>6</v>
      </c>
      <c r="T20" s="69">
        <v>8</v>
      </c>
      <c r="U20" s="69">
        <v>2</v>
      </c>
      <c r="V20" s="69">
        <v>5</v>
      </c>
      <c r="W20" s="69">
        <v>3</v>
      </c>
      <c r="X20" s="69">
        <v>8</v>
      </c>
      <c r="Y20" s="69">
        <v>5</v>
      </c>
      <c r="Z20" s="69">
        <v>8</v>
      </c>
      <c r="AA20" s="69">
        <v>8</v>
      </c>
      <c r="AB20" s="69">
        <v>4</v>
      </c>
      <c r="AC20" s="69">
        <v>1</v>
      </c>
      <c r="AD20" s="69">
        <v>5</v>
      </c>
      <c r="AE20" s="69">
        <v>1</v>
      </c>
      <c r="AF20" s="59">
        <v>7</v>
      </c>
    </row>
    <row r="22" spans="2:32">
      <c r="C22" cm="1">
        <f t="array" ref="C22:C610">_xlfn.TOCOL(B2:AF20)</f>
        <v>9</v>
      </c>
      <c r="F22" cm="1">
        <f t="array" ref="F22:F30">_xlfn.UNIQUE(_xlfn.ANCHORARRAY(C22))</f>
        <v>9</v>
      </c>
      <c r="G22" cm="1">
        <f t="array" ref="G22:G30">COUNTIF(_xlfn.ANCHORARRAY(C22),_xlfn.ANCHORARRAY(F22))</f>
        <v>60</v>
      </c>
      <c r="J22">
        <f>MAX(_xlfn.ANCHORARRAY(G22))</f>
        <v>81</v>
      </c>
    </row>
    <row r="23" spans="2:32">
      <c r="C23">
        <v>6</v>
      </c>
      <c r="F23">
        <v>6</v>
      </c>
      <c r="G23">
        <v>50</v>
      </c>
    </row>
    <row r="24" spans="2:32">
      <c r="C24">
        <v>9</v>
      </c>
      <c r="F24">
        <v>7</v>
      </c>
      <c r="G24">
        <v>63</v>
      </c>
    </row>
    <row r="25" spans="2:32">
      <c r="C25">
        <v>7</v>
      </c>
      <c r="F25">
        <v>5</v>
      </c>
      <c r="G25">
        <v>63</v>
      </c>
    </row>
    <row r="26" spans="2:32">
      <c r="C26">
        <v>5</v>
      </c>
      <c r="F26">
        <v>3</v>
      </c>
      <c r="G26">
        <v>60</v>
      </c>
    </row>
    <row r="27" spans="2:32">
      <c r="C27">
        <v>3</v>
      </c>
      <c r="F27">
        <v>8</v>
      </c>
      <c r="G27">
        <v>81</v>
      </c>
    </row>
    <row r="28" spans="2:32">
      <c r="C28">
        <v>8</v>
      </c>
      <c r="F28">
        <v>2</v>
      </c>
      <c r="G28">
        <v>78</v>
      </c>
    </row>
    <row r="29" spans="2:32">
      <c r="C29">
        <v>5</v>
      </c>
      <c r="F29">
        <v>1</v>
      </c>
      <c r="G29">
        <v>74</v>
      </c>
    </row>
    <row r="30" spans="2:32">
      <c r="C30">
        <v>6</v>
      </c>
      <c r="F30">
        <v>4</v>
      </c>
      <c r="G30">
        <v>60</v>
      </c>
    </row>
    <row r="31" spans="2:32">
      <c r="C31">
        <v>7</v>
      </c>
    </row>
    <row r="32" spans="2:32">
      <c r="C32">
        <v>5</v>
      </c>
    </row>
    <row r="33" spans="3:3">
      <c r="C33">
        <v>2</v>
      </c>
    </row>
    <row r="34" spans="3:3">
      <c r="C34">
        <v>7</v>
      </c>
    </row>
    <row r="35" spans="3:3">
      <c r="C35">
        <v>7</v>
      </c>
    </row>
    <row r="36" spans="3:3">
      <c r="C36">
        <v>9</v>
      </c>
    </row>
    <row r="37" spans="3:3">
      <c r="C37">
        <v>1</v>
      </c>
    </row>
    <row r="38" spans="3:3">
      <c r="C38">
        <v>3</v>
      </c>
    </row>
    <row r="39" spans="3:3">
      <c r="C39">
        <v>2</v>
      </c>
    </row>
    <row r="40" spans="3:3">
      <c r="C40">
        <v>2</v>
      </c>
    </row>
    <row r="41" spans="3:3">
      <c r="C41">
        <v>8</v>
      </c>
    </row>
    <row r="42" spans="3:3">
      <c r="C42">
        <v>7</v>
      </c>
    </row>
    <row r="43" spans="3:3">
      <c r="C43">
        <v>2</v>
      </c>
    </row>
    <row r="44" spans="3:3">
      <c r="C44">
        <v>4</v>
      </c>
    </row>
    <row r="45" spans="3:3">
      <c r="C45">
        <v>9</v>
      </c>
    </row>
    <row r="46" spans="3:3">
      <c r="C46">
        <v>7</v>
      </c>
    </row>
    <row r="47" spans="3:3">
      <c r="C47">
        <v>8</v>
      </c>
    </row>
    <row r="48" spans="3:3">
      <c r="C48">
        <v>6</v>
      </c>
    </row>
    <row r="49" spans="3:3">
      <c r="C49">
        <v>7</v>
      </c>
    </row>
    <row r="50" spans="3:3">
      <c r="C50">
        <v>5</v>
      </c>
    </row>
    <row r="51" spans="3:3">
      <c r="C51">
        <v>2</v>
      </c>
    </row>
    <row r="52" spans="3:3">
      <c r="C52">
        <v>8</v>
      </c>
    </row>
    <row r="53" spans="3:3">
      <c r="C53">
        <v>3</v>
      </c>
    </row>
    <row r="54" spans="3:3">
      <c r="C54">
        <v>2</v>
      </c>
    </row>
    <row r="55" spans="3:3">
      <c r="C55">
        <v>2</v>
      </c>
    </row>
    <row r="56" spans="3:3">
      <c r="C56">
        <v>6</v>
      </c>
    </row>
    <row r="57" spans="3:3">
      <c r="C57">
        <v>1</v>
      </c>
    </row>
    <row r="58" spans="3:3">
      <c r="C58">
        <v>8</v>
      </c>
    </row>
    <row r="59" spans="3:3">
      <c r="C59">
        <v>8</v>
      </c>
    </row>
    <row r="60" spans="3:3">
      <c r="C60">
        <v>2</v>
      </c>
    </row>
    <row r="61" spans="3:3">
      <c r="C61">
        <v>7</v>
      </c>
    </row>
    <row r="62" spans="3:3">
      <c r="C62">
        <v>4</v>
      </c>
    </row>
    <row r="63" spans="3:3">
      <c r="C63">
        <v>4</v>
      </c>
    </row>
    <row r="64" spans="3:3">
      <c r="C64">
        <v>4</v>
      </c>
    </row>
    <row r="65" spans="3:3">
      <c r="C65">
        <v>6</v>
      </c>
    </row>
    <row r="66" spans="3:3">
      <c r="C66">
        <v>9</v>
      </c>
    </row>
    <row r="67" spans="3:3">
      <c r="C67">
        <v>2</v>
      </c>
    </row>
    <row r="68" spans="3:3">
      <c r="C68">
        <v>4</v>
      </c>
    </row>
    <row r="69" spans="3:3">
      <c r="C69">
        <v>1</v>
      </c>
    </row>
    <row r="70" spans="3:3">
      <c r="C70">
        <v>3</v>
      </c>
    </row>
    <row r="71" spans="3:3">
      <c r="C71">
        <v>6</v>
      </c>
    </row>
    <row r="72" spans="3:3">
      <c r="C72">
        <v>1</v>
      </c>
    </row>
    <row r="73" spans="3:3">
      <c r="C73">
        <v>8</v>
      </c>
    </row>
    <row r="74" spans="3:3">
      <c r="C74">
        <v>4</v>
      </c>
    </row>
    <row r="75" spans="3:3">
      <c r="C75">
        <v>9</v>
      </c>
    </row>
    <row r="76" spans="3:3">
      <c r="C76">
        <v>9</v>
      </c>
    </row>
    <row r="77" spans="3:3">
      <c r="C77">
        <v>2</v>
      </c>
    </row>
    <row r="78" spans="3:3">
      <c r="C78">
        <v>5</v>
      </c>
    </row>
    <row r="79" spans="3:3">
      <c r="C79">
        <v>1</v>
      </c>
    </row>
    <row r="80" spans="3:3">
      <c r="C80">
        <v>3</v>
      </c>
    </row>
    <row r="81" spans="3:3">
      <c r="C81">
        <v>2</v>
      </c>
    </row>
    <row r="82" spans="3:3">
      <c r="C82">
        <v>8</v>
      </c>
    </row>
    <row r="83" spans="3:3">
      <c r="C83">
        <v>7</v>
      </c>
    </row>
    <row r="84" spans="3:3">
      <c r="C84">
        <v>6</v>
      </c>
    </row>
    <row r="85" spans="3:3">
      <c r="C85">
        <v>5</v>
      </c>
    </row>
    <row r="86" spans="3:3">
      <c r="C86">
        <v>8</v>
      </c>
    </row>
    <row r="87" spans="3:3">
      <c r="C87">
        <v>8</v>
      </c>
    </row>
    <row r="88" spans="3:3">
      <c r="C88">
        <v>8</v>
      </c>
    </row>
    <row r="89" spans="3:3">
      <c r="C89">
        <v>3</v>
      </c>
    </row>
    <row r="90" spans="3:3">
      <c r="C90">
        <v>2</v>
      </c>
    </row>
    <row r="91" spans="3:3">
      <c r="C91">
        <v>9</v>
      </c>
    </row>
    <row r="92" spans="3:3">
      <c r="C92">
        <v>1</v>
      </c>
    </row>
    <row r="93" spans="3:3">
      <c r="C93">
        <v>8</v>
      </c>
    </row>
    <row r="94" spans="3:3">
      <c r="C94">
        <v>3</v>
      </c>
    </row>
    <row r="95" spans="3:3">
      <c r="C95">
        <v>1</v>
      </c>
    </row>
    <row r="96" spans="3:3">
      <c r="C96">
        <v>3</v>
      </c>
    </row>
    <row r="97" spans="3:3">
      <c r="C97">
        <v>2</v>
      </c>
    </row>
    <row r="98" spans="3:3">
      <c r="C98">
        <v>1</v>
      </c>
    </row>
    <row r="99" spans="3:3">
      <c r="C99">
        <v>1</v>
      </c>
    </row>
    <row r="100" spans="3:3">
      <c r="C100">
        <v>3</v>
      </c>
    </row>
    <row r="101" spans="3:3">
      <c r="C101">
        <v>1</v>
      </c>
    </row>
    <row r="102" spans="3:3">
      <c r="C102">
        <v>6</v>
      </c>
    </row>
    <row r="103" spans="3:3">
      <c r="C103">
        <v>4</v>
      </c>
    </row>
    <row r="104" spans="3:3">
      <c r="C104">
        <v>9</v>
      </c>
    </row>
    <row r="105" spans="3:3">
      <c r="C105">
        <v>9</v>
      </c>
    </row>
    <row r="106" spans="3:3">
      <c r="C106">
        <v>9</v>
      </c>
    </row>
    <row r="107" spans="3:3">
      <c r="C107">
        <v>8</v>
      </c>
    </row>
    <row r="108" spans="3:3">
      <c r="C108">
        <v>9</v>
      </c>
    </row>
    <row r="109" spans="3:3">
      <c r="C109">
        <v>1</v>
      </c>
    </row>
    <row r="110" spans="3:3">
      <c r="C110">
        <v>2</v>
      </c>
    </row>
    <row r="111" spans="3:3">
      <c r="C111">
        <v>8</v>
      </c>
    </row>
    <row r="112" spans="3:3">
      <c r="C112">
        <v>2</v>
      </c>
    </row>
    <row r="113" spans="3:3">
      <c r="C113">
        <v>3</v>
      </c>
    </row>
    <row r="114" spans="3:3">
      <c r="C114">
        <v>2</v>
      </c>
    </row>
    <row r="115" spans="3:3">
      <c r="C115">
        <v>6</v>
      </c>
    </row>
    <row r="116" spans="3:3">
      <c r="C116">
        <v>2</v>
      </c>
    </row>
    <row r="117" spans="3:3">
      <c r="C117">
        <v>8</v>
      </c>
    </row>
    <row r="118" spans="3:3">
      <c r="C118">
        <v>4</v>
      </c>
    </row>
    <row r="119" spans="3:3">
      <c r="C119">
        <v>3</v>
      </c>
    </row>
    <row r="120" spans="3:3">
      <c r="C120">
        <v>7</v>
      </c>
    </row>
    <row r="121" spans="3:3">
      <c r="C121">
        <v>5</v>
      </c>
    </row>
    <row r="122" spans="3:3">
      <c r="C122">
        <v>6</v>
      </c>
    </row>
    <row r="123" spans="3:3">
      <c r="C123">
        <v>4</v>
      </c>
    </row>
    <row r="124" spans="3:3">
      <c r="C124">
        <v>1</v>
      </c>
    </row>
    <row r="125" spans="3:3">
      <c r="C125">
        <v>9</v>
      </c>
    </row>
    <row r="126" spans="3:3">
      <c r="C126">
        <v>1</v>
      </c>
    </row>
    <row r="127" spans="3:3">
      <c r="C127">
        <v>3</v>
      </c>
    </row>
    <row r="128" spans="3:3">
      <c r="C128">
        <v>3</v>
      </c>
    </row>
    <row r="129" spans="3:3">
      <c r="C129">
        <v>8</v>
      </c>
    </row>
    <row r="130" spans="3:3">
      <c r="C130">
        <v>3</v>
      </c>
    </row>
    <row r="131" spans="3:3">
      <c r="C131">
        <v>8</v>
      </c>
    </row>
    <row r="132" spans="3:3">
      <c r="C132">
        <v>9</v>
      </c>
    </row>
    <row r="133" spans="3:3">
      <c r="C133">
        <v>9</v>
      </c>
    </row>
    <row r="134" spans="3:3">
      <c r="C134">
        <v>2</v>
      </c>
    </row>
    <row r="135" spans="3:3">
      <c r="C135">
        <v>2</v>
      </c>
    </row>
    <row r="136" spans="3:3">
      <c r="C136">
        <v>8</v>
      </c>
    </row>
    <row r="137" spans="3:3">
      <c r="C137">
        <v>4</v>
      </c>
    </row>
    <row r="138" spans="3:3">
      <c r="C138">
        <v>5</v>
      </c>
    </row>
    <row r="139" spans="3:3">
      <c r="C139">
        <v>4</v>
      </c>
    </row>
    <row r="140" spans="3:3">
      <c r="C140">
        <v>2</v>
      </c>
    </row>
    <row r="141" spans="3:3">
      <c r="C141">
        <v>2</v>
      </c>
    </row>
    <row r="142" spans="3:3">
      <c r="C142">
        <v>1</v>
      </c>
    </row>
    <row r="143" spans="3:3">
      <c r="C143">
        <v>6</v>
      </c>
    </row>
    <row r="144" spans="3:3">
      <c r="C144">
        <v>3</v>
      </c>
    </row>
    <row r="145" spans="3:3">
      <c r="C145">
        <v>5</v>
      </c>
    </row>
    <row r="146" spans="3:3">
      <c r="C146">
        <v>7</v>
      </c>
    </row>
    <row r="147" spans="3:3">
      <c r="C147">
        <v>6</v>
      </c>
    </row>
    <row r="148" spans="3:3">
      <c r="C148">
        <v>4</v>
      </c>
    </row>
    <row r="149" spans="3:3">
      <c r="C149">
        <v>8</v>
      </c>
    </row>
    <row r="150" spans="3:3">
      <c r="C150">
        <v>3</v>
      </c>
    </row>
    <row r="151" spans="3:3">
      <c r="C151">
        <v>1</v>
      </c>
    </row>
    <row r="152" spans="3:3">
      <c r="C152">
        <v>8</v>
      </c>
    </row>
    <row r="153" spans="3:3">
      <c r="C153">
        <v>9</v>
      </c>
    </row>
    <row r="154" spans="3:3">
      <c r="C154">
        <v>5</v>
      </c>
    </row>
    <row r="155" spans="3:3">
      <c r="C155">
        <v>1</v>
      </c>
    </row>
    <row r="156" spans="3:3">
      <c r="C156">
        <v>1</v>
      </c>
    </row>
    <row r="157" spans="3:3">
      <c r="C157">
        <v>1</v>
      </c>
    </row>
    <row r="158" spans="3:3">
      <c r="C158">
        <v>6</v>
      </c>
    </row>
    <row r="159" spans="3:3">
      <c r="C159">
        <v>8</v>
      </c>
    </row>
    <row r="160" spans="3:3">
      <c r="C160">
        <v>9</v>
      </c>
    </row>
    <row r="161" spans="3:3">
      <c r="C161">
        <v>2</v>
      </c>
    </row>
    <row r="162" spans="3:3">
      <c r="C162">
        <v>1</v>
      </c>
    </row>
    <row r="163" spans="3:3">
      <c r="C163">
        <v>2</v>
      </c>
    </row>
    <row r="164" spans="3:3">
      <c r="C164">
        <v>7</v>
      </c>
    </row>
    <row r="165" spans="3:3">
      <c r="C165">
        <v>4</v>
      </c>
    </row>
    <row r="166" spans="3:3">
      <c r="C166">
        <v>2</v>
      </c>
    </row>
    <row r="167" spans="3:3">
      <c r="C167">
        <v>1</v>
      </c>
    </row>
    <row r="168" spans="3:3">
      <c r="C168">
        <v>3</v>
      </c>
    </row>
    <row r="169" spans="3:3">
      <c r="C169">
        <v>5</v>
      </c>
    </row>
    <row r="170" spans="3:3">
      <c r="C170">
        <v>5</v>
      </c>
    </row>
    <row r="171" spans="3:3">
      <c r="C171">
        <v>8</v>
      </c>
    </row>
    <row r="172" spans="3:3">
      <c r="C172">
        <v>5</v>
      </c>
    </row>
    <row r="173" spans="3:3">
      <c r="C173">
        <v>3</v>
      </c>
    </row>
    <row r="174" spans="3:3">
      <c r="C174">
        <v>4</v>
      </c>
    </row>
    <row r="175" spans="3:3">
      <c r="C175">
        <v>7</v>
      </c>
    </row>
    <row r="176" spans="3:3">
      <c r="C176">
        <v>8</v>
      </c>
    </row>
    <row r="177" spans="3:3">
      <c r="C177">
        <v>5</v>
      </c>
    </row>
    <row r="178" spans="3:3">
      <c r="C178">
        <v>9</v>
      </c>
    </row>
    <row r="179" spans="3:3">
      <c r="C179">
        <v>2</v>
      </c>
    </row>
    <row r="180" spans="3:3">
      <c r="C180">
        <v>8</v>
      </c>
    </row>
    <row r="181" spans="3:3">
      <c r="C181">
        <v>2</v>
      </c>
    </row>
    <row r="182" spans="3:3">
      <c r="C182">
        <v>2</v>
      </c>
    </row>
    <row r="183" spans="3:3">
      <c r="C183">
        <v>1</v>
      </c>
    </row>
    <row r="184" spans="3:3">
      <c r="C184">
        <v>2</v>
      </c>
    </row>
    <row r="185" spans="3:3">
      <c r="C185">
        <v>7</v>
      </c>
    </row>
    <row r="186" spans="3:3">
      <c r="C186">
        <v>1</v>
      </c>
    </row>
    <row r="187" spans="3:3">
      <c r="C187">
        <v>5</v>
      </c>
    </row>
    <row r="188" spans="3:3">
      <c r="C188">
        <v>1</v>
      </c>
    </row>
    <row r="189" spans="3:3">
      <c r="C189">
        <v>4</v>
      </c>
    </row>
    <row r="190" spans="3:3">
      <c r="C190">
        <v>8</v>
      </c>
    </row>
    <row r="191" spans="3:3">
      <c r="C191">
        <v>8</v>
      </c>
    </row>
    <row r="192" spans="3:3">
      <c r="C192">
        <v>8</v>
      </c>
    </row>
    <row r="193" spans="3:3">
      <c r="C193">
        <v>6</v>
      </c>
    </row>
    <row r="194" spans="3:3">
      <c r="C194">
        <v>9</v>
      </c>
    </row>
    <row r="195" spans="3:3">
      <c r="C195">
        <v>1</v>
      </c>
    </row>
    <row r="196" spans="3:3">
      <c r="C196">
        <v>8</v>
      </c>
    </row>
    <row r="197" spans="3:3">
      <c r="C197">
        <v>9</v>
      </c>
    </row>
    <row r="198" spans="3:3">
      <c r="C198">
        <v>5</v>
      </c>
    </row>
    <row r="199" spans="3:3">
      <c r="C199">
        <v>2</v>
      </c>
    </row>
    <row r="200" spans="3:3">
      <c r="C200">
        <v>5</v>
      </c>
    </row>
    <row r="201" spans="3:3">
      <c r="C201">
        <v>1</v>
      </c>
    </row>
    <row r="202" spans="3:3">
      <c r="C202">
        <v>7</v>
      </c>
    </row>
    <row r="203" spans="3:3">
      <c r="C203">
        <v>6</v>
      </c>
    </row>
    <row r="204" spans="3:3">
      <c r="C204">
        <v>9</v>
      </c>
    </row>
    <row r="205" spans="3:3">
      <c r="C205">
        <v>9</v>
      </c>
    </row>
    <row r="206" spans="3:3">
      <c r="C206">
        <v>5</v>
      </c>
    </row>
    <row r="207" spans="3:3">
      <c r="C207">
        <v>3</v>
      </c>
    </row>
    <row r="208" spans="3:3">
      <c r="C208">
        <v>4</v>
      </c>
    </row>
    <row r="209" spans="3:3">
      <c r="C209">
        <v>1</v>
      </c>
    </row>
    <row r="210" spans="3:3">
      <c r="C210">
        <v>9</v>
      </c>
    </row>
    <row r="211" spans="3:3">
      <c r="C211">
        <v>2</v>
      </c>
    </row>
    <row r="212" spans="3:3">
      <c r="C212">
        <v>5</v>
      </c>
    </row>
    <row r="213" spans="3:3">
      <c r="C213">
        <v>8</v>
      </c>
    </row>
    <row r="214" spans="3:3">
      <c r="C214">
        <v>1</v>
      </c>
    </row>
    <row r="215" spans="3:3">
      <c r="C215">
        <v>9</v>
      </c>
    </row>
    <row r="216" spans="3:3">
      <c r="C216">
        <v>4</v>
      </c>
    </row>
    <row r="217" spans="3:3">
      <c r="C217">
        <v>8</v>
      </c>
    </row>
    <row r="218" spans="3:3">
      <c r="C218">
        <v>1</v>
      </c>
    </row>
    <row r="219" spans="3:3">
      <c r="C219">
        <v>8</v>
      </c>
    </row>
    <row r="220" spans="3:3">
      <c r="C220">
        <v>4</v>
      </c>
    </row>
    <row r="221" spans="3:3">
      <c r="C221">
        <v>7</v>
      </c>
    </row>
    <row r="222" spans="3:3">
      <c r="C222">
        <v>3</v>
      </c>
    </row>
    <row r="223" spans="3:3">
      <c r="C223">
        <v>1</v>
      </c>
    </row>
    <row r="224" spans="3:3">
      <c r="C224">
        <v>4</v>
      </c>
    </row>
    <row r="225" spans="3:3">
      <c r="C225">
        <v>6</v>
      </c>
    </row>
    <row r="226" spans="3:3">
      <c r="C226">
        <v>5</v>
      </c>
    </row>
    <row r="227" spans="3:3">
      <c r="C227">
        <v>7</v>
      </c>
    </row>
    <row r="228" spans="3:3">
      <c r="C228">
        <v>3</v>
      </c>
    </row>
    <row r="229" spans="3:3">
      <c r="C229">
        <v>4</v>
      </c>
    </row>
    <row r="230" spans="3:3">
      <c r="C230">
        <v>6</v>
      </c>
    </row>
    <row r="231" spans="3:3">
      <c r="C231">
        <v>7</v>
      </c>
    </row>
    <row r="232" spans="3:3">
      <c r="C232">
        <v>9</v>
      </c>
    </row>
    <row r="233" spans="3:3">
      <c r="C233">
        <v>3</v>
      </c>
    </row>
    <row r="234" spans="3:3">
      <c r="C234">
        <v>2</v>
      </c>
    </row>
    <row r="235" spans="3:3">
      <c r="C235">
        <v>8</v>
      </c>
    </row>
    <row r="236" spans="3:3">
      <c r="C236">
        <v>1</v>
      </c>
    </row>
    <row r="237" spans="3:3">
      <c r="C237">
        <v>2</v>
      </c>
    </row>
    <row r="238" spans="3:3">
      <c r="C238">
        <v>9</v>
      </c>
    </row>
    <row r="239" spans="3:3">
      <c r="C239">
        <v>7</v>
      </c>
    </row>
    <row r="240" spans="3:3">
      <c r="C240">
        <v>9</v>
      </c>
    </row>
    <row r="241" spans="3:3">
      <c r="C241">
        <v>4</v>
      </c>
    </row>
    <row r="242" spans="3:3">
      <c r="C242">
        <v>4</v>
      </c>
    </row>
    <row r="243" spans="3:3">
      <c r="C243">
        <v>2</v>
      </c>
    </row>
    <row r="244" spans="3:3">
      <c r="C244">
        <v>3</v>
      </c>
    </row>
    <row r="245" spans="3:3">
      <c r="C245">
        <v>8</v>
      </c>
    </row>
    <row r="246" spans="3:3">
      <c r="C246">
        <v>4</v>
      </c>
    </row>
    <row r="247" spans="3:3">
      <c r="C247">
        <v>6</v>
      </c>
    </row>
    <row r="248" spans="3:3">
      <c r="C248">
        <v>2</v>
      </c>
    </row>
    <row r="249" spans="3:3">
      <c r="C249">
        <v>7</v>
      </c>
    </row>
    <row r="250" spans="3:3">
      <c r="C250">
        <v>6</v>
      </c>
    </row>
    <row r="251" spans="3:3">
      <c r="C251">
        <v>2</v>
      </c>
    </row>
    <row r="252" spans="3:3">
      <c r="C252">
        <v>5</v>
      </c>
    </row>
    <row r="253" spans="3:3">
      <c r="C253">
        <v>2</v>
      </c>
    </row>
    <row r="254" spans="3:3">
      <c r="C254">
        <v>7</v>
      </c>
    </row>
    <row r="255" spans="3:3">
      <c r="C255">
        <v>8</v>
      </c>
    </row>
    <row r="256" spans="3:3">
      <c r="C256">
        <v>7</v>
      </c>
    </row>
    <row r="257" spans="3:3">
      <c r="C257">
        <v>8</v>
      </c>
    </row>
    <row r="258" spans="3:3">
      <c r="C258">
        <v>4</v>
      </c>
    </row>
    <row r="259" spans="3:3">
      <c r="C259">
        <v>8</v>
      </c>
    </row>
    <row r="260" spans="3:3">
      <c r="C260">
        <v>7</v>
      </c>
    </row>
    <row r="261" spans="3:3">
      <c r="C261">
        <v>5</v>
      </c>
    </row>
    <row r="262" spans="3:3">
      <c r="C262">
        <v>5</v>
      </c>
    </row>
    <row r="263" spans="3:3">
      <c r="C263">
        <v>2</v>
      </c>
    </row>
    <row r="264" spans="3:3">
      <c r="C264">
        <v>6</v>
      </c>
    </row>
    <row r="265" spans="3:3">
      <c r="C265">
        <v>1</v>
      </c>
    </row>
    <row r="266" spans="3:3">
      <c r="C266">
        <v>3</v>
      </c>
    </row>
    <row r="267" spans="3:3">
      <c r="C267">
        <v>9</v>
      </c>
    </row>
    <row r="268" spans="3:3">
      <c r="C268">
        <v>3</v>
      </c>
    </row>
    <row r="269" spans="3:3">
      <c r="C269">
        <v>2</v>
      </c>
    </row>
    <row r="270" spans="3:3">
      <c r="C270">
        <v>5</v>
      </c>
    </row>
    <row r="271" spans="3:3">
      <c r="C271">
        <v>8</v>
      </c>
    </row>
    <row r="272" spans="3:3">
      <c r="C272">
        <v>3</v>
      </c>
    </row>
    <row r="273" spans="3:3">
      <c r="C273">
        <v>9</v>
      </c>
    </row>
    <row r="274" spans="3:3">
      <c r="C274">
        <v>5</v>
      </c>
    </row>
    <row r="275" spans="3:3">
      <c r="C275">
        <v>6</v>
      </c>
    </row>
    <row r="276" spans="3:3">
      <c r="C276">
        <v>4</v>
      </c>
    </row>
    <row r="277" spans="3:3">
      <c r="C277">
        <v>7</v>
      </c>
    </row>
    <row r="278" spans="3:3">
      <c r="C278">
        <v>1</v>
      </c>
    </row>
    <row r="279" spans="3:3">
      <c r="C279">
        <v>9</v>
      </c>
    </row>
    <row r="280" spans="3:3">
      <c r="C280">
        <v>9</v>
      </c>
    </row>
    <row r="281" spans="3:3">
      <c r="C281">
        <v>6</v>
      </c>
    </row>
    <row r="282" spans="3:3">
      <c r="C282">
        <v>3</v>
      </c>
    </row>
    <row r="283" spans="3:3">
      <c r="C283">
        <v>2</v>
      </c>
    </row>
    <row r="284" spans="3:3">
      <c r="C284">
        <v>1</v>
      </c>
    </row>
    <row r="285" spans="3:3">
      <c r="C285">
        <v>9</v>
      </c>
    </row>
    <row r="286" spans="3:3">
      <c r="C286">
        <v>9</v>
      </c>
    </row>
    <row r="287" spans="3:3">
      <c r="C287">
        <v>5</v>
      </c>
    </row>
    <row r="288" spans="3:3">
      <c r="C288">
        <v>5</v>
      </c>
    </row>
    <row r="289" spans="3:3">
      <c r="C289">
        <v>1</v>
      </c>
    </row>
    <row r="290" spans="3:3">
      <c r="C290">
        <v>6</v>
      </c>
    </row>
    <row r="291" spans="3:3">
      <c r="C291">
        <v>8</v>
      </c>
    </row>
    <row r="292" spans="3:3">
      <c r="C292">
        <v>8</v>
      </c>
    </row>
    <row r="293" spans="3:3">
      <c r="C293">
        <v>4</v>
      </c>
    </row>
    <row r="294" spans="3:3">
      <c r="C294">
        <v>3</v>
      </c>
    </row>
    <row r="295" spans="3:3">
      <c r="C295">
        <v>1</v>
      </c>
    </row>
    <row r="296" spans="3:3">
      <c r="C296">
        <v>8</v>
      </c>
    </row>
    <row r="297" spans="3:3">
      <c r="C297">
        <v>7</v>
      </c>
    </row>
    <row r="298" spans="3:3">
      <c r="C298">
        <v>1</v>
      </c>
    </row>
    <row r="299" spans="3:3">
      <c r="C299">
        <v>8</v>
      </c>
    </row>
    <row r="300" spans="3:3">
      <c r="C300">
        <v>8</v>
      </c>
    </row>
    <row r="301" spans="3:3">
      <c r="C301">
        <v>2</v>
      </c>
    </row>
    <row r="302" spans="3:3">
      <c r="C302">
        <v>5</v>
      </c>
    </row>
    <row r="303" spans="3:3">
      <c r="C303">
        <v>2</v>
      </c>
    </row>
    <row r="304" spans="3:3">
      <c r="C304">
        <v>7</v>
      </c>
    </row>
    <row r="305" spans="3:3">
      <c r="C305">
        <v>8</v>
      </c>
    </row>
    <row r="306" spans="3:3">
      <c r="C306">
        <v>9</v>
      </c>
    </row>
    <row r="307" spans="3:3">
      <c r="C307">
        <v>6</v>
      </c>
    </row>
    <row r="308" spans="3:3">
      <c r="C308">
        <v>6</v>
      </c>
    </row>
    <row r="309" spans="3:3">
      <c r="C309">
        <v>5</v>
      </c>
    </row>
    <row r="310" spans="3:3">
      <c r="C310">
        <v>6</v>
      </c>
    </row>
    <row r="311" spans="3:3">
      <c r="C311">
        <v>6</v>
      </c>
    </row>
    <row r="312" spans="3:3">
      <c r="C312">
        <v>3</v>
      </c>
    </row>
    <row r="313" spans="3:3">
      <c r="C313">
        <v>3</v>
      </c>
    </row>
    <row r="314" spans="3:3">
      <c r="C314">
        <v>8</v>
      </c>
    </row>
    <row r="315" spans="3:3">
      <c r="C315">
        <v>7</v>
      </c>
    </row>
    <row r="316" spans="3:3">
      <c r="C316">
        <v>7</v>
      </c>
    </row>
    <row r="317" spans="3:3">
      <c r="C317">
        <v>3</v>
      </c>
    </row>
    <row r="318" spans="3:3">
      <c r="C318">
        <v>5</v>
      </c>
    </row>
    <row r="319" spans="3:3">
      <c r="C319">
        <v>7</v>
      </c>
    </row>
    <row r="320" spans="3:3">
      <c r="C320">
        <v>3</v>
      </c>
    </row>
    <row r="321" spans="3:3">
      <c r="C321">
        <v>7</v>
      </c>
    </row>
    <row r="322" spans="3:3">
      <c r="C322">
        <v>8</v>
      </c>
    </row>
    <row r="323" spans="3:3">
      <c r="C323">
        <v>4</v>
      </c>
    </row>
    <row r="324" spans="3:3">
      <c r="C324">
        <v>3</v>
      </c>
    </row>
    <row r="325" spans="3:3">
      <c r="C325">
        <v>3</v>
      </c>
    </row>
    <row r="326" spans="3:3">
      <c r="C326">
        <v>5</v>
      </c>
    </row>
    <row r="327" spans="3:3">
      <c r="C327">
        <v>8</v>
      </c>
    </row>
    <row r="328" spans="3:3">
      <c r="C328">
        <v>4</v>
      </c>
    </row>
    <row r="329" spans="3:3">
      <c r="C329">
        <v>3</v>
      </c>
    </row>
    <row r="330" spans="3:3">
      <c r="C330">
        <v>9</v>
      </c>
    </row>
    <row r="331" spans="3:3">
      <c r="C331">
        <v>8</v>
      </c>
    </row>
    <row r="332" spans="3:3">
      <c r="C332">
        <v>4</v>
      </c>
    </row>
    <row r="333" spans="3:3">
      <c r="C333">
        <v>6</v>
      </c>
    </row>
    <row r="334" spans="3:3">
      <c r="C334">
        <v>7</v>
      </c>
    </row>
    <row r="335" spans="3:3">
      <c r="C335">
        <v>1</v>
      </c>
    </row>
    <row r="336" spans="3:3">
      <c r="C336">
        <v>8</v>
      </c>
    </row>
    <row r="337" spans="3:3">
      <c r="C337">
        <v>3</v>
      </c>
    </row>
    <row r="338" spans="3:3">
      <c r="C338">
        <v>8</v>
      </c>
    </row>
    <row r="339" spans="3:3">
      <c r="C339">
        <v>9</v>
      </c>
    </row>
    <row r="340" spans="3:3">
      <c r="C340">
        <v>6</v>
      </c>
    </row>
    <row r="341" spans="3:3">
      <c r="C341">
        <v>2</v>
      </c>
    </row>
    <row r="342" spans="3:3">
      <c r="C342">
        <v>2</v>
      </c>
    </row>
    <row r="343" spans="3:3">
      <c r="C343">
        <v>9</v>
      </c>
    </row>
    <row r="344" spans="3:3">
      <c r="C344">
        <v>6</v>
      </c>
    </row>
    <row r="345" spans="3:3">
      <c r="C345">
        <v>9</v>
      </c>
    </row>
    <row r="346" spans="3:3">
      <c r="C346">
        <v>1</v>
      </c>
    </row>
    <row r="347" spans="3:3">
      <c r="C347">
        <v>5</v>
      </c>
    </row>
    <row r="348" spans="3:3">
      <c r="C348">
        <v>1</v>
      </c>
    </row>
    <row r="349" spans="3:3">
      <c r="C349">
        <v>6</v>
      </c>
    </row>
    <row r="350" spans="3:3">
      <c r="C350">
        <v>7</v>
      </c>
    </row>
    <row r="351" spans="3:3">
      <c r="C351">
        <v>5</v>
      </c>
    </row>
    <row r="352" spans="3:3">
      <c r="C352">
        <v>5</v>
      </c>
    </row>
    <row r="353" spans="3:3">
      <c r="C353">
        <v>4</v>
      </c>
    </row>
    <row r="354" spans="3:3">
      <c r="C354">
        <v>9</v>
      </c>
    </row>
    <row r="355" spans="3:3">
      <c r="C355">
        <v>2</v>
      </c>
    </row>
    <row r="356" spans="3:3">
      <c r="C356">
        <v>2</v>
      </c>
    </row>
    <row r="357" spans="3:3">
      <c r="C357">
        <v>2</v>
      </c>
    </row>
    <row r="358" spans="3:3">
      <c r="C358">
        <v>5</v>
      </c>
    </row>
    <row r="359" spans="3:3">
      <c r="C359">
        <v>8</v>
      </c>
    </row>
    <row r="360" spans="3:3">
      <c r="C360">
        <v>9</v>
      </c>
    </row>
    <row r="361" spans="3:3">
      <c r="C361">
        <v>5</v>
      </c>
    </row>
    <row r="362" spans="3:3">
      <c r="C362">
        <v>2</v>
      </c>
    </row>
    <row r="363" spans="3:3">
      <c r="C363">
        <v>4</v>
      </c>
    </row>
    <row r="364" spans="3:3">
      <c r="C364">
        <v>9</v>
      </c>
    </row>
    <row r="365" spans="3:3">
      <c r="C365">
        <v>3</v>
      </c>
    </row>
    <row r="366" spans="3:3">
      <c r="C366">
        <v>4</v>
      </c>
    </row>
    <row r="367" spans="3:3">
      <c r="C367">
        <v>1</v>
      </c>
    </row>
    <row r="368" spans="3:3">
      <c r="C368">
        <v>2</v>
      </c>
    </row>
    <row r="369" spans="3:3">
      <c r="C369">
        <v>5</v>
      </c>
    </row>
    <row r="370" spans="3:3">
      <c r="C370">
        <v>4</v>
      </c>
    </row>
    <row r="371" spans="3:3">
      <c r="C371">
        <v>6</v>
      </c>
    </row>
    <row r="372" spans="3:3">
      <c r="C372">
        <v>1</v>
      </c>
    </row>
    <row r="373" spans="3:3">
      <c r="C373">
        <v>6</v>
      </c>
    </row>
    <row r="374" spans="3:3">
      <c r="C374">
        <v>7</v>
      </c>
    </row>
    <row r="375" spans="3:3">
      <c r="C375">
        <v>4</v>
      </c>
    </row>
    <row r="376" spans="3:3">
      <c r="C376">
        <v>2</v>
      </c>
    </row>
    <row r="377" spans="3:3">
      <c r="C377">
        <v>5</v>
      </c>
    </row>
    <row r="378" spans="3:3">
      <c r="C378">
        <v>2</v>
      </c>
    </row>
    <row r="379" spans="3:3">
      <c r="C379">
        <v>1</v>
      </c>
    </row>
    <row r="380" spans="3:3">
      <c r="C380">
        <v>7</v>
      </c>
    </row>
    <row r="381" spans="3:3">
      <c r="C381">
        <v>7</v>
      </c>
    </row>
    <row r="382" spans="3:3">
      <c r="C382">
        <v>6</v>
      </c>
    </row>
    <row r="383" spans="3:3">
      <c r="C383">
        <v>8</v>
      </c>
    </row>
    <row r="384" spans="3:3">
      <c r="C384">
        <v>5</v>
      </c>
    </row>
    <row r="385" spans="3:3">
      <c r="C385">
        <v>6</v>
      </c>
    </row>
    <row r="386" spans="3:3">
      <c r="C386">
        <v>8</v>
      </c>
    </row>
    <row r="387" spans="3:3">
      <c r="C387">
        <v>8</v>
      </c>
    </row>
    <row r="388" spans="3:3">
      <c r="C388">
        <v>1</v>
      </c>
    </row>
    <row r="389" spans="3:3">
      <c r="C389">
        <v>7</v>
      </c>
    </row>
    <row r="390" spans="3:3">
      <c r="C390">
        <v>4</v>
      </c>
    </row>
    <row r="391" spans="3:3">
      <c r="C391">
        <v>3</v>
      </c>
    </row>
    <row r="392" spans="3:3">
      <c r="C392">
        <v>2</v>
      </c>
    </row>
    <row r="393" spans="3:3">
      <c r="C393">
        <v>6</v>
      </c>
    </row>
    <row r="394" spans="3:3">
      <c r="C394">
        <v>9</v>
      </c>
    </row>
    <row r="395" spans="3:3">
      <c r="C395">
        <v>5</v>
      </c>
    </row>
    <row r="396" spans="3:3">
      <c r="C396">
        <v>1</v>
      </c>
    </row>
    <row r="397" spans="3:3">
      <c r="C397">
        <v>3</v>
      </c>
    </row>
    <row r="398" spans="3:3">
      <c r="C398">
        <v>5</v>
      </c>
    </row>
    <row r="399" spans="3:3">
      <c r="C399">
        <v>7</v>
      </c>
    </row>
    <row r="400" spans="3:3">
      <c r="C400">
        <v>5</v>
      </c>
    </row>
    <row r="401" spans="3:3">
      <c r="C401">
        <v>2</v>
      </c>
    </row>
    <row r="402" spans="3:3">
      <c r="C402">
        <v>1</v>
      </c>
    </row>
    <row r="403" spans="3:3">
      <c r="C403">
        <v>1</v>
      </c>
    </row>
    <row r="404" spans="3:3">
      <c r="C404">
        <v>1</v>
      </c>
    </row>
    <row r="405" spans="3:3">
      <c r="C405">
        <v>5</v>
      </c>
    </row>
    <row r="406" spans="3:3">
      <c r="C406">
        <v>4</v>
      </c>
    </row>
    <row r="407" spans="3:3">
      <c r="C407">
        <v>1</v>
      </c>
    </row>
    <row r="408" spans="3:3">
      <c r="C408">
        <v>4</v>
      </c>
    </row>
    <row r="409" spans="3:3">
      <c r="C409">
        <v>1</v>
      </c>
    </row>
    <row r="410" spans="3:3">
      <c r="C410">
        <v>7</v>
      </c>
    </row>
    <row r="411" spans="3:3">
      <c r="C411">
        <v>3</v>
      </c>
    </row>
    <row r="412" spans="3:3">
      <c r="C412">
        <v>9</v>
      </c>
    </row>
    <row r="413" spans="3:3">
      <c r="C413">
        <v>6</v>
      </c>
    </row>
    <row r="414" spans="3:3">
      <c r="C414">
        <v>4</v>
      </c>
    </row>
    <row r="415" spans="3:3">
      <c r="C415">
        <v>1</v>
      </c>
    </row>
    <row r="416" spans="3:3">
      <c r="C416">
        <v>3</v>
      </c>
    </row>
    <row r="417" spans="3:3">
      <c r="C417">
        <v>9</v>
      </c>
    </row>
    <row r="418" spans="3:3">
      <c r="C418">
        <v>7</v>
      </c>
    </row>
    <row r="419" spans="3:3">
      <c r="C419">
        <v>2</v>
      </c>
    </row>
    <row r="420" spans="3:3">
      <c r="C420">
        <v>9</v>
      </c>
    </row>
    <row r="421" spans="3:3">
      <c r="C421">
        <v>1</v>
      </c>
    </row>
    <row r="422" spans="3:3">
      <c r="C422">
        <v>4</v>
      </c>
    </row>
    <row r="423" spans="3:3">
      <c r="C423">
        <v>9</v>
      </c>
    </row>
    <row r="424" spans="3:3">
      <c r="C424">
        <v>3</v>
      </c>
    </row>
    <row r="425" spans="3:3">
      <c r="C425">
        <v>6</v>
      </c>
    </row>
    <row r="426" spans="3:3">
      <c r="C426">
        <v>8</v>
      </c>
    </row>
    <row r="427" spans="3:3">
      <c r="C427">
        <v>6</v>
      </c>
    </row>
    <row r="428" spans="3:3">
      <c r="C428">
        <v>5</v>
      </c>
    </row>
    <row r="429" spans="3:3">
      <c r="C429">
        <v>2</v>
      </c>
    </row>
    <row r="430" spans="3:3">
      <c r="C430">
        <v>1</v>
      </c>
    </row>
    <row r="431" spans="3:3">
      <c r="C431">
        <v>2</v>
      </c>
    </row>
    <row r="432" spans="3:3">
      <c r="C432">
        <v>5</v>
      </c>
    </row>
    <row r="433" spans="3:3">
      <c r="C433">
        <v>1</v>
      </c>
    </row>
    <row r="434" spans="3:3">
      <c r="C434">
        <v>2</v>
      </c>
    </row>
    <row r="435" spans="3:3">
      <c r="C435">
        <v>3</v>
      </c>
    </row>
    <row r="436" spans="3:3">
      <c r="C436">
        <v>1</v>
      </c>
    </row>
    <row r="437" spans="3:3">
      <c r="C437">
        <v>9</v>
      </c>
    </row>
    <row r="438" spans="3:3">
      <c r="C438">
        <v>9</v>
      </c>
    </row>
    <row r="439" spans="3:3">
      <c r="C439">
        <v>1</v>
      </c>
    </row>
    <row r="440" spans="3:3">
      <c r="C440">
        <v>5</v>
      </c>
    </row>
    <row r="441" spans="3:3">
      <c r="C441">
        <v>8</v>
      </c>
    </row>
    <row r="442" spans="3:3">
      <c r="C442">
        <v>1</v>
      </c>
    </row>
    <row r="443" spans="3:3">
      <c r="C443">
        <v>7</v>
      </c>
    </row>
    <row r="444" spans="3:3">
      <c r="C444">
        <v>1</v>
      </c>
    </row>
    <row r="445" spans="3:3">
      <c r="C445">
        <v>7</v>
      </c>
    </row>
    <row r="446" spans="3:3">
      <c r="C446">
        <v>7</v>
      </c>
    </row>
    <row r="447" spans="3:3">
      <c r="C447">
        <v>4</v>
      </c>
    </row>
    <row r="448" spans="3:3">
      <c r="C448">
        <v>7</v>
      </c>
    </row>
    <row r="449" spans="3:3">
      <c r="C449">
        <v>1</v>
      </c>
    </row>
    <row r="450" spans="3:3">
      <c r="C450">
        <v>8</v>
      </c>
    </row>
    <row r="451" spans="3:3">
      <c r="C451">
        <v>2</v>
      </c>
    </row>
    <row r="452" spans="3:3">
      <c r="C452">
        <v>2</v>
      </c>
    </row>
    <row r="453" spans="3:3">
      <c r="C453">
        <v>2</v>
      </c>
    </row>
    <row r="454" spans="3:3">
      <c r="C454">
        <v>3</v>
      </c>
    </row>
    <row r="455" spans="3:3">
      <c r="C455">
        <v>5</v>
      </c>
    </row>
    <row r="456" spans="3:3">
      <c r="C456">
        <v>7</v>
      </c>
    </row>
    <row r="457" spans="3:3">
      <c r="C457">
        <v>6</v>
      </c>
    </row>
    <row r="458" spans="3:3">
      <c r="C458">
        <v>3</v>
      </c>
    </row>
    <row r="459" spans="3:3">
      <c r="C459">
        <v>4</v>
      </c>
    </row>
    <row r="460" spans="3:3">
      <c r="C460">
        <v>9</v>
      </c>
    </row>
    <row r="461" spans="3:3">
      <c r="C461">
        <v>8</v>
      </c>
    </row>
    <row r="462" spans="3:3">
      <c r="C462">
        <v>5</v>
      </c>
    </row>
    <row r="463" spans="3:3">
      <c r="C463">
        <v>1</v>
      </c>
    </row>
    <row r="464" spans="3:3">
      <c r="C464">
        <v>5</v>
      </c>
    </row>
    <row r="465" spans="3:3">
      <c r="C465">
        <v>8</v>
      </c>
    </row>
    <row r="466" spans="3:3">
      <c r="C466">
        <v>3</v>
      </c>
    </row>
    <row r="467" spans="3:3">
      <c r="C467">
        <v>3</v>
      </c>
    </row>
    <row r="468" spans="3:3">
      <c r="C468">
        <v>5</v>
      </c>
    </row>
    <row r="469" spans="3:3">
      <c r="C469">
        <v>7</v>
      </c>
    </row>
    <row r="470" spans="3:3">
      <c r="C470">
        <v>9</v>
      </c>
    </row>
    <row r="471" spans="3:3">
      <c r="C471">
        <v>3</v>
      </c>
    </row>
    <row r="472" spans="3:3">
      <c r="C472">
        <v>4</v>
      </c>
    </row>
    <row r="473" spans="3:3">
      <c r="C473">
        <v>8</v>
      </c>
    </row>
    <row r="474" spans="3:3">
      <c r="C474">
        <v>7</v>
      </c>
    </row>
    <row r="475" spans="3:3">
      <c r="C475">
        <v>4</v>
      </c>
    </row>
    <row r="476" spans="3:3">
      <c r="C476">
        <v>8</v>
      </c>
    </row>
    <row r="477" spans="3:3">
      <c r="C477">
        <v>3</v>
      </c>
    </row>
    <row r="478" spans="3:3">
      <c r="C478">
        <v>8</v>
      </c>
    </row>
    <row r="479" spans="3:3">
      <c r="C479">
        <v>8</v>
      </c>
    </row>
    <row r="480" spans="3:3">
      <c r="C480">
        <v>7</v>
      </c>
    </row>
    <row r="481" spans="3:3">
      <c r="C481">
        <v>4</v>
      </c>
    </row>
    <row r="482" spans="3:3">
      <c r="C482">
        <v>9</v>
      </c>
    </row>
    <row r="483" spans="3:3">
      <c r="C483">
        <v>4</v>
      </c>
    </row>
    <row r="484" spans="3:3">
      <c r="C484">
        <v>1</v>
      </c>
    </row>
    <row r="485" spans="3:3">
      <c r="C485">
        <v>8</v>
      </c>
    </row>
    <row r="486" spans="3:3">
      <c r="C486">
        <v>5</v>
      </c>
    </row>
    <row r="487" spans="3:3">
      <c r="C487">
        <v>7</v>
      </c>
    </row>
    <row r="488" spans="3:3">
      <c r="C488">
        <v>9</v>
      </c>
    </row>
    <row r="489" spans="3:3">
      <c r="C489">
        <v>4</v>
      </c>
    </row>
    <row r="490" spans="3:3">
      <c r="C490">
        <v>8</v>
      </c>
    </row>
    <row r="491" spans="3:3">
      <c r="C491">
        <v>2</v>
      </c>
    </row>
    <row r="492" spans="3:3">
      <c r="C492">
        <v>4</v>
      </c>
    </row>
    <row r="493" spans="3:3">
      <c r="C493">
        <v>6</v>
      </c>
    </row>
    <row r="494" spans="3:3">
      <c r="C494">
        <v>3</v>
      </c>
    </row>
    <row r="495" spans="3:3">
      <c r="C495">
        <v>3</v>
      </c>
    </row>
    <row r="496" spans="3:3">
      <c r="C496">
        <v>4</v>
      </c>
    </row>
    <row r="497" spans="3:3">
      <c r="C497">
        <v>7</v>
      </c>
    </row>
    <row r="498" spans="3:3">
      <c r="C498">
        <v>8</v>
      </c>
    </row>
    <row r="499" spans="3:3">
      <c r="C499">
        <v>8</v>
      </c>
    </row>
    <row r="500" spans="3:3">
      <c r="C500">
        <v>8</v>
      </c>
    </row>
    <row r="501" spans="3:3">
      <c r="C501">
        <v>8</v>
      </c>
    </row>
    <row r="502" spans="3:3">
      <c r="C502">
        <v>2</v>
      </c>
    </row>
    <row r="503" spans="3:3">
      <c r="C503">
        <v>2</v>
      </c>
    </row>
    <row r="504" spans="3:3">
      <c r="C504">
        <v>8</v>
      </c>
    </row>
    <row r="505" spans="3:3">
      <c r="C505">
        <v>8</v>
      </c>
    </row>
    <row r="506" spans="3:3">
      <c r="C506">
        <v>1</v>
      </c>
    </row>
    <row r="507" spans="3:3">
      <c r="C507">
        <v>3</v>
      </c>
    </row>
    <row r="508" spans="3:3">
      <c r="C508">
        <v>7</v>
      </c>
    </row>
    <row r="509" spans="3:3">
      <c r="C509">
        <v>2</v>
      </c>
    </row>
    <row r="510" spans="3:3">
      <c r="C510">
        <v>5</v>
      </c>
    </row>
    <row r="511" spans="3:3">
      <c r="C511">
        <v>2</v>
      </c>
    </row>
    <row r="512" spans="3:3">
      <c r="C512">
        <v>6</v>
      </c>
    </row>
    <row r="513" spans="3:3">
      <c r="C513">
        <v>1</v>
      </c>
    </row>
    <row r="514" spans="3:3">
      <c r="C514">
        <v>4</v>
      </c>
    </row>
    <row r="515" spans="3:3">
      <c r="C515">
        <v>1</v>
      </c>
    </row>
    <row r="516" spans="3:3">
      <c r="C516">
        <v>2</v>
      </c>
    </row>
    <row r="517" spans="3:3">
      <c r="C517">
        <v>6</v>
      </c>
    </row>
    <row r="518" spans="3:3">
      <c r="C518">
        <v>9</v>
      </c>
    </row>
    <row r="519" spans="3:3">
      <c r="C519">
        <v>7</v>
      </c>
    </row>
    <row r="520" spans="3:3">
      <c r="C520">
        <v>4</v>
      </c>
    </row>
    <row r="521" spans="3:3">
      <c r="C521">
        <v>7</v>
      </c>
    </row>
    <row r="522" spans="3:3">
      <c r="C522">
        <v>8</v>
      </c>
    </row>
    <row r="523" spans="3:3">
      <c r="C523">
        <v>7</v>
      </c>
    </row>
    <row r="524" spans="3:3">
      <c r="C524">
        <v>4</v>
      </c>
    </row>
    <row r="525" spans="3:3">
      <c r="C525">
        <v>7</v>
      </c>
    </row>
    <row r="526" spans="3:3">
      <c r="C526">
        <v>4</v>
      </c>
    </row>
    <row r="527" spans="3:3">
      <c r="C527">
        <v>2</v>
      </c>
    </row>
    <row r="528" spans="3:3">
      <c r="C528">
        <v>7</v>
      </c>
    </row>
    <row r="529" spans="3:3">
      <c r="C529">
        <v>2</v>
      </c>
    </row>
    <row r="530" spans="3:3">
      <c r="C530">
        <v>7</v>
      </c>
    </row>
    <row r="531" spans="3:3">
      <c r="C531">
        <v>5</v>
      </c>
    </row>
    <row r="532" spans="3:3">
      <c r="C532">
        <v>2</v>
      </c>
    </row>
    <row r="533" spans="3:3">
      <c r="C533">
        <v>4</v>
      </c>
    </row>
    <row r="534" spans="3:3">
      <c r="C534">
        <v>2</v>
      </c>
    </row>
    <row r="535" spans="3:3">
      <c r="C535">
        <v>3</v>
      </c>
    </row>
    <row r="536" spans="3:3">
      <c r="C536">
        <v>9</v>
      </c>
    </row>
    <row r="537" spans="3:3">
      <c r="C537">
        <v>1</v>
      </c>
    </row>
    <row r="538" spans="3:3">
      <c r="C538">
        <v>3</v>
      </c>
    </row>
    <row r="539" spans="3:3">
      <c r="C539">
        <v>7</v>
      </c>
    </row>
    <row r="540" spans="3:3">
      <c r="C540">
        <v>1</v>
      </c>
    </row>
    <row r="541" spans="3:3">
      <c r="C541">
        <v>1</v>
      </c>
    </row>
    <row r="542" spans="3:3">
      <c r="C542">
        <v>7</v>
      </c>
    </row>
    <row r="543" spans="3:3">
      <c r="C543">
        <v>9</v>
      </c>
    </row>
    <row r="544" spans="3:3">
      <c r="C544">
        <v>3</v>
      </c>
    </row>
    <row r="545" spans="3:3">
      <c r="C545">
        <v>5</v>
      </c>
    </row>
    <row r="546" spans="3:3">
      <c r="C546">
        <v>6</v>
      </c>
    </row>
    <row r="547" spans="3:3">
      <c r="C547">
        <v>9</v>
      </c>
    </row>
    <row r="548" spans="3:3">
      <c r="C548">
        <v>2</v>
      </c>
    </row>
    <row r="549" spans="3:3">
      <c r="C549">
        <v>7</v>
      </c>
    </row>
    <row r="550" spans="3:3">
      <c r="C550">
        <v>5</v>
      </c>
    </row>
    <row r="551" spans="3:3">
      <c r="C551">
        <v>4</v>
      </c>
    </row>
    <row r="552" spans="3:3">
      <c r="C552">
        <v>2</v>
      </c>
    </row>
    <row r="553" spans="3:3">
      <c r="C553">
        <v>4</v>
      </c>
    </row>
    <row r="554" spans="3:3">
      <c r="C554">
        <v>6</v>
      </c>
    </row>
    <row r="555" spans="3:3">
      <c r="C555">
        <v>8</v>
      </c>
    </row>
    <row r="556" spans="3:3">
      <c r="C556">
        <v>9</v>
      </c>
    </row>
    <row r="557" spans="3:3">
      <c r="C557">
        <v>6</v>
      </c>
    </row>
    <row r="558" spans="3:3">
      <c r="C558">
        <v>4</v>
      </c>
    </row>
    <row r="559" spans="3:3">
      <c r="C559">
        <v>1</v>
      </c>
    </row>
    <row r="560" spans="3:3">
      <c r="C560">
        <v>5</v>
      </c>
    </row>
    <row r="561" spans="3:3">
      <c r="C561">
        <v>1</v>
      </c>
    </row>
    <row r="562" spans="3:3">
      <c r="C562">
        <v>5</v>
      </c>
    </row>
    <row r="563" spans="3:3">
      <c r="C563">
        <v>9</v>
      </c>
    </row>
    <row r="564" spans="3:3">
      <c r="C564">
        <v>8</v>
      </c>
    </row>
    <row r="565" spans="3:3">
      <c r="C565">
        <v>4</v>
      </c>
    </row>
    <row r="566" spans="3:3">
      <c r="C566">
        <v>3</v>
      </c>
    </row>
    <row r="567" spans="3:3">
      <c r="C567">
        <v>1</v>
      </c>
    </row>
    <row r="568" spans="3:3">
      <c r="C568">
        <v>2</v>
      </c>
    </row>
    <row r="569" spans="3:3">
      <c r="C569">
        <v>6</v>
      </c>
    </row>
    <row r="570" spans="3:3">
      <c r="C570">
        <v>2</v>
      </c>
    </row>
    <row r="571" spans="3:3">
      <c r="C571">
        <v>9</v>
      </c>
    </row>
    <row r="572" spans="3:3">
      <c r="C572">
        <v>6</v>
      </c>
    </row>
    <row r="573" spans="3:3">
      <c r="C573">
        <v>3</v>
      </c>
    </row>
    <row r="574" spans="3:3">
      <c r="C574">
        <v>7</v>
      </c>
    </row>
    <row r="575" spans="3:3">
      <c r="C575">
        <v>1</v>
      </c>
    </row>
    <row r="576" spans="3:3">
      <c r="C576">
        <v>6</v>
      </c>
    </row>
    <row r="577" spans="3:3">
      <c r="C577">
        <v>3</v>
      </c>
    </row>
    <row r="578" spans="3:3">
      <c r="C578">
        <v>8</v>
      </c>
    </row>
    <row r="579" spans="3:3">
      <c r="C579">
        <v>7</v>
      </c>
    </row>
    <row r="580" spans="3:3">
      <c r="C580">
        <v>5</v>
      </c>
    </row>
    <row r="581" spans="3:3">
      <c r="C581">
        <v>5</v>
      </c>
    </row>
    <row r="582" spans="3:3">
      <c r="C582">
        <v>4</v>
      </c>
    </row>
    <row r="583" spans="3:3">
      <c r="C583">
        <v>2</v>
      </c>
    </row>
    <row r="584" spans="3:3">
      <c r="C584">
        <v>7</v>
      </c>
    </row>
    <row r="585" spans="3:3">
      <c r="C585">
        <v>1</v>
      </c>
    </row>
    <row r="586" spans="3:3">
      <c r="C586">
        <v>2</v>
      </c>
    </row>
    <row r="587" spans="3:3">
      <c r="C587">
        <v>5</v>
      </c>
    </row>
    <row r="588" spans="3:3">
      <c r="C588">
        <v>2</v>
      </c>
    </row>
    <row r="589" spans="3:3">
      <c r="C589">
        <v>8</v>
      </c>
    </row>
    <row r="590" spans="3:3">
      <c r="C590">
        <v>3</v>
      </c>
    </row>
    <row r="591" spans="3:3">
      <c r="C591">
        <v>1</v>
      </c>
    </row>
    <row r="592" spans="3:3">
      <c r="C592">
        <v>2</v>
      </c>
    </row>
    <row r="593" spans="3:3">
      <c r="C593">
        <v>4</v>
      </c>
    </row>
    <row r="594" spans="3:3">
      <c r="C594">
        <v>8</v>
      </c>
    </row>
    <row r="595" spans="3:3">
      <c r="C595">
        <v>8</v>
      </c>
    </row>
    <row r="596" spans="3:3">
      <c r="C596">
        <v>9</v>
      </c>
    </row>
    <row r="597" spans="3:3">
      <c r="C597">
        <v>6</v>
      </c>
    </row>
    <row r="598" spans="3:3">
      <c r="C598">
        <v>8</v>
      </c>
    </row>
    <row r="599" spans="3:3">
      <c r="C599">
        <v>2</v>
      </c>
    </row>
    <row r="600" spans="3:3">
      <c r="C600">
        <v>5</v>
      </c>
    </row>
    <row r="601" spans="3:3">
      <c r="C601">
        <v>3</v>
      </c>
    </row>
    <row r="602" spans="3:3">
      <c r="C602">
        <v>8</v>
      </c>
    </row>
    <row r="603" spans="3:3">
      <c r="C603">
        <v>5</v>
      </c>
    </row>
    <row r="604" spans="3:3">
      <c r="C604">
        <v>8</v>
      </c>
    </row>
    <row r="605" spans="3:3">
      <c r="C605">
        <v>8</v>
      </c>
    </row>
    <row r="606" spans="3:3">
      <c r="C606">
        <v>4</v>
      </c>
    </row>
    <row r="607" spans="3:3">
      <c r="C607">
        <v>1</v>
      </c>
    </row>
    <row r="608" spans="3:3">
      <c r="C608">
        <v>5</v>
      </c>
    </row>
    <row r="609" spans="3:3">
      <c r="C609">
        <v>1</v>
      </c>
    </row>
    <row r="610" spans="3:3">
      <c r="C610">
        <v>7</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8C66FD9A36049A5830A43A6996735" ma:contentTypeVersion="18" ma:contentTypeDescription="Create a new document." ma:contentTypeScope="" ma:versionID="4627b8652399b521f61746e596a68f8c">
  <xsd:schema xmlns:xsd="http://www.w3.org/2001/XMLSchema" xmlns:xs="http://www.w3.org/2001/XMLSchema" xmlns:p="http://schemas.microsoft.com/office/2006/metadata/properties" xmlns:ns2="c459205a-8efd-4ecd-a641-e6bcc479f5dd" xmlns:ns3="745b679f-b37d-46f9-abcd-0e62b30e1892" targetNamespace="http://schemas.microsoft.com/office/2006/metadata/properties" ma:root="true" ma:fieldsID="98086aab02139b8375406862525d5d8b" ns2:_="" ns3:_="">
    <xsd:import namespace="c459205a-8efd-4ecd-a641-e6bcc479f5dd"/>
    <xsd:import namespace="745b679f-b37d-46f9-abcd-0e62b30e189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lcf76f155ced4ddcb4097134ff3c332f" minOccurs="0"/>
                <xsd:element ref="ns2:TaxCatchAll" minOccurs="0"/>
                <xsd:element ref="ns3:MediaServiceSearchProperties"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59205a-8efd-4ecd-a641-e6bcc479f5d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b82c6bbc-dc28-4eeb-b1a5-93abd1c59f63}" ma:internalName="TaxCatchAll" ma:showField="CatchAllData" ma:web="c459205a-8efd-4ecd-a641-e6bcc479f5d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45b679f-b37d-46f9-abcd-0e62b30e189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f766375-f6b2-4ec6-80e6-c60474a96dfa"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459205a-8efd-4ecd-a641-e6bcc479f5dd" xsi:nil="true"/>
    <lcf76f155ced4ddcb4097134ff3c332f xmlns="745b679f-b37d-46f9-abcd-0e62b30e189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5EDC30-9A58-4A96-A42C-E67CD9A462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59205a-8efd-4ecd-a641-e6bcc479f5dd"/>
    <ds:schemaRef ds:uri="745b679f-b37d-46f9-abcd-0e62b30e18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6EDE2A-89B1-4DD3-AEEB-0BFFBF5A6FEB}">
  <ds:schemaRefs>
    <ds:schemaRef ds:uri="http://schemas.microsoft.com/sharepoint/v3/contenttype/forms"/>
  </ds:schemaRefs>
</ds:datastoreItem>
</file>

<file path=customXml/itemProps3.xml><?xml version="1.0" encoding="utf-8"?>
<ds:datastoreItem xmlns:ds="http://schemas.openxmlformats.org/officeDocument/2006/customXml" ds:itemID="{A6B7D65A-D69E-4CA4-855A-9B976F244079}">
  <ds:schemaRefs>
    <ds:schemaRef ds:uri="http://schemas.microsoft.com/office/2006/metadata/properties"/>
    <ds:schemaRef ds:uri="http://schemas.microsoft.com/office/infopath/2007/PartnerControls"/>
    <ds:schemaRef ds:uri="c459205a-8efd-4ecd-a641-e6bcc479f5dd"/>
    <ds:schemaRef ds:uri="745b679f-b37d-46f9-abcd-0e62b30e18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vt:lpstr>
      <vt:lpstr>Level 2</vt:lpstr>
      <vt:lpstr>Level 4</vt:lpstr>
      <vt:lpstr>Level 5</vt:lpstr>
      <vt:lpstr>Answers + Portuguese</vt:lpstr>
      <vt:lpstr>Map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Klinsmann Langhanz</dc:creator>
  <cp:keywords/>
  <dc:description/>
  <cp:lastModifiedBy>Mark Biegert</cp:lastModifiedBy>
  <cp:revision/>
  <dcterms:created xsi:type="dcterms:W3CDTF">2024-01-06T18:24:27Z</dcterms:created>
  <dcterms:modified xsi:type="dcterms:W3CDTF">2025-04-09T23:48:25Z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0x010100A118C66FD9A36049A5830A43A6996735</vt:lpwstr>
  </property>
</Properties>
</file>