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6.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tables/table16.xml" ContentType="application/vnd.openxmlformats-officedocument.spreadsheetml.table+xml"/>
  <Override PartName="/xl/drawings/drawing11.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0" documentId="13_ncr:1_{00B98FFF-E762-449D-9545-9BBBC9E436D1}" xr6:coauthVersionLast="47" xr6:coauthVersionMax="47" xr10:uidLastSave="{00000000-0000-0000-0000-000000000000}"/>
  <bookViews>
    <workbookView xWindow="-28920" yWindow="-120" windowWidth="29040" windowHeight="15720" firstSheet="3" activeTab="8" xr2:uid="{AD5FE48E-9CE6-4EDE-8F69-E8FD3B4EAF42}"/>
  </bookViews>
  <sheets>
    <sheet name="Model" sheetId="35" r:id="rId1"/>
    <sheet name="Report" sheetId="34" r:id="rId2"/>
    <sheet name="2025" sheetId="1" r:id="rId3"/>
    <sheet name="2026" sheetId="11" r:id="rId4"/>
    <sheet name="LongTermTraining" sheetId="3" r:id="rId5"/>
    <sheet name="Table15" sheetId="33" r:id="rId6"/>
    <sheet name="Sheet7" sheetId="32" r:id="rId7"/>
    <sheet name="Sheet6" sheetId="31" r:id="rId8"/>
    <sheet name="Bread" sheetId="29" r:id="rId9"/>
    <sheet name="Sheet8" sheetId="36" r:id="rId10"/>
    <sheet name="GermanPractice" sheetId="27" r:id="rId11"/>
    <sheet name="GermanText" sheetId="28" r:id="rId12"/>
    <sheet name="GermanBakingWords" sheetId="30" r:id="rId13"/>
    <sheet name="AddRows" sheetId="26" r:id="rId14"/>
    <sheet name="Python" sheetId="21" r:id="rId15"/>
    <sheet name="DataDrill" sheetId="25" r:id="rId16"/>
    <sheet name="PythonMore" sheetId="22" r:id="rId17"/>
    <sheet name="PointTraining" sheetId="4" r:id="rId18"/>
    <sheet name="Table 1 (2)" sheetId="20" r:id="rId19"/>
    <sheet name="water_levels_export" sheetId="24" r:id="rId20"/>
    <sheet name="LakeLevel" sheetId="23" r:id="rId21"/>
    <sheet name="Append1" sheetId="19" r:id="rId22"/>
    <sheet name="Table 3" sheetId="18" r:id="rId23"/>
    <sheet name="Table 2" sheetId="17" r:id="rId24"/>
    <sheet name="Table 1" sheetId="16" r:id="rId25"/>
    <sheet name="Hockey" sheetId="15" r:id="rId26"/>
    <sheet name="Sheet5" sheetId="13" r:id="rId27"/>
    <sheet name="Sheet4" sheetId="12" r:id="rId28"/>
    <sheet name="RAOBF" sheetId="8" r:id="rId29"/>
    <sheet name="BP_Data" sheetId="9" r:id="rId30"/>
    <sheet name="Sheet1" sheetId="5" r:id="rId31"/>
    <sheet name="Sheet2" sheetId="6" r:id="rId32"/>
    <sheet name="Sheet3" sheetId="10" r:id="rId33"/>
    <sheet name="DataValidation" sheetId="14" r:id="rId34"/>
    <sheet name="SH3_Correction_Table" sheetId="7" r:id="rId35"/>
  </sheets>
  <definedNames>
    <definedName name="__xL">RAOBF!$C$12</definedName>
    <definedName name="_AOB">RAOBF!$C$1</definedName>
    <definedName name="_AP">Bread!$D$11</definedName>
    <definedName name="_AS">Report!$E$4</definedName>
    <definedName name="_AT">Report!$B$4</definedName>
    <definedName name="_B">RAOBF!$C$2</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29" hidden="1">BP_Data!$A$3:$M$3</definedName>
    <definedName name="_xlnm._FilterDatabase" localSheetId="32" hidden="1">Sheet3!$B$5:$E$16</definedName>
    <definedName name="_xlnm._FilterDatabase" localSheetId="27"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Bread!$D$10</definedName>
    <definedName name="_i">'2026'!$AB$148</definedName>
    <definedName name="_L">RAOBF!$C$4</definedName>
    <definedName name="_LT_Format">_xlfn._TRO_TRAILING(LongTermTraining!$E$9:$Y$1000)</definedName>
    <definedName name="_M">Bread!$D$9</definedName>
    <definedName name="_MAP">Bread!$E$15</definedName>
    <definedName name="_MF">Bread!#REF!</definedName>
    <definedName name="_MG">Bread!$E$16</definedName>
    <definedName name="_N">Report!$B$7</definedName>
    <definedName name="_nH">Bread!$D$5</definedName>
    <definedName name="_nHd" localSheetId="3">'2026'!$C$4:$K$4</definedName>
    <definedName name="_nHd">'2025'!$C$9:$K$9</definedName>
    <definedName name="_nP">Bread!$D$6</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5" hidden="1">DataDrill!$F$20:$G$29</definedName>
    <definedName name="ExternalData_1" localSheetId="24" hidden="1">'Table 1'!$A$1:$J$4</definedName>
    <definedName name="ExternalData_1" localSheetId="5" hidden="1">Table15!$A$1:$E$17</definedName>
    <definedName name="ExternalData_1" localSheetId="19" hidden="1">water_levels_export!$A$1:$D$575</definedName>
    <definedName name="ExternalData_2" localSheetId="23" hidden="1">'Table 2'!$A$1:$J$8</definedName>
    <definedName name="ExternalData_3" localSheetId="22" hidden="1">'Table 3'!$A$1:$J$14</definedName>
    <definedName name="ExternalData_4" localSheetId="21" hidden="1">Append1!$A$1:$L$24</definedName>
    <definedName name="ExternalData_5" localSheetId="18"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7">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8">Bread!$B$34:$H$72</definedName>
    <definedName name="_xlnm.Print_Area" localSheetId="4">_xlfn.DROP(_xlfn.TRIMRANGE(LongTermTraining!$D:$Y),1)</definedName>
    <definedName name="solver_adj" localSheetId="8" hidden="1">Bread!$B$58:$B$59</definedName>
    <definedName name="solver_cvg" localSheetId="8" hidden="1">0.0001</definedName>
    <definedName name="solver_drv" localSheetId="8" hidden="1">1</definedName>
    <definedName name="solver_eng" localSheetId="8" hidden="1">1</definedName>
    <definedName name="solver_est" localSheetId="8" hidden="1">1</definedName>
    <definedName name="solver_itr" localSheetId="8" hidden="1">2147483647</definedName>
    <definedName name="solver_lhs1" localSheetId="8" hidden="1">Bread!$B$60</definedName>
    <definedName name="solver_mip" localSheetId="8" hidden="1">2147483647</definedName>
    <definedName name="solver_mni" localSheetId="8" hidden="1">30</definedName>
    <definedName name="solver_mrt" localSheetId="8" hidden="1">0.075</definedName>
    <definedName name="solver_msl" localSheetId="8" hidden="1">2</definedName>
    <definedName name="solver_neg" localSheetId="8" hidden="1">1</definedName>
    <definedName name="solver_nod" localSheetId="8" hidden="1">2147483647</definedName>
    <definedName name="solver_num" localSheetId="8" hidden="1">1</definedName>
    <definedName name="solver_nwt" localSheetId="8" hidden="1">1</definedName>
    <definedName name="solver_opt" localSheetId="8" hidden="1">Bread!$C$60</definedName>
    <definedName name="solver_pre" localSheetId="8" hidden="1">0.000001</definedName>
    <definedName name="solver_rbv" localSheetId="8" hidden="1">1</definedName>
    <definedName name="solver_rel1" localSheetId="8" hidden="1">2</definedName>
    <definedName name="solver_rhs1" localSheetId="8" hidden="1">450</definedName>
    <definedName name="solver_rlx" localSheetId="8" hidden="1">2</definedName>
    <definedName name="solver_rsd" localSheetId="8" hidden="1">0</definedName>
    <definedName name="solver_scl" localSheetId="8" hidden="1">1</definedName>
    <definedName name="solver_sho" localSheetId="8" hidden="1">2</definedName>
    <definedName name="solver_ssz" localSheetId="8" hidden="1">100</definedName>
    <definedName name="solver_tim" localSheetId="8" hidden="1">2147483647</definedName>
    <definedName name="solver_tol" localSheetId="8" hidden="1">0.01</definedName>
    <definedName name="solver_typ" localSheetId="8" hidden="1">3</definedName>
    <definedName name="solver_val" localSheetId="8" hidden="1">0.14</definedName>
    <definedName name="solver_ver" localSheetId="8" hidden="1">3</definedName>
  </definedNames>
  <calcPr calcId="191029"/>
  <pivotCaches>
    <pivotCache cacheId="2" r:id="rId36"/>
    <pivotCache cacheId="3" r:id="rId37"/>
    <pivotCache cacheId="4" r:id="rId3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1" i="29" l="1"/>
  <c r="P72" i="29"/>
  <c r="P71" i="29"/>
  <c r="P69" i="29"/>
  <c r="P68" i="29"/>
  <c r="P67" i="29"/>
  <c r="P63" i="29"/>
  <c r="P61" i="29"/>
  <c r="E86" i="29"/>
  <c r="E85" i="29"/>
  <c r="D39" i="29"/>
  <c r="E66" i="29"/>
  <c r="F70" i="29" s="1" a="1"/>
  <c r="K70" i="29" s="1" a="1"/>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G5" i="21" a="1"/>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G66" i="29" a="1"/>
  <c r="H59" i="29"/>
  <c r="H58" i="29"/>
  <c r="B60" i="29"/>
  <c r="C60" i="29" s="1"/>
  <c r="J1" i="30"/>
  <c r="J2" i="30" s="1" a="1"/>
  <c r="G47" i="29"/>
  <c r="D45" i="29"/>
  <c r="D38" i="29"/>
  <c r="D40" i="29"/>
  <c r="D41" i="29"/>
  <c r="D42" i="29"/>
  <c r="D43" i="29"/>
  <c r="D44" i="29"/>
  <c r="D46" i="29"/>
  <c r="D37" i="29"/>
  <c r="B63" i="28" a="1"/>
  <c r="B57" i="28" a="1"/>
  <c r="B29" i="28" a="1"/>
  <c r="L2" i="25"/>
  <c r="B33" i="26" a="1"/>
  <c r="H8" i="26" a="1"/>
  <c r="E8" i="26" a="1"/>
  <c r="F7" i="25" a="1"/>
  <c r="I18" i="13" a="1"/>
  <c r="H18" i="13" a="1"/>
  <c r="AA9" i="3" a="1"/>
  <c r="H36" i="6" a="1"/>
  <c r="B5" i="11"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E195" i="8" s="1"/>
  <c r="U22" i="7" a="1"/>
  <c r="U21" i="7" a="1"/>
  <c r="B3" i="7" a="1"/>
  <c r="H3" i="6"/>
  <c r="M3" i="6" a="1"/>
  <c r="P60" i="5"/>
  <c r="P58" i="5"/>
  <c r="O60" i="5"/>
  <c r="O58" i="5"/>
  <c r="N58" i="5"/>
  <c r="J59" i="5" a="1"/>
  <c r="J44" i="5" a="1"/>
  <c r="B3" i="5" a="1"/>
  <c r="P9" i="1" a="1"/>
  <c r="D9" i="3" a="1"/>
  <c r="M10" i="1" a="1"/>
  <c r="O10" i="1" a="1"/>
  <c r="E192" i="8"/>
  <c r="E193" i="8"/>
  <c r="E194" i="8"/>
  <c r="E196" i="8"/>
  <c r="E197" i="8"/>
  <c r="H9" i="35" l="1"/>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7" i="29"/>
  <c r="D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H38" i="29"/>
  <c r="H39" i="29"/>
  <c r="H40" i="29"/>
  <c r="H41" i="29"/>
  <c r="H42" i="29"/>
  <c r="H43" i="29"/>
  <c r="H44" i="29"/>
  <c r="H45" i="29"/>
  <c r="H46" i="29"/>
  <c r="H37" i="29"/>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G10" i="34" l="1"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H10" i="34" l="1"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I22" i="8" l="1"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userModified="1">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<sst xmlns="http://schemas.openxmlformats.org/spreadsheetml/2006/main" count="6566" uniqueCount="2976">
  <si>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</si>
  <si>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</si>
  <si>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</si>
  <si>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</si>
  <si>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</si>
  <si>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</si>
  <si>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</si>
  <si>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</si>
  <si>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</si>
  <si>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</si>
  <si>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</si>
  <si>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</si>
  <si>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</si>
  <si>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</si>
  <si>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</si>
  <si>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</si>
  <si>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</si>
  <si>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</si>
  <si>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</si>
  <si>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</si>
  <si>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</si>
  <si>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</si>
  <si>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</si>
  <si>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</si>
  <si>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</si>
  <si>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</si>
  <si>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</si>
  <si>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</si>
  <si>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</si>
  <si>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</si>
  <si>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</si>
  <si>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</si>
  <si>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</si>
  <si>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</si>
  <si>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</si>
  <si>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</si>
  <si>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</si>
  <si>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</si>
  <si>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</si>
  <si>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</si>
  <si>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</si>
  <si>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</si>
  <si>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</si>
  <si>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</si>
  <si>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</si>
  <si>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</si>
  <si>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</si>
  <si>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</si>
  <si>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</si>
  <si>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</si>
  <si>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</si>
  <si>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</si>
  <si>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</si>
  <si>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</si>
  <si>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</si>
  <si>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</si>
  <si>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</si>
  <si>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</si>
  <si>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</si>
  <si>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</si>
  <si>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</si>
  <si>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</si>
  <si>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</si>
  <si>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</si>
  <si>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</si>
  <si>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</si>
  <si>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</si>
  <si>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</si>
  <si>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</si>
  <si>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</si>
  <si>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</si>
  <si>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</si>
  <si>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</si>
  <si>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</si>
  <si>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</si>
  <si>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</si>
  <si>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</si>
  <si>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</si>
  <si>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</si>
  <si>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</si>
  <si>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</si>
  <si>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</si>
  <si>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</si>
  <si>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</si>
  <si>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</si>
  <si>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</si>
  <si>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</si>
  <si>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</si>
  <si>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</si>
  <si>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</si>
  <si>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</si>
  <si>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</si>
  <si>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</si>
  <si>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</si>
  <si>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</si>
  <si>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</si>
  <si>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</si>
  <si>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</si>
  <si>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</si>
  <si>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</si>
  <si>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</si>
  <si>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</si>
  <si>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</si>
  <si>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</si>
  <si>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</si>
  <si>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</si>
  <si>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</si>
  <si>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</si>
  <si>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</si>
  <si>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</si>
  <si>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</si>
  <si>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</si>
  <si>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</si>
  <si>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</si>
  <si>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</si>
  <si>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</si>
  <si>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</si>
  <si>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</si>
  <si>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</si>
  <si>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</si>
  <si>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</si>
  <si>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</si>
  <si>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</si>
  <si>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</si>
  <si>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</si>
  <si>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</si>
  <si>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</si>
  <si>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</si>
  <si>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</si>
  <si>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</si>
  <si>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</si>
  <si>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</si>
  <si>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</si>
  <si>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</si>
  <si>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</si>
  <si>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</si>
  <si>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</si>
  <si>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</si>
  <si>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</si>
  <si>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</si>
  <si>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</si>
  <si>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</si>
  <si>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</si>
  <si>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</si>
  <si>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</si>
  <si>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</si>
  <si>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</si>
  <si>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</si>
  <si>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</si>
  <si>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</si>
  <si>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</si>
  <si>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</si>
  <si>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</si>
  <si>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</si>
  <si>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</si>
  <si>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</si>
  <si>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</si>
  <si>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</si>
  <si>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</si>
  <si>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</si>
  <si>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</si>
  <si>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</si>
  <si>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</si>
  <si>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</si>
  <si>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</si>
  <si>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</si>
  <si>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</si>
  <si>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</si>
  <si>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</si>
  <si>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</si>
  <si>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</si>
  <si>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</si>
  <si>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</si>
  <si>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</si>
  <si>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</si>
  <si>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</si>
  <si>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</si>
  <si>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</si>
  <si>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</si>
  <si>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</si>
  <si>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</si>
  <si>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</si>
  <si>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</si>
  <si>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</si>
  <si>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</si>
  <si>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</si>
  <si>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</si>
  <si>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</si>
  <si>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</si>
  <si>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</si>
  <si>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</si>
  <si>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</si>
  <si>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</si>
  <si>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</si>
  <si>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</si>
  <si>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</si>
  <si>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</si>
  <si>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</si>
  <si>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</si>
  <si>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</si>
  <si>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</si>
  <si>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</si>
  <si>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</si>
  <si>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</si>
  <si>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</si>
  <si>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</si>
  <si>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</si>
  <si>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</si>
  <si>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</si>
  <si>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</si>
  <si>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</si>
  <si>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</si>
  <si>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</si>
  <si>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</si>
  <si>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</si>
  <si>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</si>
  <si>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</si>
  <si>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</si>
  <si>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</si>
  <si>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</si>
  <si>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</si>
  <si>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</si>
  <si>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</si>
  <si>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</si>
  <si>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</si>
  <si>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</si>
  <si>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</si>
  <si>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</si>
  <si>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</si>
  <si>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</si>
  <si>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</si>
  <si>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</si>
  <si>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</si>
  <si>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</si>
  <si>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</si>
  <si>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</si>
  <si>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</si>
  <si>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</si>
  <si>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</si>
  <si>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</si>
  <si>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</si>
  <si>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</si>
  <si>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</si>
  <si>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</si>
  <si>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</si>
  <si>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</si>
  <si>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</si>
  <si>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</si>
  <si>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</si>
  <si>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</si>
  <si>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</si>
  <si>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</si>
  <si>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</si>
  <si>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</si>
  <si>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</si>
  <si>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</si>
  <si>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</si>
  <si>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</si>
  <si>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</si>
  <si>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</si>
  <si>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</si>
  <si>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</si>
  <si>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</si>
  <si>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</si>
  <si>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</si>
  <si>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</si>
  <si>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</si>
  <si>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</si>
  <si>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</si>
  <si>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</si>
  <si>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</si>
  <si>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</si>
  <si>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</si>
  <si>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</si>
  <si>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</si>
  <si>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</si>
  <si>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</si>
  <si>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</si>
  <si>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</si>
  <si>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</si>
  <si>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</si>
  <si>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</si>
  <si>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</si>
  <si>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</si>
  <si>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</si>
  <si>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</si>
  <si>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</si>
  <si>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</si>
  <si>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</si>
  <si>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</si>
  <si>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</si>
  <si>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</si>
  <si>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</si>
  <si>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</si>
  <si>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</si>
  <si>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</si>
  <si>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</si>
  <si>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</si>
  <si>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</si>
  <si>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</si>
  <si>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</si>
  <si>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</si>
  <si>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</si>
  <si>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</si>
  <si>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</si>
  <si>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</si>
  <si>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</si>
  <si>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</si>
  <si>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</si>
  <si>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</si>
  <si>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</si>
  <si>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</si>
  <si>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</si>
  <si>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</si>
  <si>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</si>
  <si>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</si>
  <si>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</si>
  <si>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</si>
  <si>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</si>
  <si>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</si>
  <si>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</si>
  <si>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</si>
  <si>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</si>
  <si>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</si>
  <si>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</si>
  <si>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</si>
  <si>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</si>
  <si>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</si>
  <si>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</si>
  <si>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</si>
  <si>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</si>
  <si>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</si>
  <si>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</si>
  <si>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</si>
  <si>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</si>
  <si>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</si>
  <si>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</si>
  <si>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</si>
  <si>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</si>
  <si>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</si>
  <si>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</si>
  <si>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</si>
  <si>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</si>
  <si>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</si>
  <si>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</si>
  <si>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</si>
  <si>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</si>
  <si>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</si>
  <si>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</si>
  <si>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</si>
  <si>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</si>
  <si>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</si>
  <si>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</si>
  <si>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</si>
  <si>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</si>
  <si>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</si>
  <si>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</si>
  <si>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</si>
  <si>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</si>
  <si>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</si>
  <si>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</si>
  <si>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</si>
  <si>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</si>
  <si>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</si>
  <si>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</si>
  <si>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</si>
  <si>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</si>
  <si>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</si>
  <si>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</si>
  <si>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</si>
  <si>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</si>
  <si>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</si>
  <si>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</si>
  <si>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</si>
  <si>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</si>
  <si>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</si>
  <si>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</si>
  <si>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</si>
  <si>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</si>
  <si>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</si>
  <si>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</si>
  <si>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</si>
  <si>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</si>
  <si>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</si>
  <si>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</si>
  <si>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</si>
  <si>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</si>
  <si>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</si>
  <si>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</si>
  <si>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</si>
  <si>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</si>
  <si>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</si>
  <si>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</si>
  <si>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</si>
  <si>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</si>
  <si>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</si>
  <si>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</si>
  <si>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</si>
  <si>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</si>
  <si>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</si>
  <si>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</si>
  <si>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</si>
  <si>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</si>
  <si>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</si>
  <si>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</si>
  <si>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</si>
  <si>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</si>
  <si>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</si>
  <si>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</si>
  <si>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</si>
  <si>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</si>
  <si>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</si>
  <si>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</si>
  <si>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</si>
  <si>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</si>
  <si>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</si>
  <si>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</si>
  <si>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</si>
  <si>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</si>
  <si>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</si>
  <si>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</si>
  <si>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</si>
  <si>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</si>
  <si>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</si>
  <si>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</si>
  <si>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</si>
  <si>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</si>
  <si>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</si>
  <si>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</si>
  <si>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</si>
  <si>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</si>
  <si>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</si>
  <si>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</si>
  <si>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</si>
  <si>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</si>
  <si>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</si>
  <si>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</si>
  <si>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</si>
  <si>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</si>
  <si>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</si>
  <si>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</si>
  <si>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</si>
  <si>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</si>
  <si>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</si>
  <si>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</si>
  <si>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</si>
  <si>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</si>
  <si>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</si>
  <si>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</si>
  <si>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</si>
  <si>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</si>
  <si>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</si>
  <si>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</si>
  <si>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</si>
  <si>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</si>
  <si>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</si>
  <si>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</si>
  <si>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</si>
  <si>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</si>
  <si>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</si>
  <si>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</si>
  <si>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</si>
  <si>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</si>
  <si>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</si>
  <si>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</si>
  <si>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</si>
  <si>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</si>
  <si>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</si>
  <si>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</si>
  <si>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</si>
  <si>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</si>
  <si>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</si>
  <si>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</si>
  <si>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</si>
  <si>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</si>
  <si>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</si>
  <si>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</si>
  <si>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</si>
  <si>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</si>
  <si>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</si>
  <si>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</si>
  <si>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</si>
  <si>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</si>
  <si>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</si>
  <si>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</si>
  <si>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</si>
  <si>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</si>
  <si>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</si>
  <si>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</si>
  <si>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</si>
  <si>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</si>
  <si>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</si>
  <si>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</si>
  <si>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</si>
  <si>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</si>
  <si>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</si>
  <si>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</si>
  <si>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</si>
  <si>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</si>
  <si>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</si>
  <si>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</si>
  <si>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</si>
  <si>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</si>
  <si>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</si>
  <si>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</si>
  <si>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</si>
  <si>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</si>
  <si>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</si>
  <si>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</si>
  <si>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</si>
  <si>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</si>
  <si>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</si>
  <si>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</si>
  <si>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</si>
  <si>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</si>
  <si>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</si>
  <si>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</si>
  <si>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</si>
  <si>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</si>
  <si>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</si>
  <si>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</si>
  <si>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</si>
  <si>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</si>
  <si>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</si>
  <si>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</si>
  <si>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</si>
  <si>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</si>
  <si>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</si>
  <si>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</si>
  <si>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</si>
  <si>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</si>
  <si>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</si>
  <si>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</si>
  <si>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</si>
  <si>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</si>
  <si>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</si>
  <si>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</si>
  <si>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</si>
  <si>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</si>
  <si>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</si>
  <si>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</si>
  <si>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</si>
  <si>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</si>
  <si>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</si>
  <si>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</si>
  <si>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</si>
  <si>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</si>
  <si>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</si>
  <si>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</si>
  <si>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</si>
  <si>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</si>
  <si>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</si>
  <si>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</si>
  <si>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</si>
  <si>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</si>
  <si>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</si>
  <si>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</si>
  <si>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</si>
  <si>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</si>
  <si>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</si>
  <si>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</si>
  <si>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</si>
  <si>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</si>
  <si>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</si>
  <si>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</si>
  <si>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</si>
  <si>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</si>
  <si>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</si>
  <si>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</si>
  <si>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</si>
  <si>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</si>
  <si>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</si>
  <si>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</si>
  <si>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</si>
  <si>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</si>
  <si>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</si>
  <si>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</si>
  <si>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</si>
  <si>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</si>
  <si>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</si>
  <si>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</si>
  <si>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</si>
  <si>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</si>
  <si>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</si>
  <si>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</si>
  <si>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</si>
  <si>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</si>
  <si>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</si>
  <si>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</si>
  <si>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</si>
  <si>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</si>
  <si>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</si>
  <si>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</si>
  <si>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</si>
  <si>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</si>
  <si>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</si>
  <si>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</si>
  <si>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</si>
  <si>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</si>
  <si>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</si>
  <si>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</si>
  <si>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</si>
  <si>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</si>
  <si>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</si>
  <si>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</si>
  <si>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</si>
  <si>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</si>
  <si>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</si>
  <si>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</si>
  <si>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</si>
  <si>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</si>
  <si>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</si>
  <si>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</si>
  <si>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</si>
  <si>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</si>
  <si>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</si>
  <si>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</si>
  <si>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</si>
  <si>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</si>
  <si>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</si>
  <si>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</si>
  <si>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</si>
  <si>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</si>
  <si>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</si>
  <si>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</si>
  <si>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</si>
  <si>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</si>
  <si>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</si>
  <si>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</si>
  <si>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</si>
  <si>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</si>
  <si>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</si>
  <si>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</si>
  <si>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</si>
  <si>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</si>
  <si>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</si>
  <si>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</si>
  <si>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</si>
  <si>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</si>
  <si>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</si>
  <si>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</si>
  <si>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</si>
  <si>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</si>
  <si>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</si>
  <si>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</si>
  <si>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</si>
  <si>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</si>
  <si>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</si>
  <si>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</si>
  <si>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</si>
  <si>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</si>
  <si>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</si>
  <si>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</si>
  <si>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</si>
  <si>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</si>
  <si>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</si>
  <si>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</si>
  <si>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</si>
  <si>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</si>
  <si>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</si>
  <si>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</si>
  <si>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</si>
  <si>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</si>
  <si>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</si>
  <si>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</si>
  <si>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</si>
  <si>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</si>
  <si>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</si>
  <si>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</si>
  <si>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</si>
  <si>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</si>
  <si>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</si>
  <si>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</si>
  <si>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</si>
  <si>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</si>
  <si>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</si>
  <si>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</si>
  <si>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</si>
  <si>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</si>
  <si>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</si>
  <si>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</si>
  <si>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</si>
  <si>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</si>
  <si>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</si>
  <si>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</si>
  <si>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</si>
  <si>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</si>
  <si>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</si>
  <si>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</si>
  <si>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</si>
  <si>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</si>
  <si>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</si>
  <si>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</si>
  <si>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</si>
  <si>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</si>
  <si>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</si>
  <si>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</si>
  <si>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</si>
  <si>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</si>
  <si>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</si>
  <si>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</si>
  <si>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</si>
  <si>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</si>
  <si>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</si>
  <si>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</si>
  <si>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</si>
  <si>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</si>
  <si>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</si>
  <si>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</si>
  <si>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</si>
  <si>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</si>
  <si>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</si>
  <si>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</si>
  <si>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</si>
  <si>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</si>
  <si>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</si>
  <si>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</si>
  <si>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</si>
  <si>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</si>
  <si>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</si>
  <si>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</si>
  <si>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</si>
  <si>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</si>
  <si>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</si>
  <si>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</si>
  <si>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</si>
  <si>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</si>
  <si>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</si>
  <si>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</si>
  <si>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</si>
  <si>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</si>
  <si>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</si>
  <si>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</si>
  <si>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</si>
  <si>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</si>
  <si>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</si>
  <si>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</si>
  <si>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</si>
  <si>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</si>
  <si>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</si>
  <si>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</si>
  <si>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</si>
  <si>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</si>
  <si>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</si>
  <si>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</si>
  <si>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</si>
  <si>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</si>
  <si>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</si>
  <si>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</si>
  <si>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</si>
  <si>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</si>
  <si>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</si>
  <si>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</si>
  <si>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</si>
  <si>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</si>
  <si>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</si>
  <si>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</si>
  <si>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</si>
  <si>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</si>
  <si>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</si>
  <si>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</si>
  <si>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</si>
  <si>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</si>
  <si>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</si>
  <si>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</si>
  <si>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</si>
  <si>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</si>
  <si>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</si>
  <si>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</si>
  <si>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</si>
  <si>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</si>
  <si>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</si>
  <si>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</si>
  <si>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</si>
  <si>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</si>
  <si>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</si>
  <si>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</si>
  <si>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</si>
  <si>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</si>
  <si>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</si>
  <si>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</si>
  <si>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</si>
  <si>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</si>
  <si>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</si>
  <si>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</si>
  <si>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</si>
  <si>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</si>
  <si>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</si>
  <si>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</si>
  <si>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</si>
  <si>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</si>
  <si>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</si>
  <si>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</si>
  <si>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</si>
  <si>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</si>
  <si>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</si>
  <si>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</si>
  <si>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</si>
  <si>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</si>
  <si>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</si>
  <si>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</si>
  <si>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</si>
  <si>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</si>
  <si>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</si>
  <si>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</si>
  <si>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</si>
  <si>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</si>
  <si>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</si>
  <si>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</si>
  <si>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</si>
  <si>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</si>
  <si>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</si>
  <si>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</si>
  <si>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</si>
  <si>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</si>
  <si>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</si>
  <si>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</si>
  <si>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</si>
  <si>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</si>
  <si>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</si>
  <si>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</si>
  <si>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</si>
  <si>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</si>
  <si>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</si>
  <si>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</si>
  <si>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</si>
  <si>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</si>
  <si>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</si>
  <si>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</si>
  <si>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</si>
  <si>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</si>
  <si>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</si>
  <si>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</si>
  <si>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</si>
  <si>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</si>
  <si>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</si>
  <si>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</si>
  <si>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</si>
  <si>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</si>
  <si>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</si>
  <si>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</si>
  <si>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</si>
  <si>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</si>
  <si>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</si>
  <si>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</si>
  <si>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</si>
  <si>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</si>
  <si>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</si>
  <si>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</si>
  <si>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</si>
  <si>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</si>
  <si>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</si>
  <si>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</si>
  <si>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</si>
  <si>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</si>
  <si>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</si>
  <si>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</si>
  <si>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</si>
  <si>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</si>
  <si>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</si>
  <si>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</si>
  <si>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</si>
  <si>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</si>
  <si>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</si>
  <si>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</si>
  <si>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</si>
  <si>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</si>
  <si>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</si>
  <si>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</si>
  <si>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</si>
  <si>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</si>
  <si>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</si>
  <si>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</si>
  <si>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</si>
  <si>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</si>
  <si>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</si>
  <si>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</si>
  <si>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</si>
  <si>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</si>
  <si>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</si>
  <si>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</si>
  <si>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</si>
  <si>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</si>
  <si>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</si>
  <si>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</si>
  <si>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</si>
  <si>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</si>
  <si>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</si>
  <si>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</si>
  <si>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</si>
  <si>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</si>
  <si>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</si>
  <si>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</si>
  <si>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</si>
  <si>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</si>
  <si>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</si>
  <si>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</si>
  <si>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</si>
  <si>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</si>
  <si>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</si>
  <si>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</si>
  <si>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</si>
  <si>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</si>
  <si>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</si>
  <si>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</si>
  <si>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</si>
  <si>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</si>
  <si>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</si>
  <si>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</si>
  <si>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</si>
  <si>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</si>
  <si>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</si>
  <si>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</si>
  <si>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</si>
  <si>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</si>
  <si>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</si>
  <si>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</si>
  <si>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</si>
  <si>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</si>
  <si>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</si>
  <si>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</si>
  <si>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</si>
  <si>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</si>
  <si>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</si>
  <si>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</si>
  <si>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</si>
  <si>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</si>
  <si>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</si>
  <si>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</si>
  <si>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</si>
  <si>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</si>
  <si>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</si>
  <si>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</si>
  <si>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</si>
  <si>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</si>
  <si>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</si>
  <si>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</si>
  <si>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</si>
  <si>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</si>
  <si>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</si>
  <si>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</si>
  <si>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</si>
  <si>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</si>
  <si>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</si>
  <si>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</si>
  <si>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</si>
  <si>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</si>
  <si>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</si>
  <si>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</si>
  <si>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</si>
  <si>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</si>
  <si>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</si>
  <si>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</si>
  <si>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</si>
  <si>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</si>
  <si>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</si>
  <si>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</si>
  <si>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</si>
  <si>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</si>
  <si>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</si>
  <si>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</si>
  <si>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</si>
  <si>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</si>
  <si>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</si>
  <si>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</si>
  <si>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</si>
  <si>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</si>
  <si>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</si>
  <si>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</si>
  <si>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</si>
  <si>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</si>
  <si>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</si>
  <si>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</si>
  <si>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</si>
  <si>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</si>
  <si>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</si>
  <si>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</si>
  <si>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</si>
  <si>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</si>
  <si>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</si>
  <si>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</si>
  <si>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</si>
  <si>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</si>
  <si>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</si>
  <si>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</si>
  <si>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</si>
  <si>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</si>
  <si>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</si>
  <si>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</si>
  <si>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</si>
  <si>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</si>
  <si>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</si>
  <si>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</si>
  <si>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</si>
  <si>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</si>
  <si>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</si>
  <si>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</si>
  <si>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</si>
  <si>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</si>
  <si>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</si>
  <si>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</si>
  <si>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</si>
  <si>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</si>
  <si>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</si>
  <si>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</si>
  <si>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</si>
  <si>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</si>
  <si>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</si>
  <si>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</si>
  <si>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</si>
  <si>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</si>
  <si>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</si>
  <si>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</si>
  <si>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</si>
  <si>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</si>
  <si>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</si>
  <si>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</si>
  <si>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</si>
  <si>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</si>
  <si>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</si>
  <si>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</si>
  <si>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</si>
  <si>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</si>
  <si>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</si>
  <si>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</si>
  <si>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</si>
  <si>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</si>
  <si>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</si>
  <si>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</si>
  <si>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</si>
  <si>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</si>
  <si>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</si>
  <si>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</si>
  <si>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</si>
  <si>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</si>
  <si>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</si>
  <si>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</si>
  <si>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</si>
  <si>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</si>
  <si>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</si>
  <si>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</si>
  <si>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</si>
  <si>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</si>
  <si>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</si>
  <si>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</si>
  <si>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</si>
  <si>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</si>
  <si>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</si>
  <si>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</si>
  <si>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</si>
  <si>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</si>
  <si>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</si>
  <si>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</si>
  <si>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</si>
  <si>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</si>
  <si>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</si>
  <si>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</si>
  <si>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</si>
  <si>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</si>
  <si>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</si>
  <si>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</si>
  <si>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</si>
  <si>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</si>
  <si>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</si>
  <si>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</si>
  <si>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</si>
  <si>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</si>
  <si>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</si>
  <si>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</si>
  <si>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</si>
  <si>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</si>
  <si>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</si>
  <si>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</si>
  <si>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</si>
  <si>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</si>
  <si>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</si>
  <si>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</si>
  <si>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</si>
  <si>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</si>
  <si>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</si>
  <si>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</si>
  <si>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</si>
  <si>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</si>
  <si>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</si>
  <si>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</si>
  <si>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</si>
  <si>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</si>
  <si>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</si>
  <si>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</si>
  <si>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</si>
  <si>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</si>
  <si>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</si>
  <si>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</si>
  <si>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</si>
  <si>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</si>
  <si>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</si>
  <si>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</si>
  <si>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</si>
  <si>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</si>
  <si>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</si>
  <si>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</si>
  <si>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</si>
  <si>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</si>
  <si>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</si>
  <si>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</si>
  <si>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</si>
  <si>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</si>
  <si>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</si>
  <si>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</si>
  <si>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</si>
  <si>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</si>
  <si>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</si>
  <si>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</si>
  <si>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</si>
  <si>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</si>
  <si>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</si>
  <si>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</si>
  <si>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</si>
  <si>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</si>
  <si>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</si>
  <si>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</si>
  <si>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</si>
  <si>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</si>
  <si>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</si>
  <si>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</si>
  <si>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</si>
  <si>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</si>
  <si>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</si>
  <si>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</si>
  <si>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</si>
  <si>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</si>
  <si>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</si>
  <si>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</si>
  <si>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</si>
  <si>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</si>
  <si>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</si>
  <si>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</si>
  <si>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</si>
  <si>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</si>
  <si>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</si>
  <si>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</si>
  <si>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</si>
  <si>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</si>
  <si>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</si>
  <si>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</si>
  <si>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</si>
  <si>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</si>
  <si>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</si>
  <si>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</si>
  <si>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</si>
  <si>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</si>
  <si>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</si>
  <si>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</si>
  <si>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</si>
  <si>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</si>
  <si>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</si>
  <si>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</si>
  <si>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</si>
  <si>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</si>
  <si>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</si>
  <si>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</si>
  <si>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</si>
  <si>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</si>
  <si>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</si>
  <si>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</si>
  <si>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</si>
  <si>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</si>
  <si>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</si>
  <si>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</si>
  <si>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</si>
  <si>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</si>
  <si>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</si>
  <si>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</si>
  <si>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</si>
  <si>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</si>
  <si>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</si>
  <si>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</si>
  <si>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</si>
  <si>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</si>
  <si>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</si>
  <si>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</si>
  <si>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</si>
  <si>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</si>
  <si>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</si>
  <si>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</si>
  <si>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</si>
  <si>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</si>
  <si>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</si>
  <si>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</si>
  <si>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</si>
  <si>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</si>
  <si>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</si>
  <si>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</si>
  <si>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</si>
  <si>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</si>
  <si>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</si>
  <si>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</si>
  <si>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</si>
  <si>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</si>
  <si>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</si>
  <si>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</si>
  <si>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</si>
  <si>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</si>
  <si>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</si>
  <si>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</si>
  <si>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</si>
  <si>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</si>
  <si>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</si>
  <si>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</si>
  <si>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</si>
  <si>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</si>
  <si>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</si>
  <si>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</si>
  <si>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</si>
  <si>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</si>
  <si>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</si>
  <si>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</si>
  <si>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</si>
  <si>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</si>
  <si>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</si>
  <si>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</si>
  <si>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</si>
  <si>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</si>
  <si>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</si>
  <si>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</si>
  <si>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</si>
  <si>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</si>
  <si>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</si>
  <si>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</si>
  <si>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</si>
  <si>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</si>
  <si>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</si>
  <si>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</si>
  <si>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</si>
  <si>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</si>
  <si>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</si>
  <si>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</si>
  <si>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</si>
  <si>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</si>
  <si>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</si>
  <si>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</si>
  <si>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</si>
  <si>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</si>
  <si>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</si>
  <si>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</si>
  <si>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</si>
  <si>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</si>
  <si>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</si>
  <si>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</si>
  <si>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</si>
  <si>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</si>
  <si>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</si>
  <si>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</si>
  <si>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</si>
  <si>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</si>
  <si>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</si>
  <si>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</si>
  <si>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</si>
  <si>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</si>
  <si>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</si>
  <si>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</si>
  <si>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</si>
  <si>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</si>
  <si>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</si>
  <si>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</si>
  <si>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</si>
  <si>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</si>
  <si>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</si>
  <si>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</si>
  <si>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</si>
  <si>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</si>
  <si>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</si>
  <si>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</si>
  <si>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</si>
  <si>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</si>
  <si>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</si>
  <si>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</si>
  <si>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</si>
  <si>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</si>
  <si>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</si>
  <si>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</si>
  <si>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</si>
  <si>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</si>
  <si>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</si>
  <si>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</si>
  <si>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</si>
  <si>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</si>
  <si>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</si>
  <si>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</si>
  <si>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</si>
  <si>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</si>
  <si>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</si>
  <si>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</si>
  <si>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</si>
  <si>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</si>
  <si>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</si>
  <si>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</si>
  <si>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</si>
  <si>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</si>
  <si>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</si>
  <si>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</si>
  <si>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</si>
  <si>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</si>
  <si>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</si>
  <si>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</si>
  <si>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</si>
  <si>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</si>
  <si>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</si>
  <si>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</si>
  <si>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</si>
  <si>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</si>
  <si>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</si>
  <si>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</si>
  <si>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</si>
  <si>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</si>
  <si>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</si>
  <si>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</si>
  <si>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</si>
  <si>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</si>
  <si>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</si>
  <si>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</si>
  <si>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</si>
  <si>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</si>
  <si>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</si>
  <si>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</si>
  <si>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</si>
  <si>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</si>
  <si>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</si>
  <si>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</si>
  <si>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</si>
  <si>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</si>
  <si>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</si>
  <si>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</si>
  <si>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</si>
  <si>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</si>
  <si>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</si>
  <si>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</si>
  <si>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</si>
  <si>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</si>
  <si>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</si>
  <si>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</si>
  <si>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</si>
  <si>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</si>
  <si>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</si>
  <si>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</si>
  <si>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</si>
  <si>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</si>
  <si>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</si>
  <si>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</si>
  <si>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</si>
  <si>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</si>
  <si>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</si>
  <si>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</si>
  <si>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</si>
  <si>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</si>
  <si>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</si>
  <si>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</si>
  <si>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</si>
  <si>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</si>
  <si>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</si>
  <si>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</si>
  <si>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</si>
  <si>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</si>
  <si>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</si>
  <si>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</si>
  <si>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</si>
  <si>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</si>
  <si>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</si>
  <si>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</si>
  <si>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</si>
  <si>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</si>
  <si>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</si>
  <si>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</si>
  <si>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</si>
  <si>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</si>
  <si>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</si>
  <si>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</si>
  <si>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</si>
  <si>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</si>
  <si>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</si>
  <si>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</si>
  <si>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</si>
  <si>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</si>
  <si>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</si>
  <si>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</si>
  <si>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</si>
  <si>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</si>
  <si>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</si>
  <si>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</si>
  <si>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</si>
  <si>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</si>
  <si>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</si>
  <si>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</si>
  <si>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</si>
  <si>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</si>
  <si>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</si>
  <si>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</si>
  <si>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</si>
  <si>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</si>
  <si>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</si>
  <si>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</si>
  <si>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</si>
  <si>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</si>
  <si>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</si>
  <si>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</si>
  <si>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</si>
  <si>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</si>
  <si>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</si>
  <si>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</si>
  <si>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</si>
  <si>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</si>
  <si>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</si>
  <si>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</si>
  <si>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</si>
  <si>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</si>
  <si>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</si>
  <si>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</si>
  <si>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</si>
  <si>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</si>
  <si>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</si>
  <si>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</si>
  <si>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</si>
  <si>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</si>
  <si>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</si>
  <si>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</si>
  <si>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</si>
  <si>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</si>
  <si>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</si>
  <si>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</si>
  <si>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</si>
  <si>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</si>
  <si>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</si>
  <si>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</si>
  <si>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</si>
  <si>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</si>
  <si>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</si>
  <si>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</si>
  <si>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</si>
  <si>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</si>
  <si>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</si>
  <si>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</si>
  <si>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</si>
  <si>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</si>
  <si>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</si>
  <si>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</si>
  <si>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</si>
  <si>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</si>
  <si>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</si>
  <si>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</si>
  <si>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</si>
  <si>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</si>
  <si>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</si>
  <si>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</si>
  <si>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</si>
  <si>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</si>
  <si>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</si>
  <si>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</si>
  <si>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</si>
  <si>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</si>
  <si>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</si>
  <si>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</si>
  <si>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</si>
  <si>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</si>
  <si>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</si>
  <si>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</si>
  <si>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</si>
  <si>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</si>
  <si>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</si>
  <si>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</si>
  <si>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</si>
  <si>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</si>
  <si>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</si>
  <si>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</si>
  <si>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</si>
  <si>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</si>
  <si>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</si>
  <si>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</si>
  <si>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</si>
  <si>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</si>
  <si>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</si>
  <si>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</si>
  <si>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</si>
  <si>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</si>
  <si>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</si>
  <si>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</si>
  <si>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</si>
  <si>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</si>
  <si>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</si>
  <si>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</si>
  <si>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</si>
  <si>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</si>
  <si>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</si>
  <si>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</si>
  <si>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</si>
  <si>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</si>
  <si>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</si>
  <si>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</si>
  <si>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</si>
  <si>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</si>
  <si>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</si>
  <si>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</si>
  <si>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</si>
  <si>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</si>
  <si>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</si>
  <si>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</si>
  <si>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</si>
  <si>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</si>
  <si>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</si>
  <si>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</si>
  <si>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</si>
  <si>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</si>
  <si>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</si>
  <si>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</si>
  <si>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</si>
  <si>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</si>
  <si>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</si>
  <si>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</si>
  <si>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</si>
  <si>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</si>
  <si>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</si>
  <si>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</si>
  <si>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</si>
  <si>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</si>
  <si>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</si>
  <si>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</si>
  <si>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</si>
  <si>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</si>
  <si>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</si>
  <si>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</si>
  <si>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</si>
  <si>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</si>
  <si>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</si>
  <si>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</si>
  <si>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</si>
  <si>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</si>
  <si>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</si>
  <si>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</si>
  <si>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</si>
  <si>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</si>
  <si>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</si>
  <si>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</si>
  <si>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</si>
  <si>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</si>
  <si>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</si>
  <si>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</si>
  <si>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</si>
  <si>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</si>
  <si>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</si>
  <si>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</si>
  <si>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</si>
  <si>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</si>
  <si>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</si>
  <si>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</si>
  <si>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</si>
  <si>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</si>
  <si>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</si>
  <si>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</si>
  <si>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</si>
  <si>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</si>
  <si>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</si>
  <si>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</si>
  <si>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</si>
  <si>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</si>
  <si>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</si>
  <si>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</si>
  <si>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</si>
  <si>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</si>
  <si>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</si>
  <si>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</si>
  <si>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</si>
  <si>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</si>
  <si>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</si>
  <si>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</si>
  <si>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</si>
  <si>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</si>
  <si>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</si>
  <si>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</si>
  <si>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</si>
  <si>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</si>
  <si>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</si>
  <si>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</si>
  <si>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</si>
  <si>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</si>
  <si>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</si>
  <si>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</si>
  <si>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</si>
  <si>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</si>
  <si>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</si>
  <si>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</si>
  <si>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</si>
  <si>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</si>
  <si>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</si>
  <si>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</si>
  <si>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</si>
  <si>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</si>
  <si>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</si>
  <si>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</si>
  <si>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</si>
  <si>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</si>
  <si>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</si>
  <si>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</si>
  <si>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</si>
  <si>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</si>
  <si>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</si>
  <si>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</si>
  <si>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</si>
  <si>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</si>
  <si>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</si>
  <si>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</si>
  <si>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</si>
  <si>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</si>
  <si>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</si>
  <si>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</si>
  <si>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</si>
  <si>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</si>
  <si>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</si>
  <si>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</si>
  <si>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</si>
  <si>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</si>
  <si>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</si>
  <si>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</si>
  <si>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</si>
  <si>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</si>
  <si>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</si>
  <si>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</si>
  <si>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</si>
  <si>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</si>
  <si>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</si>
  <si>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</si>
  <si>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</si>
  <si>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</si>
  <si>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</si>
  <si>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</si>
  <si>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</si>
  <si>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</si>
  <si>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</si>
  <si>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</si>
  <si>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</si>
  <si>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</si>
  <si>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</si>
  <si>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</si>
  <si>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</si>
  <si>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</si>
  <si>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</si>
  <si>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</si>
  <si>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</si>
  <si>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</si>
  <si>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</si>
  <si>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</si>
  <si>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</si>
  <si>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</si>
  <si>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</si>
  <si>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</si>
  <si>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</si>
  <si>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</si>
  <si>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</si>
  <si>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</si>
  <si>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</si>
  <si>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</si>
  <si>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</si>
  <si>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</si>
  <si>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</si>
  <si>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</si>
  <si>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</si>
  <si>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</si>
  <si>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</si>
  <si>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</si>
  <si>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</si>
  <si>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</si>
  <si>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</si>
  <si>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</si>
  <si>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</si>
  <si>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</si>
  <si>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</si>
  <si>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</si>
  <si>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</si>
  <si>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</si>
  <si>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</si>
  <si>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</si>
  <si>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</si>
  <si>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</si>
  <si>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</si>
  <si>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</si>
  <si>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</si>
  <si>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</si>
  <si>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</si>
  <si>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</si>
  <si>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</si>
  <si>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</si>
  <si>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</si>
  <si>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</si>
  <si>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</si>
  <si>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</si>
  <si>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</si>
  <si>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</si>
  <si>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</si>
  <si>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</si>
  <si>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</si>
  <si>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</si>
  <si>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</si>
  <si>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</si>
  <si>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</si>
  <si>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</si>
  <si>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</si>
  <si>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</si>
  <si>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</si>
  <si>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</si>
  <si>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</si>
  <si>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</si>
  <si>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</si>
  <si>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</si>
  <si>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</si>
  <si>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</si>
  <si>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</si>
  <si>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</si>
  <si>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</si>
  <si>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</si>
  <si>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</si>
  <si>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</si>
  <si>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</si>
  <si>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</si>
  <si>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</si>
  <si>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</si>
  <si>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</si>
  <si>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</si>
  <si>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</si>
  <si>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</si>
  <si>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</si>
  <si>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</si>
  <si>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</si>
  <si>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</si>
  <si>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</si>
  <si>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</si>
  <si>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</si>
  <si>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</si>
  <si>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</si>
  <si>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</si>
  <si>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</si>
  <si>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</si>
  <si>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</si>
  <si>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</si>
  <si>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</si>
  <si>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</si>
  <si>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</si>
  <si>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</si>
  <si>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</si>
  <si>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</si>
  <si>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</si>
  <si>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</si>
  <si>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</si>
  <si>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</si>
  <si>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</si>
  <si>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</si>
  <si>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</si>
  <si>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</si>
  <si>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</si>
  <si>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</si>
  <si>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</si>
  <si>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</si>
  <si>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</si>
  <si>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</si>
  <si>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</si>
  <si>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</si>
  <si>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</si>
  <si>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</si>
  <si>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</si>
  <si>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</si>
  <si>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</si>
  <si>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</si>
  <si>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</si>
  <si>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</si>
  <si>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</si>
  <si>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</si>
  <si>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</si>
  <si>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</si>
  <si>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</si>
  <si>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</si>
  <si>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</si>
  <si>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</si>
  <si>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</si>
  <si>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</si>
  <si>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</si>
  <si>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</si>
  <si>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</si>
  <si>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</si>
  <si>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</si>
  <si>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</si>
  <si>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</si>
  <si>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</si>
  <si>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</si>
  <si>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</si>
  <si>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</si>
  <si>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</si>
  <si>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</si>
  <si>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</si>
  <si>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</si>
  <si>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</si>
  <si>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</si>
  <si>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</si>
  <si>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</si>
  <si>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</si>
  <si>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</si>
  <si>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</si>
  <si>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</si>
  <si>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</si>
  <si>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</si>
  <si>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</si>
  <si>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</si>
  <si>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</si>
  <si>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</si>
  <si>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</si>
  <si>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</si>
  <si>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</si>
  <si>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</si>
  <si>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</si>
  <si>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</si>
  <si>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</si>
  <si>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</si>
  <si>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</si>
  <si>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</si>
  <si>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</si>
  <si>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</si>
  <si>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</si>
  <si>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</si>
  <si>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</si>
  <si>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</si>
  <si>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</si>
  <si>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</si>
  <si>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</si>
  <si>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</si>
  <si>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</si>
  <si>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</si>
  <si>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</si>
  <si>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</si>
  <si>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</si>
  <si>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</si>
  <si>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</si>
  <si>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</si>
  <si>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</si>
  <si>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</si>
  <si>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</si>
  <si>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</si>
  <si>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</si>
  <si>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</si>
  <si>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</si>
  <si>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</si>
  <si>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</si>
  <si>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</si>
  <si>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</si>
  <si>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</si>
  <si>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</si>
  <si>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</si>
  <si>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</si>
  <si>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</si>
  <si>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</si>
  <si>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</si>
  <si>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</si>
  <si>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</si>
  <si>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</si>
  <si>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</si>
  <si>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</si>
  <si>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</si>
  <si>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</si>
  <si>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</si>
  <si>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</si>
  <si>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</si>
  <si>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</si>
  <si>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</si>
  <si>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</si>
  <si>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</si>
  <si>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</si>
  <si>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</si>
  <si>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</si>
  <si>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</si>
  <si>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</si>
  <si>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</si>
  <si>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</si>
  <si>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</si>
  <si>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</si>
  <si>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</si>
  <si>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</si>
  <si>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</si>
  <si>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</si>
  <si>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</si>
  <si>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</si>
  <si>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</si>
  <si>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</si>
  <si>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</si>
  <si>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</si>
  <si>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</si>
  <si>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</si>
  <si>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</si>
  <si>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</si>
  <si>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</si>
  <si>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</si>
  <si>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</si>
  <si>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</si>
  <si>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</si>
  <si>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</si>
  <si>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</si>
  <si>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</si>
  <si>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</si>
  <si>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</si>
  <si>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</si>
  <si>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</si>
  <si>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</si>
  <si>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</si>
  <si>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</si>
  <si>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</si>
  <si>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</si>
  <si>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</si>
  <si>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</si>
  <si>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</si>
  <si>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</si>
  <si>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</si>
  <si>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</si>
  <si>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</si>
  <si>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</si>
  <si>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</si>
  <si>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</si>
  <si>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</si>
  <si>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</si>
  <si>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</si>
  <si>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</si>
  <si>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</si>
  <si>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</si>
  <si>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</si>
  <si>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</si>
  <si>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</si>
  <si>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</si>
  <si>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</si>
  <si>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</si>
  <si>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</si>
  <si>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</si>
  <si>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</si>
  <si>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</si>
  <si>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</si>
  <si>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</si>
  <si>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</si>
  <si>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</si>
  <si>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</si>
  <si>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</si>
  <si>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</si>
  <si>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</si>
  <si>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</si>
  <si>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</si>
  <si>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</si>
  <si>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</si>
  <si>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</si>
  <si>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</si>
  <si>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</si>
  <si>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</si>
  <si>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</si>
  <si>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</si>
  <si>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</si>
  <si>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</si>
  <si>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</si>
  <si>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</si>
  <si>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</si>
  <si>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</si>
  <si>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</si>
  <si>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</si>
  <si>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</si>
  <si>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</si>
  <si>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</si>
  <si>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</si>
  <si>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</si>
  <si>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</si>
  <si>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</si>
  <si>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</si>
  <si>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</si>
  <si>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</si>
  <si>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</si>
  <si>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</si>
  <si>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</si>
  <si>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</si>
  <si>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</si>
  <si>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</si>
  <si>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</si>
  <si>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</si>
  <si>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</si>
  <si>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</si>
  <si>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</si>
  <si>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</si>
  <si>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</si>
  <si>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</si>
  <si>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</si>
  <si>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</si>
  <si>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</si>
  <si>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</si>
  <si>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</si>
  <si>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</si>
  <si>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</si>
  <si>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</si>
  <si>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</si>
  <si>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</si>
  <si>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</si>
  <si>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</si>
  <si>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</si>
  <si>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</si>
  <si>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</si>
  <si>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</si>
  <si>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</si>
  <si>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</si>
  <si>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</si>
  <si>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</si>
  <si>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</si>
  <si>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</si>
  <si>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</si>
  <si>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</si>
  <si>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</si>
  <si>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</si>
  <si>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</si>
  <si>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</si>
  <si>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</si>
  <si>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</si>
  <si>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</si>
  <si>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</si>
  <si>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</si>
  <si>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</si>
  <si>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</si>
  <si>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</si>
  <si>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</si>
  <si>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</si>
  <si>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</si>
  <si>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</si>
  <si>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</si>
  <si>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</si>
  <si>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</si>
  <si>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</si>
  <si>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</si>
  <si>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</si>
  <si>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</si>
  <si>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</si>
  <si>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</si>
  <si>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</si>
  <si>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</si>
  <si>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</si>
  <si>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</si>
  <si>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</si>
  <si>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</si>
  <si>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</si>
  <si>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</si>
  <si>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</si>
  <si>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</si>
  <si>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</si>
  <si>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</si>
  <si>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</si>
  <si>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</si>
  <si>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</si>
  <si>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</si>
  <si>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</si>
  <si>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</si>
  <si>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</si>
  <si>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</si>
  <si>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</si>
  <si>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</si>
  <si>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</si>
  <si>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</si>
  <si>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</si>
  <si>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</si>
  <si>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</si>
  <si>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</si>
  <si>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</si>
  <si>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</si>
  <si>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</si>
  <si>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</si>
  <si>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</si>
  <si>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</si>
  <si>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</si>
  <si>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</si>
  <si>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</si>
  <si>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</si>
  <si>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</si>
  <si>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</si>
  <si>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</si>
  <si>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</si>
  <si>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</si>
  <si>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</si>
  <si>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</si>
  <si>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</si>
  <si>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</si>
  <si>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</si>
  <si>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</si>
  <si>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</si>
  <si>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</si>
  <si>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</si>
  <si>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</si>
  <si>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</si>
  <si>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</si>
  <si>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</si>
  <si>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</si>
  <si>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</si>
  <si>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</si>
  <si>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</si>
  <si>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</si>
  <si>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</si>
  <si>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</si>
  <si>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</si>
  <si>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</si>
  <si>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</si>
  <si>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</si>
  <si>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</si>
  <si>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</si>
  <si>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</si>
  <si>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</si>
  <si>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</si>
  <si>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</si>
  <si>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</si>
  <si>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</si>
  <si>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</si>
  <si>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</si>
  <si>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</si>
  <si>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</si>
  <si>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</si>
  <si>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</si>
  <si>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</si>
  <si>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</si>
  <si>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</si>
  <si>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</si>
  <si>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</si>
  <si>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</si>
  <si>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</si>
  <si>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</si>
  <si>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</si>
  <si>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</si>
  <si>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</si>
  <si>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</si>
  <si>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</si>
  <si>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</si>
  <si>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</si>
  <si>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</si>
  <si>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</si>
  <si>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</si>
  <si>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</si>
  <si>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</si>
  <si>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</si>
  <si>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</si>
  <si>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</si>
  <si>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</si>
  <si>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</si>
  <si>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</si>
  <si>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</si>
  <si>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</si>
  <si>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</si>
  <si>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</si>
  <si>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</si>
  <si>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</si>
  <si>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</si>
  <si>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</si>
  <si>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</si>
  <si>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</si>
  <si>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</si>
  <si>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</si>
  <si>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</si>
  <si>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</si>
  <si>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</si>
  <si>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</si>
  <si>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</si>
  <si>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</si>
  <si>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</si>
  <si>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</si>
  <si>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</si>
  <si>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</si>
  <si>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</si>
  <si>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</si>
  <si>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</si>
  <si>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</si>
  <si>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</si>
  <si>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</si>
  <si>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</si>
  <si>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</si>
  <si>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</si>
  <si>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</si>
  <si>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</si>
  <si>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</si>
  <si>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</si>
  <si>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</si>
  <si>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</si>
  <si>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</si>
  <si>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</si>
  <si>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</si>
  <si>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</si>
  <si>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</si>
  <si>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</si>
  <si>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</si>
  <si>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</si>
  <si>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</si>
  <si>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</si>
  <si>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</si>
  <si>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</si>
  <si>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</si>
  <si>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</si>
  <si>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</si>
  <si>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</si>
  <si>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</si>
  <si>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</si>
  <si>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</si>
  <si>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</si>
  <si>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</si>
  <si>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</si>
  <si>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</si>
  <si>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</si>
  <si>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</si>
  <si>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</si>
  <si>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</si>
  <si>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</si>
  <si>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</si>
  <si>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</si>
  <si>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</si>
  <si>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</si>
  <si>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</si>
  <si>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</si>
  <si>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</si>
  <si>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</si>
  <si>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</si>
  <si>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</si>
  <si>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</si>
  <si>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</si>
  <si>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</si>
  <si>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</si>
  <si>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</si>
  <si>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</si>
  <si>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</si>
  <si>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</si>
  <si>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</si>
  <si>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</si>
  <si>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</si>
  <si>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</si>
  <si>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</si>
  <si>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</si>
  <si>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</si>
  <si>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</si>
  <si>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</si>
  <si>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</si>
  <si>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</si>
  <si>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</si>
  <si>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</si>
  <si>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</si>
  <si>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</si>
  <si>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</si>
  <si>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</si>
  <si>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</si>
  <si>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</si>
  <si>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</si>
  <si>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</si>
  <si>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</si>
  <si>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</si>
  <si>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</si>
  <si>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</si>
  <si>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</si>
  <si>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</si>
  <si>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</si>
  <si>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</si>
  <si>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</si>
  <si>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</si>
  <si>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</si>
  <si>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</si>
  <si>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</si>
  <si>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</si>
  <si>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</si>
  <si>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</si>
  <si>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</si>
  <si>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</si>
  <si>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</si>
  <si>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</si>
  <si>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</si>
  <si>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</si>
  <si>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</si>
  <si>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</si>
  <si>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</si>
  <si>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</si>
  <si>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</si>
  <si>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</si>
  <si>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</si>
  <si>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</si>
  <si>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</si>
  <si>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</si>
  <si>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</si>
  <si>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</si>
  <si>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</si>
  <si>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</si>
  <si>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</si>
  <si>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</si>
  <si>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</si>
  <si>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</si>
  <si>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</si>
  <si>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</si>
  <si>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</si>
  <si>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</si>
  <si>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</si>
  <si>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</si>
  <si>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</si>
  <si>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</si>
  <si>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</si>
  <si>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</si>
  <si>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</si>
  <si>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</si>
  <si>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</si>
  <si>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</si>
  <si>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</si>
  <si>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</si>
  <si>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</si>
  <si>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</si>
  <si>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</si>
  <si>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</si>
  <si>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</si>
  <si>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</si>
  <si>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</si>
  <si>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</si>
  <si>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</si>
  <si>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</si>
  <si>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</si>
  <si>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</si>
  <si>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</si>
  <si>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</si>
  <si>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</si>
  <si>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</si>
  <si>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</si>
  <si>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</si>
  <si>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</si>
  <si>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</si>
  <si>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</si>
  <si>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</si>
  <si>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</si>
  <si>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</si>
  <si>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</si>
  <si>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</si>
  <si>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</si>
  <si>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</si>
  <si>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</si>
  <si>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</si>
  <si>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</si>
  <si>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</si>
  <si>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</si>
  <si>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</si>
  <si>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</si>
  <si>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</si>
  <si>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</si>
  <si>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</si>
  <si>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</si>
  <si>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</si>
  <si>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</si>
  <si>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</si>
  <si>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</si>
  <si>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</si>
  <si>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</si>
  <si>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</si>
  <si>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</si>
  <si>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</si>
  <si>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</si>
  <si>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</si>
  <si>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</si>
  <si>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</si>
  <si>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</si>
  <si>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</si>
  <si>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</si>
  <si>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</si>
  <si>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</si>
  <si>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</si>
  <si>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</si>
  <si>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</si>
  <si>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</si>
  <si>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</si>
  <si>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</si>
  <si>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</si>
  <si>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</si>
  <si>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</si>
  <si>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</si>
  <si>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</si>
  <si>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</si>
  <si>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</si>
  <si>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</si>
  <si>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</si>
  <si>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</si>
  <si>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</si>
  <si>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</si>
  <si>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</si>
  <si>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</si>
  <si>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</si>
  <si>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</si>
  <si>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</si>
  <si>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</si>
  <si>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</si>
  <si>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</si>
  <si>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</si>
  <si>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</si>
  <si>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</si>
  <si>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</si>
  <si>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</si>
  <si>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</si>
  <si>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</si>
  <si>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</si>
  <si>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</si>
  <si>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</si>
  <si>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</si>
  <si>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</si>
  <si>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</si>
  <si>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</si>
  <si>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</si>
  <si>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</si>
  <si>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</si>
  <si>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</si>
  <si>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</si>
  <si>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</si>
  <si>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</si>
  <si>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</si>
  <si>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</si>
  <si>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</si>
  <si>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</si>
  <si>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</si>
  <si>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</si>
  <si>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</si>
  <si>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</si>
  <si>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</si>
  <si>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</si>
  <si>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</si>
  <si>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</si>
  <si>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</si>
  <si>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</si>
  <si>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</si>
  <si>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</si>
  <si>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</si>
  <si>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</si>
  <si>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</si>
  <si>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</si>
  <si>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</si>
  <si>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</si>
  <si>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</si>
  <si>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</si>
  <si>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</si>
  <si>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</si>
  <si>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</si>
  <si>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</si>
  <si>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</si>
  <si>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</si>
  <si>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</si>
  <si>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</si>
  <si>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</si>
  <si>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</si>
  <si>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</si>
  <si>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</si>
  <si>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</si>
  <si>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</si>
  <si>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</si>
  <si>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</si>
  <si>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</si>
  <si>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</si>
  <si>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</si>
  <si>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</si>
  <si>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</si>
  <si>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</si>
  <si>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</si>
  <si>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</si>
  <si>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</si>
  <si>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</si>
  <si>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</si>
  <si>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</si>
  <si>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</si>
  <si>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</si>
  <si>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</si>
  <si>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</si>
  <si>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</si>
  <si>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</si>
  <si>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</si>
  <si>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</si>
  <si>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</si>
  <si>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</si>
  <si>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</si>
  <si>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</si>
  <si>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</si>
  <si>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</si>
  <si>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</si>
  <si>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</si>
  <si>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</si>
  <si>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</si>
  <si>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</si>
  <si>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</si>
  <si>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</si>
  <si>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</si>
  <si>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</si>
  <si>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</si>
  <si>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</si>
  <si>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</si>
  <si>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</si>
  <si>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</si>
  <si>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</si>
  <si>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</si>
  <si>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</si>
  <si>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</si>
  <si>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</si>
  <si>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</si>
  <si>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</si>
  <si>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</si>
  <si>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</si>
  <si>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</si>
  <si>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</si>
  <si>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</si>
  <si>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</si>
  <si>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</si>
  <si>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</si>
  <si>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</si>
  <si>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</si>
  <si>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</si>
  <si>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</si>
  <si>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</si>
  <si>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</si>
  <si>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</si>
  <si>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</si>
  <si>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</si>
  <si>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</si>
  <si>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</si>
  <si>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</si>
  <si>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</si>
  <si>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</si>
  <si>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</si>
  <si>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</si>
  <si>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</si>
  <si>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</si>
  <si>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</si>
  <si>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</si>
  <si>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</si>
  <si>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</si>
  <si>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</si>
  <si>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</si>
  <si>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</si>
  <si>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</si>
  <si>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</si>
  <si>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</si>
  <si>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</si>
  <si>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</si>
  <si>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</si>
  <si>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</si>
  <si>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</si>
  <si>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</si>
  <si>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</si>
  <si>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</si>
  <si>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</si>
  <si>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</si>
  <si>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</si>
  <si>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</si>
  <si>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</si>
  <si>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</si>
  <si>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</si>
  <si>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</si>
  <si>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</si>
  <si>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</si>
  <si>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</si>
  <si>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</si>
  <si>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</si>
  <si>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</si>
  <si>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</si>
  <si>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</si>
  <si>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</si>
  <si>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</si>
  <si>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</si>
  <si>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</si>
  <si>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</si>
  <si>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</si>
  <si>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</si>
  <si>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</si>
  <si>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</si>
  <si>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</si>
  <si>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</si>
  <si>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</si>
  <si>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</si>
  <si>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</si>
  <si>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</si>
  <si>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</si>
  <si>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Dough Weight</t>
  </si>
  <si>
    <t>Pan Volume</t>
  </si>
  <si>
    <t>Fill Ratio</t>
  </si>
  <si>
    <t>Input Mass</t>
  </si>
  <si>
    <t>Input Percentage</t>
  </si>
  <si>
    <t>Total Mass</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</si>
  <si>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</si>
  <si>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</si>
  <si>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</si>
  <si>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</si>
  <si>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</si>
  <si>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</si>
  <si>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</si>
  <si>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</si>
  <si>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</si>
  <si>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</si>
  <si>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</si>
  <si>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</si>
  <si>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</si>
  <si>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</si>
  <si>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</si>
  <si>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</si>
  <si>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</si>
  <si>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</si>
  <si>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</si>
  <si>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</si>
  <si>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</si>
  <si>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</si>
  <si>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</si>
  <si>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</si>
  <si>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</si>
  <si>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</si>
  <si>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</si>
  <si>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</si>
  <si>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</si>
  <si>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</si>
  <si>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</si>
  <si>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</si>
  <si>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</si>
  <si>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</si>
  <si>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</si>
  <si>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</si>
  <si>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</si>
  <si>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</si>
  <si>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</si>
  <si>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</si>
  <si>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</si>
  <si>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</si>
  <si>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</si>
  <si>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</si>
  <si>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</si>
  <si>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</si>
  <si>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Protein Calculation</t>
  </si>
  <si>
    <t>To Do:</t>
  </si>
  <si>
    <t>Add pick lists</t>
  </si>
  <si>
    <t>Add lookup for water lookup</t>
  </si>
  <si>
    <t>Make so you can set dough weight hydration</t>
  </si>
  <si>
    <t>Matrix Approach</t>
  </si>
  <si>
    <t>This is a clean approach</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</si>
  <si>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</si>
  <si>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</si>
  <si>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</si>
  <si>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</si>
  <si>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</si>
  <si>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</si>
  <si>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</si>
  <si>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</si>
  <si>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</si>
  <si>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</si>
  <si>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</si>
  <si>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</si>
  <si>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</si>
  <si>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</si>
  <si>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</si>
  <si>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</si>
  <si>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</si>
  <si>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</si>
  <si>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</si>
  <si>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</si>
  <si>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</si>
  <si>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</si>
  <si>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</si>
  <si>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</si>
  <si>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</si>
  <si>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</si>
  <si>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</si>
  <si>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</si>
  <si>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</si>
  <si>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</si>
  <si>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</si>
  <si>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</si>
  <si>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</si>
  <si>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</si>
  <si>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</si>
  <si>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</si>
  <si>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</si>
  <si>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</si>
  <si>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</si>
  <si>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</si>
  <si>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</si>
  <si>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</si>
  <si>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</si>
  <si>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</si>
  <si>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</si>
  <si>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</si>
  <si>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</si>
  <si>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</si>
  <si>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</si>
  <si>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</si>
  <si>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</si>
  <si>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</si>
  <si>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</si>
  <si>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</si>
  <si>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</si>
  <si>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</si>
  <si>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</si>
  <si>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</si>
  <si>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</si>
  <si>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</si>
  <si>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</si>
  <si>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</si>
  <si>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</si>
  <si>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</si>
  <si>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</si>
  <si>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</si>
  <si>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</si>
  <si>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</si>
  <si>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</si>
  <si>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</si>
  <si>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</si>
  <si>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</si>
  <si>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</si>
  <si>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</si>
  <si>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</si>
  <si>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</si>
  <si>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</si>
  <si>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</si>
  <si>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</si>
  <si>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</si>
  <si>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</si>
  <si>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</si>
  <si>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</si>
  <si>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</si>
  <si>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</si>
  <si>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</si>
  <si>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</si>
  <si>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</si>
  <si>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</si>
  <si>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</si>
  <si>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</si>
  <si>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</si>
  <si>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</si>
  <si>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</si>
  <si>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</si>
  <si>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</si>
  <si>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</si>
  <si>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</si>
  <si>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</si>
  <si>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</si>
  <si>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</si>
  <si>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</si>
  <si>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</si>
  <si>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</si>
  <si>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</si>
  <si>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</si>
  <si>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</si>
  <si>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</si>
  <si>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</si>
  <si>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</si>
  <si>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</si>
  <si>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</si>
  <si>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</si>
  <si>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</si>
  <si>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</si>
  <si>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</si>
  <si>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</si>
  <si>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</si>
  <si>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</si>
  <si>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</si>
  <si>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</si>
  <si>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</si>
  <si>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</si>
  <si>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</si>
  <si>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</si>
  <si>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</si>
  <si>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</si>
  <si>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</si>
  <si>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</si>
  <si>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</si>
  <si>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</si>
  <si>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</si>
  <si>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</si>
  <si>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</si>
  <si>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</si>
  <si>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</si>
  <si>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</si>
  <si>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</si>
  <si>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</si>
  <si>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</si>
  <si>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</si>
  <si>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</si>
  <si>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</si>
  <si>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</si>
  <si>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</si>
  <si>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</si>
  <si>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</si>
  <si>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</si>
  <si>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</si>
  <si>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</si>
  <si>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</si>
  <si>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</si>
  <si>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</si>
  <si>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</si>
  <si>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</si>
  <si>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</si>
  <si>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</si>
  <si>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</si>
  <si>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</si>
  <si>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</si>
  <si>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</si>
  <si>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</si>
  <si>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</si>
  <si>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</si>
  <si>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</si>
  <si>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</si>
  <si>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</si>
  <si>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</si>
  <si>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</si>
  <si>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</si>
  <si>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</si>
  <si>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</si>
  <si>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</si>
  <si>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</si>
  <si>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</si>
  <si>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</si>
  <si>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</si>
  <si>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</si>
  <si>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</si>
  <si>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</si>
  <si>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</si>
  <si>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</si>
  <si>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</si>
  <si>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</si>
  <si>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</si>
  <si>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</si>
  <si>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</si>
  <si>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</si>
  <si>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</si>
  <si>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</si>
  <si>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</si>
  <si>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</si>
  <si>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</si>
  <si>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</si>
  <si>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</si>
  <si>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</si>
  <si>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</si>
  <si>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</si>
  <si>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</si>
  <si>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</si>
  <si>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</si>
  <si>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</si>
  <si>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</si>
  <si>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</si>
  <si>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</si>
  <si>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</si>
  <si>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</si>
  <si>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</si>
  <si>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</si>
  <si>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</si>
  <si>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</si>
  <si>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</si>
  <si>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</si>
  <si>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</si>
  <si>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</si>
  <si>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</si>
  <si>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</si>
  <si>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</si>
  <si>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</si>
  <si>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</si>
  <si>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</si>
  <si>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</si>
  <si>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</si>
  <si>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</si>
  <si>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</si>
  <si>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</si>
  <si>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</si>
  <si>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</si>
  <si>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</si>
  <si>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</si>
  <si>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</si>
  <si>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</si>
  <si>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</si>
  <si>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</si>
  <si>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</si>
  <si>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</si>
  <si>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</si>
  <si>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</si>
  <si>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</si>
  <si>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</si>
  <si>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</si>
  <si>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</si>
  <si>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</si>
  <si>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</si>
  <si>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</si>
  <si>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</si>
  <si>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</si>
  <si>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</si>
  <si>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</si>
  <si>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</si>
  <si>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</si>
  <si>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</si>
  <si>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</si>
  <si>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</si>
  <si>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</si>
  <si>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</si>
  <si>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</si>
  <si>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</si>
  <si>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</si>
  <si>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</si>
  <si>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</si>
  <si>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</si>
  <si>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</si>
  <si>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</si>
  <si>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</si>
  <si>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</si>
  <si>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</si>
  <si>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</si>
  <si>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</si>
  <si>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</si>
  <si>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</si>
  <si>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</si>
  <si>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</si>
  <si>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</si>
  <si>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</si>
  <si>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</si>
  <si>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</si>
  <si>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</si>
  <si>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</si>
  <si>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</si>
  <si>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</si>
  <si>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</si>
  <si>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</si>
  <si>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</si>
  <si>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</si>
  <si>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</si>
  <si>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</si>
  <si>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</si>
  <si>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</si>
  <si>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</si>
  <si>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</si>
  <si>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</si>
  <si>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</si>
  <si>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</si>
  <si>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</si>
  <si>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</si>
  <si>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</si>
  <si>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</si>
  <si>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</si>
  <si>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</si>
  <si>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</si>
  <si>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</si>
  <si>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</si>
  <si>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</si>
  <si>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</si>
  <si>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</si>
  <si>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</si>
  <si>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</si>
  <si>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</si>
  <si>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</si>
  <si>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</si>
  <si>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</si>
  <si>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</si>
  <si>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</si>
  <si>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</si>
  <si>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</si>
  <si>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</si>
  <si>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</si>
  <si>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</si>
  <si>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</si>
  <si>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</si>
  <si>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</si>
  <si>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</si>
  <si>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</si>
  <si>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</si>
  <si>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</si>
  <si>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</si>
  <si>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</si>
  <si>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</si>
  <si>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</si>
  <si>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</si>
  <si>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</si>
  <si>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</si>
  <si>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</si>
  <si>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</si>
  <si>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</si>
  <si>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Using AP, GW, VG</t>
  </si>
  <si>
    <t>Gold Medal AP</t>
  </si>
  <si>
    <t>Gold Medal Bread Flour</t>
  </si>
  <si>
    <t>Protein</t>
  </si>
  <si>
    <t>Fats</t>
  </si>
  <si>
    <t>Carbs</t>
  </si>
  <si>
    <t>Ash</t>
  </si>
  <si>
    <t>Total Dry</t>
  </si>
  <si>
    <t>Water %</t>
  </si>
  <si>
    <t>Milk Req</t>
  </si>
  <si>
    <t>Milk Solid</t>
  </si>
  <si>
    <t>Milk, 283.5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</si>
</sst>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s>
  <fonts count="22">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s>
  <fills count="20">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92D050"/>
        <bgColor indexed="64"/>
      </patternFill>
    </fill>
    <fill>
      <patternFill patternType="solid">
        <fgColor rgb="FFCCFFCC"/>
        <bgColor indexed="64"/>
      </patternFill>
    </fill>
    <fill>
      <patternFill patternType="solid">
        <fgColor rgb="FFFFFF00"/>
        <bgColor indexed="64"/>
      </patternFill>
    </fill>
    <fill>
      <patternFill patternType="solid">
        <fgColor theme="2"/>
        <bgColor indexed="64"/>
      </patternFill>
    </fill>
  </fills>
  <borders count="19">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95">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9" fontId="0" fillId="0" borderId="0" xfId="19" applyFon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10" fontId="0" fillId="6" borderId="0" xfId="0" applyNumberFormat="1" applyFill="1"/>
    <xf numFmtId="9" fontId="0" fillId="6" borderId="0" xfId="0" applyNumberFormat="1" applyFill="1"/>
    <xf numFmtId="0" fontId="0" fillId="6" borderId="0" xfId="0" applyFill="1"/>
    <xf numFmtId="9" fontId="0" fillId="16" borderId="0" xfId="0" applyNumberFormat="1" applyFill="1"/>
    <xf numFmtId="0" fontId="0" fillId="16" borderId="0" xfId="0" applyFill="1"/>
    <xf numFmtId="0" fontId="7" fillId="0" borderId="0" xfId="8"/>
    <xf numFmtId="0" fontId="4" fillId="2" borderId="0" xfId="3"/>
    <xf numFmtId="0" fontId="0" fillId="17"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8" borderId="0" xfId="0" applyFill="1"/>
    <xf numFmtId="9" fontId="0" fillId="18" borderId="0" xfId="0" applyNumberFormat="1" applyFill="1"/>
    <xf numFmtId="0" fontId="11" fillId="0" borderId="0" xfId="0" applyFont="1"/>
    <xf numFmtId="171" fontId="0" fillId="0" borderId="0" xfId="0" applyNumberFormat="1"/>
    <xf numFmtId="10" fontId="0" fillId="0" borderId="0" xfId="19" applyNumberFormat="1" applyFont="1"/>
    <xf numFmtId="0" fontId="0" fillId="0" borderId="0" xfId="0" applyFill="1"/>
    <xf numFmtId="2" fontId="0" fillId="19" borderId="0" xfId="0" applyNumberFormat="1" applyFill="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FBEEC9"/>
      <color rgb="FFCCFFCC"/>
      <color rgb="FFCC66FF"/>
      <color rgb="FFEBFFEB"/>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haredStrings" Target="sharedStrings.xml"/><Relationship Id="rId47" Type="http://schemas.microsoft.com/office/2017/06/relationships/rdArray" Target="richData/rdarray.xml"/><Relationship Id="rId50" Type="http://schemas.microsoft.com/office/2017/06/relationships/rdSupportingPropertyBag" Target="richData/rdsupportingpropertybag.xml"/><Relationship Id="rId55"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pivotCacheDefinition" Target="pivotCache/pivotCacheDefinition2.xml"/><Relationship Id="rId40" Type="http://schemas.openxmlformats.org/officeDocument/2006/relationships/connections" Target="connections.xml"/><Relationship Id="rId45" Type="http://schemas.microsoft.com/office/2017/06/relationships/rdRichValue" Target="richData/rdrichvalue.xml"/><Relationship Id="rId53"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eetMetadata" Target="metadata.xml"/><Relationship Id="rId48" Type="http://schemas.microsoft.com/office/2017/06/relationships/richStyles" Target="richData/richStyles.xml"/><Relationship Id="rId56" Type="http://schemas.microsoft.com/office/2023/09/relationships/Python" Target="python.xml"/><Relationship Id="rId8" Type="http://schemas.openxmlformats.org/officeDocument/2006/relationships/worksheet" Target="worksheets/sheet8.xml"/><Relationship Id="rId51"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pivotCacheDefinition" Target="pivotCache/pivotCacheDefinition3.xml"/><Relationship Id="rId46" Type="http://schemas.microsoft.com/office/2017/06/relationships/rdRichValueStructure" Target="richData/rdrichvaluestructure.xml"/><Relationship Id="rId20" Type="http://schemas.openxmlformats.org/officeDocument/2006/relationships/worksheet" Target="worksheets/sheet20.xml"/><Relationship Id="rId41" Type="http://schemas.openxmlformats.org/officeDocument/2006/relationships/styles" Target="styles.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pivotCacheDefinition" Target="pivotCache/pivotCacheDefinition1.xml"/><Relationship Id="rId49" Type="http://schemas.microsoft.com/office/2017/06/relationships/rdSupportingPropertyBagStructure" Target="richData/rdsupportingpropertybagstructure.xml"/><Relationship Id="rId57" Type="http://schemas.microsoft.com/office/2006/relationships/vbaProject" Target="vbaProject.bin"/><Relationship Id="rId10" Type="http://schemas.openxmlformats.org/officeDocument/2006/relationships/worksheet" Target="worksheets/sheet10.xml"/><Relationship Id="rId31" Type="http://schemas.openxmlformats.org/officeDocument/2006/relationships/worksheet" Target="worksheets/sheet31.xml"/><Relationship Id="rId44" Type="http://schemas.microsoft.com/office/2022/10/relationships/richValueRel" Target="richData/richValueRel.xml"/><Relationship Id="rId52" Type="http://schemas.microsoft.com/office/2022/11/relationships/FeaturePropertyBag" Target="featurePropertyBag/featurePropertyBag.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1" Type="http://schemas.openxmlformats.org/officeDocument/2006/relationships/image" Target="../media/image8.png"/></Relationships>
</file>

<file path=xl/drawings/_rels/drawing6.xml.rels><?xml version="1.0" encoding="UTF-8" standalone="yes"?>
<Relationships xmlns="http://schemas.openxmlformats.org/package/2006/relationships"><Relationship Id="rId1" Type="http://schemas.openxmlformats.org/officeDocument/2006/relationships/image" Target="../media/image9.png"/></Relationships>
</file>

<file path=xl/drawings/_rels/drawing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8.xml.rels><?xml version="1.0" encoding="UTF-8" standalone="yes"?>
<Relationships xmlns="http://schemas.openxmlformats.org/package/2006/relationships"><Relationship Id="rId1" Type="http://schemas.openxmlformats.org/officeDocument/2006/relationships/chart" Target="../charts/chart2.xml"/></Relationships>
</file>

<file path=xl/drawings/_rels/drawing9.xml.rels><?xml version="1.0" encoding="UTF-8" standalone="yes"?>
<Relationships xmlns="http://schemas.openxmlformats.org/package/2006/relationships"><Relationship Id="rId1" Type="http://schemas.openxmlformats.org/officeDocument/2006/relationships/image" Target="../media/image11.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322</xdr:row>
          <xdr:rowOff>144780</xdr:rowOff>
        </xdr:from>
        <xdr:to>
          <xdr:col>24</xdr:col>
          <xdr:colOff>19050</xdr:colOff>
          <xdr:row>372</xdr:row>
          <xdr:rowOff>160020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196590"/>
                </a:ext>
              </a:extLst>
            </xdr:cNvPicPr>
          </xdr:nvPicPr>
          <xdr:blipFill>
            <a:blip xmlns:r="http://schemas.openxmlformats.org/officeDocument/2006/relationships" r:embed="rId1"/>
            <a:srcRect/>
            <a:stretch>
              <a:fillRect/>
            </a:stretch>
          </xdr:blipFill>
          <xdr:spPr bwMode="auto">
            <a:xfrm>
              <a:off x="4343400" y="55237380"/>
              <a:ext cx="3387090" cy="839724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13</xdr:col>
          <xdr:colOff>600808</xdr:colOff>
          <xdr:row>178</xdr:row>
          <xdr:rowOff>51288</xdr:rowOff>
        </xdr:from>
        <xdr:to>
          <xdr:col>23</xdr:col>
          <xdr:colOff>214825</xdr:colOff>
          <xdr:row>217</xdr:row>
          <xdr:rowOff>136133</xdr:rowOff>
        </xdr:to>
        <xdr:pic>
          <xdr:nvPicPr>
            <xdr:cNvPr id="2" name="Picture 1">
              <a:extLst>
                <a:ext uri="{FF2B5EF4-FFF2-40B4-BE49-F238E27FC236}">
                  <a16:creationId xmlns:a16="http://schemas.microsoft.com/office/drawing/2014/main" id="{9564AD56-A412-02FF-3CEE-BDE4BBAD5926}"/>
                </a:ext>
              </a:extLst>
            </xdr:cNvPr>
            <xdr:cNvPicPr>
              <a:picLocks noChangeAspect="1" noChangeArrowheads="1"/>
              <a:extLst>
                <a:ext uri="{84589F7E-364E-4C9E-8A38-B11213B215E9}">
                  <a14:cameraTool cellRange="$O$4:$X$36" spid="_x0000_s230096"/>
                </a:ext>
              </a:extLst>
            </xdr:cNvPicPr>
          </xdr:nvPicPr>
          <xdr:blipFill>
            <a:blip xmlns:r="http://schemas.openxmlformats.org/officeDocument/2006/relationships" r:embed="rId1"/>
            <a:srcRect/>
            <a:stretch>
              <a:fillRect/>
            </a:stretch>
          </xdr:blipFill>
          <xdr:spPr bwMode="auto">
            <a:xfrm>
              <a:off x="4418135" y="30150288"/>
              <a:ext cx="2412902" cy="637134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82">
      <pivotArea fieldPosition="0">
        <references count="2">
          <reference field="4294967294" count="1" selected="0">
            <x v="1"/>
          </reference>
          <reference field="9" count="0"/>
        </references>
      </pivotArea>
    </format>
    <format dxfId="8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0x7F4BF47A46E0&gt;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95"/>
    <tableColumn id="7" xr3:uid="{DF9F3537-4724-4AF7-9517-5C23DD02FB18}" uniqueName="7" name=" Address" queryTableFieldId="7" dataDxfId="94"/>
    <tableColumn id="8" xr3:uid="{B9E95B21-454B-4F5B-8D43-8FC5EE4A1CDC}" uniqueName="8" name=" Phone" queryTableFieldId="8" dataDxfId="93"/>
    <tableColumn id="9" xr3:uid="{2623A064-FAB1-42E3-BD17-881D6B64E5DE}" uniqueName="9" name=" Email" queryTableFieldId="9" dataDxfId="92"/>
    <tableColumn id="10" xr3:uid="{AE1F144F-CA52-4104-A242-CC26512B6A4D}" uniqueName="10" name=" Kids" queryTableFieldId="10" dataDxfId="9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90" headerRowBorderDxfId="89" headerRowCellStyle="Normal 2" dataCellStyle="Normal 2">
  <autoFilter ref="A5:E370" xr:uid="{373A30EB-BD66-4EA3-BBBC-CF90A5BC047F}"/>
  <tableColumns count="5">
    <tableColumn id="1" xr3:uid="{155F25D9-C692-4D1A-A4FE-37CB75F0F064}" name="Date" dataDxfId="88" dataCellStyle="Normal 2"/>
    <tableColumn id="2" xr3:uid="{1FCAFB6D-CCCB-40DD-9529-EF0C57255B24}" name="Coral Coast" dataDxfId="87" dataCellStyle="Normal 2"/>
    <tableColumn id="3" xr3:uid="{4DA4AF32-EFCC-4A32-BAED-3881A66149E9}" name="Red Desert" dataDxfId="86" dataCellStyle="Normal 2"/>
    <tableColumn id="4" xr3:uid="{B153EF18-4F4D-42F7-BBFF-421CB4833695}" name="Silver Plains" dataDxfId="85" dataCellStyle="Normal 2"/>
    <tableColumn id="5" xr3:uid="{D59945C8-F13D-4F0D-A21F-BD81028FC476}" name="Sapphire Range" dataDxfId="8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8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80"/>
    <tableColumn id="3" xr3:uid="{9C3FFCBB-91DD-4642-A90F-B17302A1D5AF}" uniqueName="3" name="Last Name" queryTableFieldId="3" dataDxfId="79"/>
    <tableColumn id="4" xr3:uid="{D873C24D-C1C0-423B-BC40-B9C74A44B50A}" uniqueName="4" name="Pos" queryTableFieldId="4" dataDxfId="78"/>
    <tableColumn id="5" xr3:uid="{4E457B49-3368-4F12-A5BB-E51B57CFAC79}" uniqueName="5" name="Ht (cm)" queryTableFieldId="5" dataDxfId="77"/>
    <tableColumn id="6" xr3:uid="{07AF9F17-B627-4405-AC09-43CF7E505721}" uniqueName="6" name="Wt (kg)" queryTableFieldId="6" dataDxfId="76"/>
    <tableColumn id="7" xr3:uid="{F940E2C8-94D6-4BDA-8743-6ECC39D754C0}" uniqueName="7" name="Birthdate" queryTableFieldId="7" dataDxfId="75"/>
    <tableColumn id="8" xr3:uid="{3BA1FDD2-BDF6-49B4-87BC-FB70CB339729}" uniqueName="8" name="S/C" queryTableFieldId="8" dataDxfId="74"/>
    <tableColumn id="9" xr3:uid="{88445FE4-62A9-4DAC-B4B5-3180E13E08C8}" uniqueName="9" name="Hometown.1" queryTableFieldId="9" dataDxfId="73"/>
    <tableColumn id="10" xr3:uid="{FDC6576F-CB3E-426A-8E72-6DCE0A95AFC5}" uniqueName="10" name="Hometown.2" queryTableFieldId="10" dataDxfId="72"/>
    <tableColumn id="11" xr3:uid="{EF296E25-3CB0-4E01-8F2C-87FD6E528D5C}" uniqueName="11" name="Most Recent Team (League)" queryTableFieldId="11" dataDxfId="71"/>
    <tableColumn id="12" xr3:uid="{FFED3C66-7BEF-402E-8362-4E5409FCCA38}" uniqueName="12" name="U.S. College (League) (if applicable)" queryTableFieldId="12" dataDxfId="7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6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68"/>
    <tableColumn id="4" xr3:uid="{1CD539A2-F0EE-48D3-BDA1-7377B0CF1910}" uniqueName="4" name="DATUM_ADJ" queryTableFieldId="4" dataDxfId="6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66"/>
    <tableColumn id="3" xr3:uid="{1097BE4B-5C43-4118-B021-E84ADEB8CE10}" uniqueName="3" name="Position" queryTableFieldId="3" dataDxfId="65"/>
    <tableColumn id="4" xr3:uid="{77A79E0E-9969-48C1-926D-1F42EF3A3DA3}" uniqueName="4" name="Height (CM)" queryTableFieldId="4" dataDxfId="64"/>
    <tableColumn id="5" xr3:uid="{6BB94BCF-6F27-4AF3-B638-7F5C516868D9}" uniqueName="5" name="Weight (KG)" queryTableFieldId="5" dataDxfId="63"/>
    <tableColumn id="6" xr3:uid="{345B8CC2-12AE-4907-9724-4AD009824330}" uniqueName="6" name="D.O.B." queryTableFieldId="6" dataDxfId="62"/>
    <tableColumn id="7" xr3:uid="{53C4E96A-1695-47C6-85DB-1B03702B0647}" uniqueName="7" name="Shoots/Catches" queryTableFieldId="7" dataDxfId="61"/>
    <tableColumn id="8" xr3:uid="{BF29C712-7C5A-4232-A45A-129CE56D523C}" uniqueName="8" name="Hometown.1" queryTableFieldId="8" dataDxfId="60"/>
    <tableColumn id="9" xr3:uid="{21040255-7D76-4E9F-8DDB-589B99E1EBDA}" uniqueName="9" name="Hometown.2" queryTableFieldId="9" dataDxfId="59"/>
    <tableColumn id="10" xr3:uid="{37C12A8A-B3E3-4093-A6E9-2099D8889FB7}" uniqueName="10" name="Most Recent Team (League)" queryTableFieldId="10" dataDxfId="58"/>
    <tableColumn id="11" xr3:uid="{E92E2B08-9477-4072-9CE8-80049DC44518}" uniqueName="11" name="College Team (League)" queryTableFieldId="11" dataDxfId="5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56"/>
    <tableColumn id="3" xr3:uid="{DEDF3196-9505-4D7E-A51B-D81AEFB82521}" uniqueName="3" name="Position" queryTableFieldId="3" dataDxfId="55"/>
    <tableColumn id="4" xr3:uid="{7729D8E5-1137-4380-8B85-B615D037AB8E}" uniqueName="4" name="Height (CM)" queryTableFieldId="4" dataDxfId="54"/>
    <tableColumn id="5" xr3:uid="{7B734501-6C16-4182-B005-D068BDDECC82}" uniqueName="5" name="Weight (KG)" queryTableFieldId="5" dataDxfId="53"/>
    <tableColumn id="6" xr3:uid="{AF2DB2A1-E43F-4650-A6FF-6745665E190B}" uniqueName="6" name="D.O.B." queryTableFieldId="6" dataDxfId="52"/>
    <tableColumn id="7" xr3:uid="{0B8E4C58-096F-4E98-B96B-AA2B344F6D06}" uniqueName="7" name="Shoots/Catches" queryTableFieldId="7" dataDxfId="51"/>
    <tableColumn id="8" xr3:uid="{ACEA76FA-BD5E-41F4-924A-7A32E1D70F1D}" uniqueName="8" name="Hometown" queryTableFieldId="8" dataDxfId="50"/>
    <tableColumn id="9" xr3:uid="{9650733E-DB21-402C-AB52-EE16AFBAA2A3}" uniqueName="9" name="Most Recent Team (League)" queryTableFieldId="9" dataDxfId="49"/>
    <tableColumn id="10" xr3:uid="{59F91B36-F099-41C5-8BAC-FFFD76F6788E}" uniqueName="10" name="College Team (League)" queryTableFieldId="10" dataDxfId="4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47"/>
    <tableColumn id="3" xr3:uid="{7945FB26-3E0B-431D-ADD5-7C48535C361B}" uniqueName="3" name="Position" queryTableFieldId="3" dataDxfId="46"/>
    <tableColumn id="4" xr3:uid="{63CD2A89-580C-4BE8-B668-48A4ACD77E31}" uniqueName="4" name="Height (CM)" queryTableFieldId="4" dataDxfId="45"/>
    <tableColumn id="5" xr3:uid="{FCD1A316-D228-45ED-9D1F-C9D43FDDF824}" uniqueName="5" name="Weight (KG)" queryTableFieldId="5" dataDxfId="44"/>
    <tableColumn id="6" xr3:uid="{9DFA98B2-9BE6-4CBA-8043-415E7A555E72}" uniqueName="6" name="D.O.B." queryTableFieldId="6" dataDxfId="43"/>
    <tableColumn id="7" xr3:uid="{773C1AFE-F3DE-46B9-9E3E-0CB4BB754A9E}" uniqueName="7" name="Shoots/Catches" queryTableFieldId="7" dataDxfId="42"/>
    <tableColumn id="8" xr3:uid="{40F3430D-4829-4CF7-AD53-48B090D658A9}" uniqueName="8" name="Hometown" queryTableFieldId="8" dataDxfId="41"/>
    <tableColumn id="9" xr3:uid="{08D87531-572B-430C-A196-0F7000F9E15E}" uniqueName="9" name="Most Recent Team (League)" queryTableFieldId="9" dataDxfId="40"/>
    <tableColumn id="10" xr3:uid="{873CB82D-D3CE-4DFA-8D4B-8AD72C1EE353}" uniqueName="10" name="College Team (League)" queryTableFieldId="10" dataDxfId="3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38"/>
    <tableColumn id="3" xr3:uid="{9BB03E49-2FFA-4625-BDEA-CEEDBDA987BC}" uniqueName="3" name="Position" queryTableFieldId="3" dataDxfId="37"/>
    <tableColumn id="4" xr3:uid="{D9E0CA2C-B30E-4C81-825D-0133CA487804}" uniqueName="4" name="Height (CM)" queryTableFieldId="4" dataDxfId="36"/>
    <tableColumn id="5" xr3:uid="{D078A6BE-5B92-44EE-BE85-7FE5594ECC22}" uniqueName="5" name="Weight (KG)" queryTableFieldId="5" dataDxfId="35"/>
    <tableColumn id="6" xr3:uid="{6FCC2632-AFDC-4A96-9F6B-EDFC4ABD13BB}" uniqueName="6" name="D.O.B." queryTableFieldId="6" dataDxfId="34"/>
    <tableColumn id="7" xr3:uid="{17EC0189-C979-4E24-AA6D-721963A40816}" uniqueName="7" name="Shoots/Catches" queryTableFieldId="7" dataDxfId="33"/>
    <tableColumn id="8" xr3:uid="{DA7FCD24-68D6-42E2-9224-ECD7B5EFE98C}" uniqueName="8" name="Hometown" queryTableFieldId="8" dataDxfId="32"/>
    <tableColumn id="9" xr3:uid="{9AC8AE6D-86FD-464F-A1BF-FCD36F7BB723}" uniqueName="9" name="Most Recent Team (League)" queryTableFieldId="9" dataDxfId="31"/>
    <tableColumn id="10" xr3:uid="{3E6B8E69-CDC2-4206-98DC-8A08EFD4C8C9}" uniqueName="10" name="College Team (League)" queryTableFieldId="10" dataDxf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1.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2848</v>
      </c>
      <c r="B1" t="s">
        <v>51</v>
      </c>
      <c r="C1" t="s">
        <v>2844</v>
      </c>
      <c r="D1" t="s">
        <v>2847</v>
      </c>
      <c r="E1" t="s">
        <v>2846</v>
      </c>
      <c r="F1" t="s">
        <v>2620</v>
      </c>
      <c r="G1" t="s">
        <v>2845</v>
      </c>
      <c r="H1" t="s">
        <v>51</v>
      </c>
      <c r="I1" t="s">
        <v>2844</v>
      </c>
      <c r="J1" t="s">
        <v>2843</v>
      </c>
      <c r="K1" t="s">
        <v>2842</v>
      </c>
      <c r="L1" t="s">
        <v>2841</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6">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6">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6">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6">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6">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6">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6">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6">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6">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6">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6">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6">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6">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6">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6">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6">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6">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6">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6">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6">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6">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6">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6">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6">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6">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6">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6">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6">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6">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6">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6">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tabColor rgb="FFCCFFCC"/>
  </sheetPr>
  <dimension ref="A4:I109"/>
  <sheetViews>
    <sheetView workbookViewId="0">
      <selection activeCell="K37" sqref="J37:K37"/>
    </sheetView>
  </sheetViews>
  <sheetFormatPr defaultRowHeight="12.75"/>
  <sheetData>
    <row r="4" spans="1:9">
      <c r="A4" t="s">
        <v>2836</v>
      </c>
      <c r="B4">
        <v>60</v>
      </c>
      <c r="C4" t="s">
        <v>2835</v>
      </c>
      <c r="D4" t="s">
        <v>2834</v>
      </c>
      <c r="E4">
        <v>59</v>
      </c>
    </row>
    <row r="5" spans="1:9">
      <c r="A5" t="s">
        <v>2833</v>
      </c>
      <c r="B5">
        <v>5</v>
      </c>
      <c r="C5" t="s">
        <v>2832</v>
      </c>
      <c r="D5" t="s">
        <v>2831</v>
      </c>
      <c r="E5">
        <v>5</v>
      </c>
    </row>
    <row r="6" spans="1:9">
      <c r="A6" t="s">
        <v>2830</v>
      </c>
      <c r="B6">
        <v>1000</v>
      </c>
      <c r="C6" t="s">
        <v>2829</v>
      </c>
      <c r="D6" t="s">
        <v>2828</v>
      </c>
      <c r="E6">
        <v>1000</v>
      </c>
    </row>
    <row r="7" spans="1:9">
      <c r="A7" t="s">
        <v>2837</v>
      </c>
      <c r="B7">
        <v>100</v>
      </c>
    </row>
    <row r="8" spans="1:9">
      <c r="A8" t="s">
        <v>2838</v>
      </c>
      <c r="B8">
        <v>1</v>
      </c>
    </row>
    <row r="9" spans="1:9">
      <c r="B9" t="s">
        <v>2827</v>
      </c>
      <c r="C9" t="s">
        <v>2826</v>
      </c>
      <c r="D9" t="s">
        <v>2823</v>
      </c>
      <c r="E9" t="s">
        <v>2825</v>
      </c>
      <c r="F9" t="s">
        <v>2824</v>
      </c>
      <c r="G9" t="s">
        <v>2823</v>
      </c>
      <c r="H9" t="s">
        <v>2839</v>
      </c>
      <c r="I9" t="s">
        <v>2840</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57" activePane="bottomLeft" state="frozen"/>
      <selection pane="bottomLeft" activeCell="AD370" sqref="AD370"/>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29" priority="25" stopIfTrue="1">
      <formula>MOD(ROW(N9)-ROW($B$9),2)</formula>
    </cfRule>
  </conditionalFormatting>
  <conditionalFormatting sqref="O10:X60">
    <cfRule type="expression" dxfId="28" priority="64">
      <formula>MOD(ROW(O10)-ROW($O$258),2)</formula>
    </cfRule>
  </conditionalFormatting>
  <conditionalFormatting sqref="O45">
    <cfRule type="expression" dxfId="27" priority="20">
      <formula>MOD(ROW(O45)-ROW($O$258),2)</formula>
    </cfRule>
  </conditionalFormatting>
  <conditionalFormatting sqref="O46:O52">
    <cfRule type="expression" dxfId="26" priority="19">
      <formula>MOD(ROW(O46)-ROW($O$258),2)</formula>
    </cfRule>
  </conditionalFormatting>
  <conditionalFormatting sqref="P46:X46">
    <cfRule type="expression" dxfId="25" priority="18">
      <formula>MOD(ROW(P46)-ROW($O$258),2)</formula>
    </cfRule>
  </conditionalFormatting>
  <conditionalFormatting sqref="O48:X48">
    <cfRule type="expression" dxfId="24" priority="17">
      <formula>MOD(ROW(O48)-ROW($O$258),2)</formula>
    </cfRule>
  </conditionalFormatting>
  <conditionalFormatting sqref="P48:X48">
    <cfRule type="expression" dxfId="23" priority="16">
      <formula>MOD(ROW(P48)-ROW($O$258),2)</formula>
    </cfRule>
  </conditionalFormatting>
  <conditionalFormatting sqref="O49:X49">
    <cfRule type="expression" dxfId="22" priority="14">
      <formula>MOD(ROW(O49)-ROW($O$258),2)</formula>
    </cfRule>
  </conditionalFormatting>
  <conditionalFormatting sqref="O50:X50">
    <cfRule type="expression" dxfId="21" priority="13">
      <formula>MOD(ROW(O50)-ROW($O$258),2)</formula>
    </cfRule>
  </conditionalFormatting>
  <conditionalFormatting sqref="P50:X50">
    <cfRule type="expression" dxfId="20" priority="12">
      <formula>MOD(ROW(P50)-ROW($O$258),2)</formula>
    </cfRule>
  </conditionalFormatting>
  <conditionalFormatting sqref="O51:X51">
    <cfRule type="expression" dxfId="19" priority="10">
      <formula>MOD(ROW(O51)-ROW($O$258),2)</formula>
    </cfRule>
  </conditionalFormatting>
  <conditionalFormatting sqref="O52:X52">
    <cfRule type="expression" dxfId="18" priority="9">
      <formula>MOD(ROW(O52)-ROW($O$258),2)</formula>
    </cfRule>
  </conditionalFormatting>
  <conditionalFormatting sqref="O52:X52">
    <cfRule type="expression" dxfId="17" priority="8">
      <formula>MOD(ROW(O52)-ROW($O$258),2)</formula>
    </cfRule>
  </conditionalFormatting>
  <conditionalFormatting sqref="P52:X52">
    <cfRule type="expression" dxfId="16" priority="7">
      <formula>MOD(ROW(P52)-ROW($O$258),2)</formula>
    </cfRule>
  </conditionalFormatting>
  <conditionalFormatting sqref="P54:X54">
    <cfRule type="expression" dxfId="15" priority="2">
      <formula>MOD(ROW(P54)-ROW($O$258),2)</formula>
    </cfRule>
  </conditionalFormatting>
  <conditionalFormatting sqref="P53:X53">
    <cfRule type="expression" dxfId="14" priority="1">
      <formula>MOD(ROW(P53)-ROW($O$258),2)</formula>
    </cfRule>
  </conditionalFormatting>
  <conditionalFormatting sqref="J375">
    <cfRule type="expression" dxfId="13" priority="65" stopIfTrue="1">
      <formula>MOD(ROW(J375)-ROW($B$9),2)</formula>
    </cfRule>
  </conditionalFormatting>
  <conditionalFormatting sqref="B10:K374">
    <cfRule type="expression" dxfId="12"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C370"/>
  <sheetViews>
    <sheetView zoomScale="130" zoomScaleNormal="130" workbookViewId="0">
      <pane ySplit="4" topLeftCell="A206" activePane="bottomLeft" state="frozen"/>
      <selection activeCell="P541" sqref="P541"/>
      <selection pane="bottomLeft" activeCell="G221" sqref="G221"/>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18" ca="1">TEXT(DATE(2026,1,_xlfn.SEQUENCE(1+_xlfn.DAYS(TODAY(),DATE(2026,1,1)))),"dd-mmm")</f>
        <v>01-Jan</v>
      </c>
      <c r="C5" s="5">
        <v>1</v>
      </c>
      <c r="D5" s="5">
        <v>1</v>
      </c>
      <c r="E5" s="5">
        <v>0</v>
      </c>
      <c r="F5" s="5">
        <v>0</v>
      </c>
      <c r="G5" s="5">
        <v>1</v>
      </c>
      <c r="H5" s="5">
        <v>1</v>
      </c>
      <c r="I5" s="5">
        <v>1</v>
      </c>
      <c r="J5" s="5">
        <v>1</v>
      </c>
      <c r="K5" s="5">
        <v>1</v>
      </c>
      <c r="L5" cm="1">
        <f t="array" aca="1" ref="L5:L218" ca="1">_xlfn.BYROW(_xlfn.TAKE(Banded,,1),_xleta.WEEKNUM)</f>
        <v>1</v>
      </c>
      <c r="M5" cm="1">
        <f t="array" ref="M5:M218">_xlfn.BYROW(_xlfn.DROP(Banded,,1),_xleta.SUM)</f>
        <v>7</v>
      </c>
      <c r="O5" s="38" cm="1">
        <f t="array" aca="1" ref="O5:X3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0</v>
      </c>
      <c r="Q36" s="5">
        <f ca="1"/>
        <v>1</v>
      </c>
      <c r="R36" s="5">
        <f ca="1"/>
        <v>0</v>
      </c>
      <c r="S36" s="5">
        <f ca="1"/>
        <v>0</v>
      </c>
      <c r="T36" s="5">
        <f ca="1"/>
        <v>0</v>
      </c>
      <c r="U36" s="5">
        <f ca="1"/>
        <v>0</v>
      </c>
      <c r="V36" s="5">
        <f ca="1"/>
        <v>0</v>
      </c>
      <c r="W36" s="5">
        <f ca="1"/>
        <v>0</v>
      </c>
      <c r="X36" s="5">
        <f ca="1"/>
        <v>0</v>
      </c>
    </row>
    <row r="37" spans="2:24">
      <c r="B37" s="40" t="str">
        <f ca="1"/>
        <v>02-Feb</v>
      </c>
      <c r="C37" s="5">
        <v>1</v>
      </c>
      <c r="D37" s="5">
        <v>1</v>
      </c>
      <c r="E37" s="5">
        <v>0</v>
      </c>
      <c r="F37" s="5">
        <v>1</v>
      </c>
      <c r="G37" s="5">
        <v>1</v>
      </c>
      <c r="H37" s="5">
        <v>1</v>
      </c>
      <c r="I37" s="5">
        <v>1</v>
      </c>
      <c r="J37" s="5">
        <v>1</v>
      </c>
      <c r="K37" s="5">
        <v>1</v>
      </c>
      <c r="L37">
        <f ca="1"/>
        <v>6</v>
      </c>
      <c r="M37">
        <v>8</v>
      </c>
      <c r="O37" s="38"/>
    </row>
    <row r="38" spans="2:24">
      <c r="B38" s="40" t="str">
        <f ca="1"/>
        <v>03-Feb</v>
      </c>
      <c r="C38" s="5">
        <v>1</v>
      </c>
      <c r="D38" s="5">
        <v>1</v>
      </c>
      <c r="E38" s="5">
        <v>0</v>
      </c>
      <c r="F38" s="5">
        <v>1</v>
      </c>
      <c r="G38" s="5">
        <v>1</v>
      </c>
      <c r="H38" s="5">
        <v>1</v>
      </c>
      <c r="I38" s="5">
        <v>1</v>
      </c>
      <c r="J38" s="5">
        <v>1</v>
      </c>
      <c r="K38" s="5">
        <v>1</v>
      </c>
      <c r="L38">
        <f ca="1"/>
        <v>6</v>
      </c>
      <c r="M38">
        <v>8</v>
      </c>
      <c r="O38" s="38"/>
    </row>
    <row r="39" spans="2:24">
      <c r="B39" s="40" t="str">
        <f ca="1"/>
        <v>04-Feb</v>
      </c>
      <c r="C39" s="5">
        <v>1</v>
      </c>
      <c r="D39" s="5">
        <v>1</v>
      </c>
      <c r="E39" s="5">
        <v>0</v>
      </c>
      <c r="F39" s="5">
        <v>1</v>
      </c>
      <c r="G39" s="5">
        <v>1</v>
      </c>
      <c r="H39" s="5">
        <v>1</v>
      </c>
      <c r="I39" s="5">
        <v>1</v>
      </c>
      <c r="J39" s="5">
        <v>1</v>
      </c>
      <c r="K39" s="5">
        <v>1</v>
      </c>
      <c r="L39">
        <f ca="1"/>
        <v>6</v>
      </c>
      <c r="M39">
        <v>8</v>
      </c>
      <c r="O39" s="38"/>
    </row>
    <row r="40" spans="2:24">
      <c r="B40" s="40" t="str">
        <f ca="1"/>
        <v>05-Feb</v>
      </c>
      <c r="C40" s="5">
        <v>1</v>
      </c>
      <c r="D40" s="5">
        <v>1</v>
      </c>
      <c r="E40" s="5">
        <v>1</v>
      </c>
      <c r="F40" s="5">
        <v>1</v>
      </c>
      <c r="G40" s="5">
        <v>1</v>
      </c>
      <c r="H40" s="5">
        <v>1</v>
      </c>
      <c r="I40" s="5">
        <v>1</v>
      </c>
      <c r="J40" s="5">
        <v>1</v>
      </c>
      <c r="K40" s="5">
        <v>1</v>
      </c>
      <c r="L40">
        <f ca="1"/>
        <v>6</v>
      </c>
      <c r="M40">
        <v>9</v>
      </c>
      <c r="O40" s="38"/>
    </row>
    <row r="41" spans="2:24">
      <c r="B41" s="40" t="str">
        <f ca="1"/>
        <v>06-Feb</v>
      </c>
      <c r="C41" s="5">
        <v>1</v>
      </c>
      <c r="D41" s="5">
        <v>1</v>
      </c>
      <c r="E41" s="5">
        <v>1</v>
      </c>
      <c r="F41" s="5">
        <v>1</v>
      </c>
      <c r="G41" s="5">
        <v>1</v>
      </c>
      <c r="H41" s="5">
        <v>1</v>
      </c>
      <c r="I41" s="5">
        <v>1</v>
      </c>
      <c r="J41" s="5">
        <v>1</v>
      </c>
      <c r="K41" s="5">
        <v>1</v>
      </c>
      <c r="L41">
        <f ca="1"/>
        <v>6</v>
      </c>
      <c r="M41">
        <v>9</v>
      </c>
      <c r="O41" s="38"/>
    </row>
    <row r="42" spans="2:24">
      <c r="B42" s="40" t="str">
        <f ca="1"/>
        <v>07-Feb</v>
      </c>
      <c r="C42" s="5">
        <v>1</v>
      </c>
      <c r="D42" s="5">
        <v>1</v>
      </c>
      <c r="E42" s="5">
        <v>0</v>
      </c>
      <c r="F42" s="5">
        <v>1</v>
      </c>
      <c r="G42" s="5">
        <v>1</v>
      </c>
      <c r="H42" s="5">
        <v>1</v>
      </c>
      <c r="I42" s="5">
        <v>1</v>
      </c>
      <c r="J42" s="5">
        <v>1</v>
      </c>
      <c r="K42" s="5">
        <v>1</v>
      </c>
      <c r="L42">
        <f ca="1"/>
        <v>6</v>
      </c>
      <c r="M42">
        <v>8</v>
      </c>
      <c r="O42" s="38"/>
    </row>
    <row r="43" spans="2:24">
      <c r="B43" s="40" t="str">
        <f ca="1"/>
        <v>08-Feb</v>
      </c>
      <c r="C43" s="5">
        <v>1</v>
      </c>
      <c r="D43" s="5">
        <v>1</v>
      </c>
      <c r="E43" s="5">
        <v>1</v>
      </c>
      <c r="F43" s="5">
        <v>1</v>
      </c>
      <c r="G43" s="5">
        <v>1</v>
      </c>
      <c r="H43" s="5">
        <v>1</v>
      </c>
      <c r="I43" s="5">
        <v>1</v>
      </c>
      <c r="J43" s="5">
        <v>1</v>
      </c>
      <c r="K43" s="5">
        <v>1</v>
      </c>
      <c r="L43">
        <f ca="1"/>
        <v>7</v>
      </c>
      <c r="M43">
        <v>9</v>
      </c>
      <c r="O43" s="38"/>
    </row>
    <row r="44" spans="2:24">
      <c r="B44" s="40" t="str">
        <f ca="1"/>
        <v>09-Feb</v>
      </c>
      <c r="C44" s="5">
        <v>1</v>
      </c>
      <c r="D44" s="5">
        <v>1</v>
      </c>
      <c r="E44" s="5">
        <v>1</v>
      </c>
      <c r="F44" s="5">
        <v>1</v>
      </c>
      <c r="G44" s="5">
        <v>1</v>
      </c>
      <c r="H44" s="5">
        <v>1</v>
      </c>
      <c r="I44" s="5">
        <v>1</v>
      </c>
      <c r="J44" s="5">
        <v>1</v>
      </c>
      <c r="K44" s="5">
        <v>1</v>
      </c>
      <c r="L44">
        <f ca="1"/>
        <v>7</v>
      </c>
      <c r="M44">
        <v>9</v>
      </c>
      <c r="O44" s="38"/>
    </row>
    <row r="45" spans="2:24">
      <c r="B45" s="40" t="str">
        <f ca="1"/>
        <v>10-Feb</v>
      </c>
      <c r="C45" s="45">
        <v>1</v>
      </c>
      <c r="D45" s="5">
        <v>1</v>
      </c>
      <c r="E45" s="5">
        <v>0</v>
      </c>
      <c r="F45" s="5">
        <v>1</v>
      </c>
      <c r="G45" s="5">
        <v>1</v>
      </c>
      <c r="H45" s="5">
        <v>1</v>
      </c>
      <c r="I45" s="5">
        <v>1</v>
      </c>
      <c r="J45" s="5">
        <v>1</v>
      </c>
      <c r="K45" s="5">
        <v>1</v>
      </c>
      <c r="L45">
        <f ca="1"/>
        <v>7</v>
      </c>
      <c r="M45">
        <v>8</v>
      </c>
      <c r="O45" s="38"/>
    </row>
    <row r="46" spans="2:24">
      <c r="B46" s="40" t="str">
        <f ca="1"/>
        <v>11-Feb</v>
      </c>
      <c r="C46" s="5">
        <v>1</v>
      </c>
      <c r="D46" s="5">
        <v>1</v>
      </c>
      <c r="E46" s="5">
        <v>0</v>
      </c>
      <c r="F46" s="5">
        <v>1</v>
      </c>
      <c r="G46" s="5">
        <v>1</v>
      </c>
      <c r="H46" s="5">
        <v>1</v>
      </c>
      <c r="I46" s="5">
        <v>1</v>
      </c>
      <c r="J46" s="5">
        <v>1</v>
      </c>
      <c r="K46" s="5">
        <v>1</v>
      </c>
      <c r="L46">
        <f ca="1"/>
        <v>7</v>
      </c>
      <c r="M46">
        <v>8</v>
      </c>
      <c r="O46" s="38"/>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2849</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2850</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2851</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2852</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0</v>
      </c>
      <c r="D218" s="5">
        <v>1</v>
      </c>
      <c r="E218" s="5">
        <v>0</v>
      </c>
      <c r="F218" s="5">
        <v>0</v>
      </c>
      <c r="G218" s="5">
        <v>0</v>
      </c>
      <c r="H218" s="5">
        <v>0</v>
      </c>
      <c r="I218" s="5">
        <v>0</v>
      </c>
      <c r="J218" s="5">
        <v>0</v>
      </c>
      <c r="K218" s="5">
        <v>0</v>
      </c>
      <c r="L218">
        <f ca="1"/>
        <v>32</v>
      </c>
      <c r="M218">
        <v>1</v>
      </c>
      <c r="P218"/>
      <c r="Q218"/>
      <c r="R218"/>
      <c r="S218"/>
      <c r="T218"/>
      <c r="U218"/>
      <c r="V218"/>
      <c r="W218"/>
      <c r="X218"/>
    </row>
    <row r="219" spans="2:24">
      <c r="B219" s="40"/>
      <c r="C219" s="5"/>
      <c r="D219" s="5"/>
      <c r="E219" s="5"/>
      <c r="F219" s="5"/>
      <c r="G219" s="5"/>
      <c r="H219" s="5"/>
      <c r="I219" s="5"/>
      <c r="J219" s="5"/>
      <c r="K219" s="5"/>
      <c r="P219"/>
      <c r="Q219"/>
      <c r="R219"/>
      <c r="S219"/>
      <c r="T219"/>
      <c r="U219"/>
      <c r="V219"/>
      <c r="W219"/>
      <c r="X219"/>
    </row>
    <row r="220" spans="2:24">
      <c r="B220" s="40"/>
      <c r="C220" s="5"/>
      <c r="D220" s="5"/>
      <c r="E220" s="5"/>
      <c r="F220" s="5"/>
      <c r="G220" s="5"/>
      <c r="H220" s="5"/>
      <c r="I220" s="5"/>
      <c r="J220" s="5"/>
      <c r="K220" s="5"/>
      <c r="P220"/>
      <c r="Q220"/>
      <c r="R220"/>
      <c r="S220"/>
      <c r="T220"/>
      <c r="U220"/>
      <c r="V220"/>
      <c r="W220"/>
      <c r="X220"/>
    </row>
    <row r="221" spans="2:24">
      <c r="B221" s="40"/>
      <c r="C221" s="5"/>
      <c r="D221" s="5"/>
      <c r="E221" s="5"/>
      <c r="F221" s="5"/>
      <c r="G221" s="5"/>
      <c r="H221" s="5"/>
      <c r="I221" s="5"/>
      <c r="J221" s="5"/>
      <c r="K221" s="5"/>
      <c r="P221"/>
      <c r="Q221"/>
      <c r="R221"/>
      <c r="S221"/>
      <c r="T221"/>
      <c r="U221"/>
      <c r="V221"/>
      <c r="W221"/>
      <c r="X221"/>
    </row>
    <row r="222" spans="2:24">
      <c r="B222" s="40"/>
      <c r="C222" s="5"/>
      <c r="D222" s="5"/>
      <c r="E222" s="5"/>
      <c r="F222" s="5"/>
      <c r="G222" s="5"/>
      <c r="H222" s="5"/>
      <c r="I222" s="5"/>
      <c r="J222" s="5"/>
      <c r="K222" s="5"/>
      <c r="P222"/>
      <c r="Q222"/>
      <c r="R222"/>
      <c r="S222"/>
      <c r="T222"/>
      <c r="U222"/>
      <c r="V222"/>
      <c r="W222"/>
      <c r="X222"/>
    </row>
    <row r="223" spans="2:24">
      <c r="B223" s="40"/>
      <c r="C223" s="5"/>
      <c r="D223" s="5"/>
      <c r="E223" s="5"/>
      <c r="F223" s="5"/>
      <c r="G223" s="5"/>
      <c r="H223" s="5"/>
      <c r="I223" s="5"/>
      <c r="J223" s="5"/>
      <c r="K223" s="5"/>
      <c r="P223"/>
      <c r="Q223"/>
      <c r="R223"/>
      <c r="S223"/>
      <c r="T223"/>
      <c r="U223"/>
      <c r="V223"/>
      <c r="W223"/>
      <c r="X223"/>
    </row>
    <row r="224" spans="2:24">
      <c r="B224" s="40"/>
      <c r="C224" s="5"/>
      <c r="D224" s="5"/>
      <c r="E224" s="5"/>
      <c r="F224" s="5"/>
      <c r="G224" s="5"/>
      <c r="H224" s="5"/>
      <c r="I224" s="5"/>
      <c r="J224" s="5"/>
      <c r="K224" s="5"/>
      <c r="P224"/>
      <c r="Q224"/>
      <c r="R224"/>
      <c r="S224"/>
      <c r="T224"/>
      <c r="U224"/>
      <c r="V224"/>
      <c r="W224"/>
      <c r="X224"/>
    </row>
    <row r="225" spans="2:24">
      <c r="B225" s="40"/>
      <c r="C225" s="5"/>
      <c r="D225" s="5"/>
      <c r="E225" s="5"/>
      <c r="F225" s="5"/>
      <c r="G225" s="5"/>
      <c r="H225" s="5"/>
      <c r="I225" s="5"/>
      <c r="J225" s="5"/>
      <c r="K225" s="5"/>
      <c r="P225"/>
      <c r="Q225"/>
      <c r="R225"/>
      <c r="S225"/>
      <c r="T225"/>
      <c r="U225"/>
      <c r="V225"/>
      <c r="W225"/>
      <c r="X225"/>
    </row>
    <row r="226" spans="2:24">
      <c r="B226" s="40"/>
      <c r="C226" s="5"/>
      <c r="D226" s="5"/>
      <c r="E226" s="5"/>
      <c r="F226" s="5"/>
      <c r="G226" s="5"/>
      <c r="H226" s="5"/>
      <c r="I226" s="5"/>
      <c r="J226" s="5"/>
      <c r="K226" s="5"/>
      <c r="P226"/>
      <c r="Q226"/>
      <c r="R226"/>
      <c r="S226"/>
      <c r="T226"/>
      <c r="U226"/>
      <c r="V226"/>
      <c r="W226"/>
      <c r="X226"/>
    </row>
    <row r="227" spans="2:24">
      <c r="B227" s="40"/>
      <c r="C227" s="5"/>
      <c r="D227" s="5"/>
      <c r="E227" s="5"/>
      <c r="F227" s="5"/>
      <c r="G227" s="5"/>
      <c r="H227" s="5"/>
      <c r="I227" s="5"/>
      <c r="J227" s="5"/>
      <c r="K227" s="5"/>
      <c r="P227"/>
      <c r="Q227"/>
      <c r="R227"/>
      <c r="S227"/>
      <c r="T227"/>
      <c r="U227"/>
      <c r="V227"/>
      <c r="W227"/>
      <c r="X227"/>
    </row>
    <row r="228" spans="2:24">
      <c r="B228" s="40"/>
      <c r="C228" s="5"/>
      <c r="D228" s="5"/>
      <c r="E228" s="5"/>
      <c r="F228" s="5"/>
      <c r="G228" s="5"/>
      <c r="H228" s="5"/>
      <c r="I228" s="5"/>
      <c r="J228" s="5"/>
      <c r="K228" s="5"/>
      <c r="P228"/>
      <c r="Q228"/>
      <c r="R228"/>
      <c r="S228"/>
      <c r="T228"/>
      <c r="U228"/>
      <c r="V228"/>
      <c r="W228"/>
      <c r="X228"/>
    </row>
    <row r="229" spans="2:24">
      <c r="B229" s="40"/>
      <c r="C229" s="5"/>
      <c r="D229" s="5"/>
      <c r="E229" s="5"/>
      <c r="F229" s="5"/>
      <c r="G229" s="5"/>
      <c r="H229" s="5"/>
      <c r="I229" s="5"/>
      <c r="J229" s="5"/>
      <c r="K229" s="5"/>
      <c r="P229"/>
      <c r="Q229"/>
      <c r="R229"/>
      <c r="S229"/>
      <c r="T229"/>
      <c r="U229"/>
      <c r="V229"/>
      <c r="W229"/>
      <c r="X229"/>
    </row>
    <row r="230" spans="2:24">
      <c r="B230" s="40"/>
      <c r="C230" s="5"/>
      <c r="D230" s="5"/>
      <c r="E230" s="5"/>
      <c r="F230" s="5"/>
      <c r="G230" s="5"/>
      <c r="H230" s="5"/>
      <c r="I230" s="5"/>
      <c r="J230" s="5"/>
      <c r="K230" s="5"/>
      <c r="P230"/>
      <c r="Q230"/>
      <c r="R230"/>
      <c r="S230"/>
      <c r="T230"/>
      <c r="U230"/>
      <c r="V230"/>
      <c r="W230"/>
      <c r="X230"/>
    </row>
    <row r="231" spans="2:24">
      <c r="B231" s="40"/>
      <c r="C231" s="5"/>
      <c r="D231" s="5"/>
      <c r="E231" s="5"/>
      <c r="F231" s="5"/>
      <c r="G231" s="5"/>
      <c r="H231" s="5"/>
      <c r="I231" s="5"/>
      <c r="J231" s="5"/>
      <c r="K231" s="5"/>
      <c r="P231"/>
      <c r="Q231"/>
      <c r="R231"/>
      <c r="S231"/>
      <c r="T231"/>
      <c r="U231"/>
      <c r="V231"/>
      <c r="W231"/>
      <c r="X231"/>
    </row>
    <row r="232" spans="2:24">
      <c r="B232" s="40"/>
      <c r="C232" s="5"/>
      <c r="D232" s="5"/>
      <c r="E232" s="5"/>
      <c r="F232" s="5"/>
      <c r="G232" s="5"/>
      <c r="H232" s="5"/>
      <c r="I232" s="5"/>
      <c r="J232" s="5"/>
      <c r="K232" s="5"/>
      <c r="P232"/>
      <c r="Q232"/>
      <c r="R232"/>
      <c r="S232"/>
      <c r="T232"/>
      <c r="U232"/>
      <c r="V232"/>
      <c r="W232"/>
      <c r="X232"/>
    </row>
    <row r="233" spans="2:24">
      <c r="B233" s="40"/>
      <c r="C233" s="5"/>
      <c r="D233" s="5"/>
      <c r="E233" s="5"/>
      <c r="F233" s="5"/>
      <c r="G233" s="5"/>
      <c r="H233" s="5"/>
      <c r="I233" s="5"/>
      <c r="J233" s="5"/>
      <c r="K233" s="5"/>
      <c r="P233"/>
      <c r="Q233"/>
      <c r="R233"/>
      <c r="S233"/>
      <c r="T233"/>
      <c r="U233"/>
      <c r="V233"/>
      <c r="W233"/>
      <c r="X233"/>
    </row>
    <row r="234" spans="2:24">
      <c r="B234" s="40"/>
      <c r="C234" s="5"/>
      <c r="D234" s="5"/>
      <c r="E234" s="5"/>
      <c r="F234" s="5"/>
      <c r="G234" s="5"/>
      <c r="H234" s="5"/>
      <c r="I234" s="5"/>
      <c r="J234" s="5"/>
      <c r="K234" s="5"/>
      <c r="P234"/>
      <c r="Q234"/>
      <c r="R234"/>
      <c r="S234"/>
      <c r="T234"/>
      <c r="U234"/>
      <c r="V234"/>
      <c r="W234"/>
      <c r="X234"/>
    </row>
    <row r="235" spans="2:24">
      <c r="B235" s="40"/>
      <c r="C235" s="5"/>
      <c r="D235" s="5"/>
      <c r="E235" s="5"/>
      <c r="F235" s="5"/>
      <c r="G235" s="5"/>
      <c r="H235" s="5"/>
      <c r="I235" s="5"/>
      <c r="J235" s="5"/>
      <c r="K235" s="5"/>
      <c r="P235"/>
      <c r="Q235"/>
      <c r="R235"/>
      <c r="S235"/>
      <c r="T235"/>
      <c r="U235"/>
      <c r="V235"/>
      <c r="W235"/>
      <c r="X235"/>
    </row>
    <row r="236" spans="2:24">
      <c r="B236" s="40"/>
      <c r="C236" s="5"/>
      <c r="D236" s="5"/>
      <c r="E236" s="5"/>
      <c r="F236" s="5"/>
      <c r="G236" s="5"/>
      <c r="H236" s="5"/>
      <c r="I236" s="5"/>
      <c r="J236" s="5"/>
      <c r="K236" s="5"/>
      <c r="P236"/>
      <c r="Q236"/>
      <c r="R236"/>
      <c r="S236"/>
      <c r="T236"/>
      <c r="U236"/>
      <c r="V236"/>
      <c r="W236"/>
      <c r="X236"/>
    </row>
    <row r="237" spans="2:24">
      <c r="B237" s="40"/>
      <c r="C237" s="5"/>
      <c r="D237" s="5"/>
      <c r="E237" s="5"/>
      <c r="F237" s="5"/>
      <c r="G237" s="5"/>
      <c r="H237" s="5"/>
      <c r="I237" s="5"/>
      <c r="J237" s="5"/>
      <c r="K237" s="5"/>
      <c r="P237"/>
      <c r="Q237"/>
      <c r="R237"/>
      <c r="S237"/>
      <c r="T237"/>
      <c r="U237"/>
      <c r="V237"/>
      <c r="W237"/>
      <c r="X237"/>
    </row>
    <row r="238" spans="2:24">
      <c r="B238" s="40"/>
      <c r="C238" s="5"/>
      <c r="D238" s="5"/>
      <c r="E238" s="5"/>
      <c r="F238" s="5"/>
      <c r="G238" s="5"/>
      <c r="H238" s="5"/>
      <c r="I238" s="5"/>
      <c r="J238" s="5"/>
      <c r="K238" s="5"/>
      <c r="P238"/>
      <c r="Q238"/>
      <c r="R238"/>
      <c r="S238"/>
      <c r="T238"/>
      <c r="U238"/>
      <c r="V238"/>
      <c r="W238"/>
      <c r="X238"/>
    </row>
    <row r="239" spans="2:24">
      <c r="B239" s="40"/>
      <c r="C239" s="5"/>
      <c r="D239" s="5"/>
      <c r="E239" s="5"/>
      <c r="F239" s="5"/>
      <c r="G239" s="5"/>
      <c r="H239" s="5"/>
      <c r="I239" s="5"/>
      <c r="J239" s="5"/>
      <c r="K239" s="5"/>
      <c r="P239"/>
      <c r="Q239"/>
      <c r="R239"/>
      <c r="S239"/>
      <c r="T239"/>
      <c r="U239"/>
      <c r="V239"/>
      <c r="W239"/>
      <c r="X239"/>
    </row>
    <row r="240" spans="2:24">
      <c r="B240" s="40"/>
      <c r="C240" s="5"/>
      <c r="D240" s="5"/>
      <c r="E240" s="5"/>
      <c r="F240" s="5"/>
      <c r="G240" s="5"/>
      <c r="H240" s="5"/>
      <c r="I240" s="5"/>
      <c r="J240" s="5"/>
      <c r="K240" s="5"/>
      <c r="P240"/>
      <c r="Q240"/>
      <c r="R240"/>
      <c r="S240"/>
      <c r="T240"/>
      <c r="U240"/>
      <c r="V240"/>
      <c r="W240"/>
      <c r="X240"/>
    </row>
    <row r="241" spans="2:24">
      <c r="B241" s="40"/>
      <c r="C241" s="5"/>
      <c r="D241" s="5"/>
      <c r="E241" s="5"/>
      <c r="F241" s="5"/>
      <c r="G241" s="5"/>
      <c r="H241" s="5"/>
      <c r="I241" s="5"/>
      <c r="J241" s="5"/>
      <c r="K241" s="5"/>
      <c r="P241"/>
      <c r="Q241"/>
      <c r="R241"/>
      <c r="S241"/>
      <c r="T241"/>
      <c r="U241"/>
      <c r="V241"/>
      <c r="W241"/>
      <c r="X241"/>
    </row>
    <row r="242" spans="2:24">
      <c r="B242" s="40"/>
      <c r="C242" s="5"/>
      <c r="D242" s="5"/>
      <c r="E242" s="5"/>
      <c r="F242" s="5"/>
      <c r="G242" s="5"/>
      <c r="H242" s="5"/>
      <c r="I242" s="5"/>
      <c r="J242" s="5"/>
      <c r="K242" s="5"/>
      <c r="P242"/>
      <c r="Q242"/>
      <c r="R242"/>
      <c r="S242"/>
      <c r="T242"/>
      <c r="U242"/>
      <c r="V242"/>
      <c r="W242"/>
      <c r="X242"/>
    </row>
    <row r="243" spans="2:24">
      <c r="B243" s="40"/>
      <c r="C243" s="5"/>
      <c r="D243" s="5"/>
      <c r="E243" s="5"/>
      <c r="F243" s="5"/>
      <c r="G243" s="5"/>
      <c r="H243" s="5"/>
      <c r="I243" s="5"/>
      <c r="J243" s="5"/>
      <c r="K243" s="5"/>
      <c r="P243"/>
      <c r="Q243"/>
      <c r="R243"/>
      <c r="S243"/>
      <c r="T243"/>
      <c r="U243"/>
      <c r="V243"/>
      <c r="W243"/>
      <c r="X243"/>
    </row>
    <row r="244" spans="2:24">
      <c r="B244" s="40"/>
      <c r="C244" s="5"/>
      <c r="D244" s="5"/>
      <c r="E244" s="5"/>
      <c r="F244" s="5"/>
      <c r="G244" s="5"/>
      <c r="H244" s="5"/>
      <c r="I244" s="5"/>
      <c r="J244" s="5"/>
      <c r="K244" s="5"/>
      <c r="P244"/>
      <c r="Q244"/>
      <c r="R244"/>
      <c r="S244"/>
      <c r="T244"/>
      <c r="U244"/>
      <c r="V244"/>
      <c r="W244"/>
      <c r="X244"/>
    </row>
    <row r="245" spans="2:24">
      <c r="B245" s="40"/>
      <c r="C245" s="5"/>
      <c r="D245" s="5"/>
      <c r="E245" s="5"/>
      <c r="F245" s="5"/>
      <c r="G245" s="5"/>
      <c r="H245" s="5"/>
      <c r="I245" s="5"/>
      <c r="J245" s="5"/>
      <c r="K245" s="5"/>
      <c r="P245"/>
      <c r="Q245"/>
      <c r="R245"/>
      <c r="S245"/>
      <c r="T245"/>
      <c r="U245"/>
      <c r="V245"/>
      <c r="W245"/>
      <c r="X245"/>
    </row>
    <row r="246" spans="2:24">
      <c r="B246" s="40"/>
      <c r="C246" s="5"/>
      <c r="D246" s="5"/>
      <c r="E246" s="5"/>
      <c r="F246" s="5"/>
      <c r="G246" s="5"/>
      <c r="H246" s="5"/>
      <c r="I246" s="5"/>
      <c r="J246" s="5"/>
      <c r="K246" s="5"/>
      <c r="P246"/>
      <c r="Q246"/>
      <c r="R246"/>
      <c r="S246"/>
      <c r="T246"/>
      <c r="U246"/>
      <c r="V246"/>
      <c r="W246"/>
      <c r="X246"/>
    </row>
    <row r="247" spans="2:24">
      <c r="B247" s="40"/>
      <c r="C247" s="5"/>
      <c r="D247" s="5"/>
      <c r="E247" s="5"/>
      <c r="F247" s="5"/>
      <c r="G247" s="5"/>
      <c r="H247" s="5"/>
      <c r="I247" s="5"/>
      <c r="J247" s="5"/>
      <c r="K247" s="5"/>
      <c r="P247"/>
      <c r="Q247"/>
      <c r="R247"/>
      <c r="S247"/>
      <c r="T247"/>
      <c r="U247"/>
      <c r="V247"/>
      <c r="W247"/>
      <c r="X247"/>
    </row>
    <row r="248" spans="2:24">
      <c r="B248" s="40"/>
      <c r="C248" s="5"/>
      <c r="D248" s="5"/>
      <c r="E248" s="5"/>
      <c r="F248" s="5"/>
      <c r="G248" s="5"/>
      <c r="H248" s="5"/>
      <c r="I248" s="5"/>
      <c r="J248" s="5"/>
      <c r="K248" s="5"/>
      <c r="P248"/>
      <c r="Q248"/>
      <c r="R248"/>
      <c r="S248"/>
      <c r="T248"/>
      <c r="U248"/>
      <c r="V248"/>
      <c r="W248"/>
      <c r="X248"/>
    </row>
    <row r="249" spans="2:24">
      <c r="B249" s="40"/>
      <c r="C249" s="5"/>
      <c r="D249" s="5"/>
      <c r="E249" s="5"/>
      <c r="F249" s="5"/>
      <c r="G249" s="5"/>
      <c r="H249" s="5"/>
      <c r="I249" s="5"/>
      <c r="J249" s="5"/>
      <c r="K249" s="5"/>
      <c r="P249"/>
      <c r="Q249"/>
      <c r="R249"/>
      <c r="S249"/>
      <c r="T249"/>
      <c r="U249"/>
      <c r="V249"/>
      <c r="W249"/>
      <c r="X249"/>
    </row>
    <row r="250" spans="2:24">
      <c r="B250" s="40"/>
      <c r="C250" s="5"/>
      <c r="D250" s="5"/>
      <c r="E250" s="5"/>
      <c r="F250" s="5"/>
      <c r="G250" s="5"/>
      <c r="H250" s="5"/>
      <c r="I250" s="5"/>
      <c r="J250" s="5"/>
      <c r="K250" s="5"/>
      <c r="P250"/>
      <c r="Q250"/>
      <c r="R250"/>
      <c r="S250"/>
      <c r="T250"/>
      <c r="U250"/>
      <c r="V250"/>
      <c r="W250"/>
      <c r="X250"/>
    </row>
    <row r="251" spans="2:24">
      <c r="B251" s="40"/>
      <c r="C251" s="5"/>
      <c r="D251" s="5"/>
      <c r="E251" s="5"/>
      <c r="F251" s="5"/>
      <c r="G251" s="5"/>
      <c r="H251" s="5"/>
      <c r="I251" s="5"/>
      <c r="J251" s="5"/>
      <c r="K251" s="5"/>
      <c r="P251"/>
      <c r="Q251"/>
      <c r="R251"/>
      <c r="S251"/>
      <c r="T251"/>
      <c r="U251"/>
      <c r="V251"/>
      <c r="W251"/>
      <c r="X251"/>
    </row>
    <row r="252" spans="2:24">
      <c r="B252" s="40"/>
      <c r="C252" s="5"/>
      <c r="D252" s="5"/>
      <c r="E252" s="5"/>
      <c r="F252" s="5"/>
      <c r="G252" s="5"/>
      <c r="H252" s="5"/>
      <c r="I252" s="5"/>
      <c r="J252" s="5"/>
      <c r="K252" s="5"/>
      <c r="P252"/>
      <c r="Q252"/>
      <c r="R252"/>
      <c r="S252"/>
      <c r="T252"/>
      <c r="U252"/>
      <c r="V252"/>
      <c r="W252"/>
      <c r="X252"/>
    </row>
    <row r="253" spans="2:24">
      <c r="B253" s="40"/>
      <c r="C253" s="5"/>
      <c r="D253" s="5"/>
      <c r="E253" s="5"/>
      <c r="F253" s="5"/>
      <c r="G253" s="5"/>
      <c r="H253" s="5"/>
      <c r="I253" s="5"/>
      <c r="J253" s="5"/>
      <c r="K253" s="5"/>
      <c r="P253"/>
      <c r="Q253"/>
      <c r="R253"/>
      <c r="S253"/>
      <c r="T253"/>
      <c r="U253"/>
      <c r="V253"/>
      <c r="W253"/>
      <c r="X253"/>
    </row>
    <row r="254" spans="2:24">
      <c r="B254" s="40"/>
      <c r="C254" s="5"/>
      <c r="D254" s="5"/>
      <c r="E254" s="5"/>
      <c r="F254" s="5"/>
      <c r="G254" s="5"/>
      <c r="H254" s="5"/>
      <c r="I254" s="5"/>
      <c r="J254" s="5"/>
      <c r="K254" s="5"/>
      <c r="P254"/>
      <c r="Q254"/>
      <c r="R254"/>
      <c r="S254"/>
      <c r="T254"/>
      <c r="U254"/>
      <c r="V254"/>
      <c r="W254"/>
      <c r="X254"/>
    </row>
    <row r="255" spans="2:24">
      <c r="B255" s="40"/>
      <c r="C255" s="5"/>
      <c r="D255" s="5"/>
      <c r="E255" s="5"/>
      <c r="F255" s="5"/>
      <c r="G255" s="5"/>
      <c r="H255" s="5"/>
      <c r="I255" s="5"/>
      <c r="J255" s="5"/>
      <c r="K255" s="5"/>
      <c r="P255"/>
      <c r="Q255"/>
      <c r="R255"/>
      <c r="S255"/>
      <c r="T255"/>
      <c r="U255"/>
      <c r="V255"/>
      <c r="W255"/>
      <c r="X255"/>
    </row>
    <row r="256" spans="2:24">
      <c r="B256" s="40"/>
      <c r="C256" s="5"/>
      <c r="D256" s="5"/>
      <c r="E256" s="5"/>
      <c r="F256" s="5"/>
      <c r="G256" s="5"/>
      <c r="H256" s="5"/>
      <c r="I256" s="5"/>
      <c r="J256" s="5"/>
      <c r="K256" s="5"/>
      <c r="P256"/>
      <c r="Q256"/>
      <c r="R256"/>
      <c r="S256"/>
      <c r="T256"/>
      <c r="U256"/>
      <c r="V256"/>
      <c r="W256"/>
      <c r="X256"/>
    </row>
    <row r="257" spans="2:24">
      <c r="B257" s="40"/>
      <c r="C257" s="5"/>
      <c r="D257" s="5"/>
      <c r="E257" s="5"/>
      <c r="F257" s="5"/>
      <c r="G257" s="5"/>
      <c r="H257" s="5"/>
      <c r="I257" s="5"/>
      <c r="J257" s="5"/>
      <c r="K257" s="5"/>
      <c r="P257"/>
      <c r="Q257"/>
      <c r="R257"/>
      <c r="S257"/>
      <c r="T257"/>
      <c r="U257"/>
      <c r="V257"/>
      <c r="W257"/>
      <c r="X257"/>
    </row>
    <row r="258" spans="2:24">
      <c r="B258" s="40"/>
      <c r="C258" s="5"/>
      <c r="D258" s="5"/>
      <c r="E258" s="5"/>
      <c r="F258" s="5"/>
      <c r="G258" s="5"/>
      <c r="H258" s="5"/>
      <c r="I258" s="5"/>
      <c r="J258" s="5"/>
      <c r="K258" s="5"/>
      <c r="P258"/>
      <c r="Q258"/>
      <c r="R258"/>
      <c r="S258"/>
      <c r="T258"/>
      <c r="U258"/>
      <c r="V258"/>
      <c r="W258"/>
      <c r="X258"/>
    </row>
    <row r="259" spans="2:24">
      <c r="B259" s="40"/>
      <c r="C259" s="5"/>
      <c r="D259" s="5"/>
      <c r="E259" s="5"/>
      <c r="F259" s="5"/>
      <c r="G259" s="5"/>
      <c r="H259" s="5"/>
      <c r="I259" s="5"/>
      <c r="J259" s="5"/>
      <c r="K259" s="5"/>
      <c r="P259"/>
      <c r="Q259"/>
      <c r="R259"/>
      <c r="S259"/>
      <c r="T259"/>
      <c r="U259"/>
      <c r="V259"/>
      <c r="W259"/>
      <c r="X259"/>
    </row>
    <row r="260" spans="2:24">
      <c r="B260" s="40"/>
      <c r="C260" s="5"/>
      <c r="D260" s="5"/>
      <c r="E260" s="5"/>
      <c r="F260" s="5"/>
      <c r="G260" s="5"/>
      <c r="H260" s="5"/>
      <c r="I260" s="5"/>
      <c r="J260" s="5"/>
      <c r="K260" s="5"/>
      <c r="P260"/>
      <c r="Q260"/>
      <c r="R260"/>
      <c r="S260"/>
      <c r="T260"/>
      <c r="U260"/>
      <c r="V260"/>
      <c r="W260"/>
      <c r="X260"/>
    </row>
    <row r="261" spans="2:24">
      <c r="B261" s="40"/>
      <c r="C261" s="5"/>
      <c r="D261" s="5"/>
      <c r="E261" s="5"/>
      <c r="F261" s="5"/>
      <c r="G261" s="5"/>
      <c r="H261" s="5"/>
      <c r="I261" s="5"/>
      <c r="J261" s="5"/>
      <c r="K261" s="5"/>
      <c r="P261"/>
      <c r="Q261"/>
      <c r="R261"/>
      <c r="S261"/>
      <c r="T261"/>
      <c r="U261"/>
      <c r="V261"/>
      <c r="W261"/>
      <c r="X261"/>
    </row>
    <row r="262" spans="2:24">
      <c r="B262" s="40"/>
      <c r="C262" s="5"/>
      <c r="D262" s="5"/>
      <c r="E262" s="5"/>
      <c r="F262" s="5"/>
      <c r="G262" s="5"/>
      <c r="H262" s="5"/>
      <c r="I262" s="5"/>
      <c r="J262" s="5"/>
      <c r="K262" s="5"/>
      <c r="P262"/>
      <c r="Q262"/>
      <c r="R262"/>
      <c r="S262"/>
      <c r="T262"/>
      <c r="U262"/>
      <c r="V262"/>
      <c r="W262"/>
      <c r="X262"/>
    </row>
    <row r="263" spans="2:24">
      <c r="B263" s="40"/>
      <c r="C263" s="5"/>
      <c r="D263" s="5"/>
      <c r="E263" s="5"/>
      <c r="F263" s="5"/>
      <c r="G263" s="5"/>
      <c r="H263" s="5"/>
      <c r="I263" s="5"/>
      <c r="J263" s="5"/>
      <c r="K263" s="5"/>
      <c r="P263"/>
      <c r="Q263"/>
      <c r="R263"/>
      <c r="S263"/>
      <c r="T263"/>
      <c r="U263"/>
      <c r="V263"/>
      <c r="W263"/>
      <c r="X263"/>
    </row>
    <row r="264" spans="2:24">
      <c r="B264" s="40"/>
      <c r="C264" s="5"/>
      <c r="D264" s="5"/>
      <c r="E264" s="5"/>
      <c r="F264" s="5"/>
      <c r="G264" s="5"/>
      <c r="H264" s="5"/>
      <c r="I264" s="5"/>
      <c r="J264" s="5"/>
      <c r="K264" s="5"/>
      <c r="P264"/>
      <c r="Q264"/>
      <c r="R264"/>
      <c r="S264"/>
      <c r="T264"/>
      <c r="U264"/>
      <c r="V264"/>
      <c r="W264"/>
      <c r="X264"/>
    </row>
    <row r="265" spans="2:24">
      <c r="B265" s="40"/>
      <c r="C265" s="5"/>
      <c r="D265" s="5"/>
      <c r="E265" s="5"/>
      <c r="F265" s="5"/>
      <c r="G265" s="5"/>
      <c r="H265" s="5"/>
      <c r="I265" s="5"/>
      <c r="J265" s="5"/>
      <c r="K265" s="5"/>
      <c r="P265"/>
      <c r="Q265"/>
      <c r="R265"/>
      <c r="S265"/>
      <c r="T265"/>
      <c r="U265"/>
      <c r="V265"/>
      <c r="W265"/>
      <c r="X265"/>
    </row>
    <row r="266" spans="2:24">
      <c r="B266" s="40"/>
      <c r="C266" s="5"/>
      <c r="D266" s="5"/>
      <c r="E266" s="5"/>
      <c r="F266" s="5"/>
      <c r="G266" s="5"/>
      <c r="H266" s="5"/>
      <c r="I266" s="5"/>
      <c r="J266" s="5"/>
      <c r="K266" s="5"/>
      <c r="P266"/>
      <c r="Q266"/>
      <c r="R266"/>
      <c r="S266"/>
      <c r="T266"/>
      <c r="U266"/>
      <c r="V266"/>
      <c r="W266"/>
      <c r="X266"/>
    </row>
    <row r="267" spans="2:24">
      <c r="B267" s="40"/>
      <c r="C267" s="5"/>
      <c r="D267" s="5"/>
      <c r="E267" s="5"/>
      <c r="F267" s="5"/>
      <c r="G267" s="5"/>
      <c r="H267" s="5"/>
      <c r="I267" s="5"/>
      <c r="J267" s="5"/>
      <c r="K267" s="5"/>
      <c r="P267"/>
      <c r="Q267"/>
      <c r="R267"/>
      <c r="S267"/>
      <c r="T267"/>
      <c r="U267"/>
      <c r="V267"/>
      <c r="W267"/>
      <c r="X267"/>
    </row>
    <row r="268" spans="2:24">
      <c r="B268" s="40"/>
      <c r="C268" s="5"/>
      <c r="D268" s="5"/>
      <c r="E268" s="5"/>
      <c r="F268" s="5"/>
      <c r="G268" s="5"/>
      <c r="H268" s="5"/>
      <c r="I268" s="5"/>
      <c r="J268" s="5"/>
      <c r="K268" s="5"/>
      <c r="P268"/>
      <c r="Q268"/>
      <c r="R268"/>
      <c r="S268"/>
      <c r="T268"/>
      <c r="U268"/>
      <c r="V268"/>
      <c r="W268"/>
      <c r="X268"/>
    </row>
    <row r="269" spans="2:24">
      <c r="B269" s="40"/>
      <c r="C269" s="5"/>
      <c r="D269" s="5"/>
      <c r="E269" s="5"/>
      <c r="F269" s="5"/>
      <c r="G269" s="5"/>
      <c r="H269" s="5"/>
      <c r="I269" s="5"/>
      <c r="J269" s="5"/>
      <c r="K269" s="5"/>
      <c r="P269"/>
      <c r="Q269"/>
      <c r="R269"/>
      <c r="S269"/>
      <c r="T269"/>
      <c r="U269"/>
      <c r="V269"/>
      <c r="W269"/>
      <c r="X269"/>
    </row>
    <row r="270" spans="2:24">
      <c r="B270" s="40"/>
      <c r="C270" s="5"/>
      <c r="D270" s="5"/>
      <c r="E270" s="5"/>
      <c r="F270" s="5"/>
      <c r="G270" s="5"/>
      <c r="H270" s="5"/>
      <c r="I270" s="5"/>
      <c r="J270" s="5"/>
      <c r="K270" s="5"/>
      <c r="P270"/>
      <c r="Q270"/>
      <c r="R270"/>
      <c r="S270"/>
      <c r="T270"/>
      <c r="U270"/>
      <c r="V270"/>
      <c r="W270"/>
      <c r="X270"/>
    </row>
    <row r="271" spans="2:24">
      <c r="B271" s="40"/>
      <c r="C271" s="5"/>
      <c r="D271" s="5"/>
      <c r="E271" s="5"/>
      <c r="F271" s="5"/>
      <c r="G271" s="5"/>
      <c r="H271" s="5"/>
      <c r="I271" s="5"/>
      <c r="J271" s="5"/>
      <c r="K271" s="5"/>
      <c r="P271"/>
      <c r="Q271"/>
      <c r="R271"/>
      <c r="S271"/>
      <c r="T271"/>
      <c r="U271"/>
      <c r="V271"/>
      <c r="W271"/>
      <c r="X271"/>
    </row>
    <row r="272" spans="2:24">
      <c r="B272" s="40"/>
      <c r="C272" s="5"/>
      <c r="D272" s="5"/>
      <c r="E272" s="5"/>
      <c r="F272" s="5"/>
      <c r="G272" s="5"/>
      <c r="H272" s="5"/>
      <c r="I272" s="5"/>
      <c r="J272" s="5"/>
      <c r="K272" s="5"/>
      <c r="P272"/>
      <c r="Q272"/>
      <c r="R272"/>
      <c r="S272"/>
      <c r="T272"/>
      <c r="U272"/>
      <c r="V272"/>
      <c r="W272"/>
      <c r="X272"/>
    </row>
    <row r="273" spans="2:24">
      <c r="B273" s="40"/>
      <c r="C273" s="5"/>
      <c r="D273" s="5"/>
      <c r="E273" s="5"/>
      <c r="F273" s="5"/>
      <c r="G273" s="5"/>
      <c r="H273" s="5"/>
      <c r="I273" s="5"/>
      <c r="J273" s="5"/>
      <c r="K273" s="5"/>
      <c r="P273"/>
      <c r="Q273"/>
      <c r="R273"/>
      <c r="S273"/>
      <c r="T273"/>
      <c r="U273"/>
      <c r="V273"/>
      <c r="W273"/>
      <c r="X273"/>
    </row>
    <row r="274" spans="2:24">
      <c r="B274" s="40"/>
      <c r="C274" s="5"/>
      <c r="D274" s="5"/>
      <c r="E274" s="5"/>
      <c r="F274" s="5"/>
      <c r="G274" s="5"/>
      <c r="H274" s="5"/>
      <c r="I274" s="5"/>
      <c r="J274" s="5"/>
      <c r="K274" s="5"/>
      <c r="P274"/>
      <c r="Q274"/>
      <c r="R274"/>
      <c r="S274"/>
      <c r="T274"/>
      <c r="U274"/>
      <c r="V274"/>
      <c r="W274"/>
      <c r="X274"/>
    </row>
    <row r="275" spans="2:24">
      <c r="B275" s="40"/>
      <c r="C275" s="5"/>
      <c r="D275" s="5"/>
      <c r="E275" s="5"/>
      <c r="F275" s="5"/>
      <c r="G275" s="5"/>
      <c r="H275" s="5"/>
      <c r="I275" s="5"/>
      <c r="J275" s="5"/>
      <c r="K275" s="5"/>
      <c r="P275"/>
      <c r="Q275"/>
      <c r="R275"/>
      <c r="S275"/>
      <c r="T275"/>
      <c r="U275"/>
      <c r="V275"/>
      <c r="W275"/>
      <c r="X275"/>
    </row>
    <row r="276" spans="2:24">
      <c r="B276" s="40"/>
      <c r="C276" s="5"/>
      <c r="D276" s="5"/>
      <c r="E276" s="5"/>
      <c r="F276" s="5"/>
      <c r="G276" s="5"/>
      <c r="H276" s="5"/>
      <c r="I276" s="5"/>
      <c r="J276" s="5"/>
      <c r="K276" s="5"/>
      <c r="P276"/>
      <c r="Q276"/>
      <c r="R276"/>
      <c r="S276"/>
      <c r="T276"/>
      <c r="U276"/>
      <c r="V276"/>
      <c r="W276"/>
      <c r="X276"/>
    </row>
    <row r="277" spans="2:24">
      <c r="B277" s="40"/>
      <c r="C277" s="5"/>
      <c r="D277" s="5"/>
      <c r="E277" s="5"/>
      <c r="F277" s="5"/>
      <c r="G277" s="5"/>
      <c r="H277" s="5"/>
      <c r="I277" s="5"/>
      <c r="J277" s="5"/>
      <c r="K277" s="5"/>
      <c r="P277"/>
      <c r="Q277"/>
      <c r="R277"/>
      <c r="S277"/>
      <c r="T277"/>
      <c r="U277"/>
      <c r="V277"/>
      <c r="W277"/>
      <c r="X277"/>
    </row>
    <row r="278" spans="2:24">
      <c r="B278" s="40"/>
      <c r="C278" s="5"/>
      <c r="D278" s="5"/>
      <c r="E278" s="5"/>
      <c r="F278" s="5"/>
      <c r="G278" s="5"/>
      <c r="H278" s="5"/>
      <c r="I278" s="5"/>
      <c r="J278" s="5"/>
      <c r="K278" s="5"/>
      <c r="P278"/>
      <c r="Q278"/>
      <c r="R278"/>
      <c r="S278"/>
      <c r="T278"/>
      <c r="U278"/>
      <c r="V278"/>
      <c r="W278"/>
      <c r="X278"/>
    </row>
    <row r="279" spans="2:24">
      <c r="B279" s="40"/>
      <c r="C279" s="5"/>
      <c r="D279" s="5"/>
      <c r="E279" s="5"/>
      <c r="F279" s="5"/>
      <c r="G279" s="5"/>
      <c r="H279" s="5"/>
      <c r="I279" s="5"/>
      <c r="J279" s="5"/>
      <c r="K279" s="5"/>
      <c r="P279"/>
      <c r="Q279"/>
      <c r="R279"/>
      <c r="S279"/>
      <c r="T279"/>
      <c r="U279"/>
      <c r="V279"/>
      <c r="W279"/>
      <c r="X279"/>
    </row>
    <row r="280" spans="2:24">
      <c r="B280" s="40"/>
      <c r="C280" s="5"/>
      <c r="D280" s="5"/>
      <c r="E280" s="5"/>
      <c r="F280" s="5"/>
      <c r="G280" s="5"/>
      <c r="H280" s="5"/>
      <c r="I280" s="5"/>
      <c r="J280" s="5"/>
      <c r="K280" s="5"/>
      <c r="P280"/>
      <c r="Q280"/>
      <c r="R280"/>
      <c r="S280"/>
      <c r="T280"/>
      <c r="U280"/>
      <c r="V280"/>
      <c r="W280"/>
      <c r="X280"/>
    </row>
    <row r="281" spans="2:24">
      <c r="B281" s="40"/>
      <c r="C281" s="5"/>
      <c r="D281" s="5"/>
      <c r="E281" s="5"/>
      <c r="F281" s="5"/>
      <c r="G281" s="5"/>
      <c r="H281" s="5"/>
      <c r="I281" s="5"/>
      <c r="J281" s="5"/>
      <c r="K281" s="5"/>
      <c r="P281"/>
      <c r="Q281"/>
      <c r="R281"/>
      <c r="S281"/>
      <c r="T281"/>
      <c r="U281"/>
      <c r="V281"/>
      <c r="W281"/>
      <c r="X281"/>
    </row>
    <row r="282" spans="2:24">
      <c r="B282" s="40"/>
      <c r="C282" s="5"/>
      <c r="D282" s="5"/>
      <c r="E282" s="5"/>
      <c r="F282" s="5"/>
      <c r="G282" s="5"/>
      <c r="H282" s="5"/>
      <c r="I282" s="5"/>
      <c r="J282" s="5"/>
      <c r="K282" s="5"/>
      <c r="P282"/>
      <c r="Q282"/>
      <c r="R282"/>
      <c r="S282"/>
      <c r="T282"/>
      <c r="U282"/>
      <c r="V282"/>
      <c r="W282"/>
      <c r="X282"/>
    </row>
    <row r="283" spans="2:24">
      <c r="B283" s="40"/>
      <c r="C283" s="5"/>
      <c r="D283" s="5"/>
      <c r="E283" s="5"/>
      <c r="F283" s="5"/>
      <c r="G283" s="5"/>
      <c r="H283" s="5"/>
      <c r="I283" s="5"/>
      <c r="J283" s="5"/>
      <c r="K283" s="5"/>
      <c r="P283"/>
      <c r="Q283"/>
      <c r="R283"/>
      <c r="S283"/>
      <c r="T283"/>
      <c r="U283"/>
      <c r="V283"/>
      <c r="W283"/>
      <c r="X283"/>
    </row>
    <row r="284" spans="2:24">
      <c r="B284" s="40"/>
      <c r="C284" s="5"/>
      <c r="D284" s="5"/>
      <c r="E284" s="5"/>
      <c r="F284" s="5"/>
      <c r="G284" s="5"/>
      <c r="H284" s="5"/>
      <c r="I284" s="5"/>
      <c r="J284" s="5"/>
      <c r="K284" s="5"/>
      <c r="P284"/>
      <c r="Q284"/>
      <c r="R284"/>
      <c r="S284"/>
      <c r="T284"/>
      <c r="U284"/>
      <c r="V284"/>
      <c r="W284"/>
      <c r="X284"/>
    </row>
    <row r="285" spans="2:24">
      <c r="B285" s="40"/>
      <c r="C285" s="5"/>
      <c r="D285" s="5"/>
      <c r="E285" s="5"/>
      <c r="F285" s="5"/>
      <c r="G285" s="5"/>
      <c r="H285" s="5"/>
      <c r="I285" s="5"/>
      <c r="J285" s="5"/>
      <c r="K285" s="5"/>
      <c r="P285"/>
      <c r="Q285"/>
      <c r="R285"/>
      <c r="S285"/>
      <c r="T285"/>
      <c r="U285"/>
      <c r="V285"/>
      <c r="W285"/>
      <c r="X285"/>
    </row>
    <row r="286" spans="2:24">
      <c r="B286" s="40"/>
      <c r="C286" s="5"/>
      <c r="D286" s="5"/>
      <c r="E286" s="5"/>
      <c r="F286" s="5"/>
      <c r="G286" s="5"/>
      <c r="H286" s="5"/>
      <c r="I286" s="5"/>
      <c r="J286" s="5"/>
      <c r="K286" s="5"/>
      <c r="P286"/>
      <c r="Q286"/>
      <c r="R286"/>
      <c r="S286"/>
      <c r="T286"/>
      <c r="U286"/>
      <c r="V286"/>
      <c r="W286"/>
      <c r="X286"/>
    </row>
    <row r="287" spans="2:24">
      <c r="B287" s="40"/>
      <c r="C287" s="5"/>
      <c r="D287" s="5"/>
      <c r="E287" s="5"/>
      <c r="F287" s="5"/>
      <c r="G287" s="5"/>
      <c r="H287" s="5"/>
      <c r="I287" s="5"/>
      <c r="J287" s="5"/>
      <c r="K287" s="5"/>
      <c r="P287"/>
      <c r="Q287"/>
      <c r="R287"/>
      <c r="S287"/>
      <c r="T287"/>
      <c r="U287"/>
      <c r="V287"/>
      <c r="W287"/>
      <c r="X287"/>
    </row>
    <row r="288" spans="2:24">
      <c r="B288" s="40"/>
      <c r="C288" s="5"/>
      <c r="D288" s="5"/>
      <c r="E288" s="5"/>
      <c r="F288" s="5"/>
      <c r="G288" s="5"/>
      <c r="H288" s="5"/>
      <c r="I288" s="5"/>
      <c r="J288" s="5"/>
      <c r="K288" s="5"/>
      <c r="P288"/>
      <c r="Q288"/>
      <c r="R288"/>
      <c r="S288"/>
      <c r="T288"/>
      <c r="U288"/>
      <c r="V288"/>
      <c r="W288"/>
      <c r="X288"/>
    </row>
    <row r="289" spans="2:24">
      <c r="B289" s="40"/>
      <c r="C289" s="5"/>
      <c r="D289" s="5"/>
      <c r="E289" s="5"/>
      <c r="F289" s="5"/>
      <c r="G289" s="5"/>
      <c r="H289" s="5"/>
      <c r="I289" s="5"/>
      <c r="J289" s="5"/>
      <c r="K289" s="5"/>
      <c r="P289"/>
      <c r="Q289"/>
      <c r="R289"/>
      <c r="S289"/>
      <c r="T289"/>
      <c r="U289"/>
      <c r="V289"/>
      <c r="W289"/>
      <c r="X289"/>
    </row>
    <row r="290" spans="2:24">
      <c r="B290" s="40"/>
      <c r="C290" s="5"/>
      <c r="D290" s="5"/>
      <c r="E290" s="5"/>
      <c r="F290" s="5"/>
      <c r="G290" s="5"/>
      <c r="H290" s="5"/>
      <c r="I290" s="5"/>
      <c r="J290" s="5"/>
      <c r="K290" s="5"/>
      <c r="P290"/>
      <c r="Q290"/>
      <c r="R290"/>
      <c r="S290"/>
      <c r="T290"/>
      <c r="U290"/>
      <c r="V290"/>
      <c r="W290"/>
      <c r="X290"/>
    </row>
    <row r="291" spans="2:24">
      <c r="B291" s="40"/>
      <c r="C291" s="5"/>
      <c r="D291" s="5"/>
      <c r="E291" s="5"/>
      <c r="F291" s="5"/>
      <c r="G291" s="5"/>
      <c r="H291" s="5"/>
      <c r="I291" s="5"/>
      <c r="J291" s="5"/>
      <c r="K291" s="5"/>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c r="AC346" t="s">
        <v>76</v>
      </c>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B362" s="40"/>
      <c r="C362" s="5"/>
      <c r="D362" s="5"/>
      <c r="E362" s="5"/>
      <c r="F362" s="5"/>
      <c r="G362" s="5"/>
      <c r="H362" s="5"/>
      <c r="I362" s="5"/>
      <c r="J362" s="5"/>
      <c r="K362" s="5"/>
      <c r="P362"/>
      <c r="Q362"/>
      <c r="R362"/>
      <c r="S362"/>
      <c r="T362"/>
      <c r="U362"/>
      <c r="V362"/>
      <c r="W362"/>
      <c r="X362"/>
    </row>
    <row r="363" spans="2:24">
      <c r="B363" s="40"/>
      <c r="C363" s="5"/>
      <c r="D363" s="5"/>
      <c r="E363" s="5"/>
      <c r="F363" s="5"/>
      <c r="G363" s="5"/>
      <c r="H363" s="5"/>
      <c r="I363" s="5"/>
      <c r="J363" s="5"/>
      <c r="K363" s="5"/>
      <c r="P363"/>
      <c r="Q363"/>
      <c r="R363"/>
      <c r="S363"/>
      <c r="T363"/>
      <c r="U363"/>
      <c r="V363"/>
      <c r="W363"/>
      <c r="X363"/>
    </row>
    <row r="364" spans="2:24">
      <c r="B364" s="40"/>
      <c r="C364" s="5"/>
      <c r="D364" s="5"/>
      <c r="E364" s="5"/>
      <c r="F364" s="5"/>
      <c r="G364" s="5"/>
      <c r="H364" s="5"/>
      <c r="I364" s="5"/>
      <c r="J364" s="5"/>
      <c r="K364" s="5"/>
      <c r="P364"/>
      <c r="Q364"/>
      <c r="R364"/>
      <c r="S364"/>
      <c r="T364"/>
      <c r="U364"/>
      <c r="V364"/>
      <c r="W364"/>
      <c r="X364"/>
    </row>
    <row r="365" spans="2:24">
      <c r="B365" s="40"/>
      <c r="C365" s="5"/>
      <c r="D365" s="5"/>
      <c r="E365" s="5"/>
      <c r="F365" s="5"/>
      <c r="G365" s="5"/>
      <c r="H365" s="5"/>
      <c r="I365" s="5"/>
      <c r="J365" s="5"/>
      <c r="K365" s="5"/>
      <c r="P365"/>
      <c r="Q365"/>
      <c r="R365"/>
      <c r="S365"/>
      <c r="T365"/>
      <c r="U365"/>
      <c r="V365"/>
      <c r="W365"/>
      <c r="X365"/>
    </row>
    <row r="366" spans="2:24">
      <c r="B366" s="40"/>
      <c r="C366" s="5"/>
      <c r="D366" s="5"/>
      <c r="E366" s="5"/>
      <c r="F366" s="5"/>
      <c r="G366" s="5"/>
      <c r="H366" s="5"/>
      <c r="I366" s="5"/>
      <c r="J366" s="5"/>
      <c r="K366" s="5"/>
      <c r="P366"/>
      <c r="Q366"/>
      <c r="R366"/>
      <c r="S366"/>
      <c r="T366"/>
      <c r="U366"/>
      <c r="V366"/>
      <c r="W366"/>
      <c r="X366"/>
    </row>
    <row r="367" spans="2:24">
      <c r="B367" s="40"/>
      <c r="C367" s="5"/>
      <c r="D367" s="5"/>
      <c r="E367" s="5"/>
      <c r="F367" s="5"/>
      <c r="G367" s="5"/>
      <c r="H367" s="5"/>
      <c r="I367" s="5"/>
      <c r="J367" s="5"/>
      <c r="K367" s="5"/>
      <c r="P367"/>
      <c r="Q367"/>
      <c r="R367"/>
      <c r="S367"/>
      <c r="T367"/>
      <c r="U367"/>
      <c r="V367"/>
      <c r="W367"/>
      <c r="X367"/>
    </row>
    <row r="368" spans="2:24">
      <c r="B368" s="40"/>
      <c r="C368" s="5"/>
      <c r="D368" s="5"/>
      <c r="E368" s="5"/>
      <c r="F368" s="5"/>
      <c r="G368" s="5"/>
      <c r="H368" s="5"/>
      <c r="I368" s="5"/>
      <c r="J368" s="5"/>
      <c r="K368" s="5"/>
      <c r="P368"/>
      <c r="Q368"/>
      <c r="R368"/>
      <c r="S368"/>
      <c r="T368"/>
      <c r="U368"/>
      <c r="V368"/>
      <c r="W368"/>
      <c r="X368"/>
    </row>
    <row r="369" spans="2:24">
      <c r="B369" s="40"/>
      <c r="C369" s="5"/>
      <c r="D369" s="5"/>
      <c r="E369" s="5"/>
      <c r="F369" s="5"/>
      <c r="G369" s="5"/>
      <c r="H369" s="5"/>
      <c r="I369" s="5"/>
      <c r="J369" s="5"/>
      <c r="K369" s="5"/>
      <c r="P369"/>
      <c r="Q369"/>
      <c r="R369"/>
      <c r="S369"/>
      <c r="T369"/>
      <c r="U369"/>
      <c r="V369"/>
      <c r="W369"/>
      <c r="X369"/>
    </row>
    <row r="370" spans="2:24">
      <c r="P370"/>
      <c r="Q370"/>
      <c r="R370"/>
      <c r="S370"/>
      <c r="T370"/>
      <c r="U370"/>
      <c r="V370"/>
      <c r="W370"/>
      <c r="X370"/>
    </row>
  </sheetData>
  <conditionalFormatting sqref="O5:X95">
    <cfRule type="expression" dxfId="11" priority="7">
      <formula>AND(LEN($O5)&gt;0,MOD(ROW(O5)-ROW($O$4),2))</formula>
    </cfRule>
  </conditionalFormatting>
  <conditionalFormatting sqref="O5:O95">
    <cfRule type="expression" dxfId="10" priority="6">
      <formula>LEN(O5)=0</formula>
    </cfRule>
  </conditionalFormatting>
  <conditionalFormatting sqref="B5:K65 B66:G67 I66:K67 B68:K369">
    <cfRule type="expression" dxfId="9" priority="4" stopIfTrue="1">
      <formula>LEN($B5)=0</formula>
    </cfRule>
    <cfRule type="expression" dxfId="8" priority="5" stopIfTrue="1">
      <formula>(LEN($B5)&gt;0)*(MOD(ROW(B5)-ROW(B$4),2)=0)</formula>
    </cfRule>
    <cfRule type="expression" dxfId="7" priority="8" stopIfTrue="1">
      <formula>AND(LEN($B5)&gt;0,MOD(ROW(B5)-ROW(B$4),2)=1)</formula>
    </cfRule>
  </conditionalFormatting>
  <conditionalFormatting sqref="H66">
    <cfRule type="expression" dxfId="6" priority="73" stopIfTrue="1">
      <formula>LEN($B67)=0</formula>
    </cfRule>
    <cfRule type="expression" dxfId="5" priority="74" stopIfTrue="1">
      <formula>(LEN($B67)&gt;0)*(MOD(ROW(H66)-ROW(H$4),2)=0)</formula>
    </cfRule>
    <cfRule type="expression" dxfId="4" priority="75" stopIfTrue="1">
      <formula>AND(LEN($B67)&gt;0,MOD(ROW(H66)-ROW(H$4),2)=1)</formula>
    </cfRule>
  </conditionalFormatting>
  <conditionalFormatting sqref="H67">
    <cfRule type="expression" dxfId="3" priority="1" stopIfTrue="1">
      <formula>LEN($B67)=0</formula>
    </cfRule>
    <cfRule type="expression" dxfId="2" priority="2" stopIfTrue="1">
      <formula>(LEN($B67)&gt;0)*(MOD(ROW(H67)-ROW(H$4),2)=0)</formula>
    </cfRule>
    <cfRule type="expression" dxfId="1"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587"/>
  <sheetViews>
    <sheetView topLeftCell="A4" workbookViewId="0">
      <pane ySplit="5" topLeftCell="A569" activePane="bottomLeft" state="frozen"/>
      <selection activeCell="Y145" sqref="Y145"/>
      <selection pane="bottomLeft" activeCell="D599" sqref="D599:H600"/>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587"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587">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sheetData>
  <conditionalFormatting sqref="E9:Y587">
    <cfRule type="expression" dxfId="0"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dimension ref="A1:E17"/>
  <sheetViews>
    <sheetView topLeftCell="B1" workbookViewId="0">
      <selection sqref="A1:E17"/>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59.7109375" bestFit="1" customWidth="1"/>
    <col min="6" max="7" width="44.42578125" bestFit="1" customWidth="1"/>
    <col min="8" max="8" width="81.140625" bestFit="1" customWidth="1"/>
    <col min="9" max="9" width="44.42578125" bestFit="1" customWidth="1"/>
    <col min="10" max="10" width="59.7109375" bestFit="1" customWidth="1"/>
  </cols>
  <sheetData>
    <row r="1" spans="1:5">
      <c r="A1" t="s">
        <v>602</v>
      </c>
      <c r="B1" t="s">
        <v>2801</v>
      </c>
      <c r="C1" t="s">
        <v>2802</v>
      </c>
      <c r="D1" t="s">
        <v>2803</v>
      </c>
      <c r="E1" t="s">
        <v>2804</v>
      </c>
    </row>
    <row r="2" spans="1:5">
      <c r="A2" t="s">
        <v>2771</v>
      </c>
      <c r="B2" t="s">
        <v>2772</v>
      </c>
      <c r="C2" t="s">
        <v>2773</v>
      </c>
      <c r="D2" t="s">
        <v>2817</v>
      </c>
    </row>
    <row r="3" spans="1:5">
      <c r="A3" t="s">
        <v>2796</v>
      </c>
      <c r="B3" t="s">
        <v>2751</v>
      </c>
      <c r="C3" t="s">
        <v>2752</v>
      </c>
      <c r="D3" t="s">
        <v>2818</v>
      </c>
      <c r="E3" t="s">
        <v>2753</v>
      </c>
    </row>
    <row r="4" spans="1:5">
      <c r="A4" t="s">
        <v>2774</v>
      </c>
      <c r="B4" t="s">
        <v>2793</v>
      </c>
      <c r="C4" t="s">
        <v>2775</v>
      </c>
      <c r="D4" t="s">
        <v>788</v>
      </c>
      <c r="E4" t="s">
        <v>2812</v>
      </c>
    </row>
    <row r="5" spans="1:5">
      <c r="A5" t="s">
        <v>2743</v>
      </c>
      <c r="B5" t="s">
        <v>2744</v>
      </c>
      <c r="C5" t="s">
        <v>2745</v>
      </c>
      <c r="D5" t="s">
        <v>2746</v>
      </c>
      <c r="E5" t="s">
        <v>2747</v>
      </c>
    </row>
    <row r="6" spans="1:5">
      <c r="A6" t="s">
        <v>2767</v>
      </c>
      <c r="B6" t="s">
        <v>2768</v>
      </c>
      <c r="C6" t="s">
        <v>2769</v>
      </c>
      <c r="D6" t="s">
        <v>2770</v>
      </c>
      <c r="E6" t="s">
        <v>788</v>
      </c>
    </row>
    <row r="7" spans="1:5">
      <c r="A7" t="s">
        <v>2784</v>
      </c>
      <c r="B7" t="s">
        <v>2785</v>
      </c>
      <c r="C7" t="s">
        <v>2786</v>
      </c>
      <c r="D7" t="s">
        <v>2787</v>
      </c>
      <c r="E7" t="s">
        <v>2813</v>
      </c>
    </row>
    <row r="8" spans="1:5">
      <c r="A8" t="s">
        <v>2807</v>
      </c>
      <c r="B8" t="s">
        <v>2739</v>
      </c>
      <c r="C8" t="s">
        <v>2740</v>
      </c>
      <c r="D8" t="s">
        <v>2741</v>
      </c>
      <c r="E8" t="s">
        <v>2742</v>
      </c>
    </row>
    <row r="9" spans="1:5">
      <c r="A9" t="s">
        <v>2756</v>
      </c>
      <c r="B9" t="s">
        <v>2757</v>
      </c>
      <c r="C9" t="s">
        <v>2758</v>
      </c>
      <c r="D9" t="s">
        <v>2819</v>
      </c>
      <c r="E9" t="s">
        <v>2814</v>
      </c>
    </row>
    <row r="10" spans="1:5">
      <c r="A10" t="s">
        <v>2748</v>
      </c>
      <c r="B10" t="s">
        <v>2749</v>
      </c>
      <c r="C10" t="s">
        <v>788</v>
      </c>
      <c r="D10" t="s">
        <v>2820</v>
      </c>
      <c r="E10" t="s">
        <v>2750</v>
      </c>
    </row>
    <row r="11" spans="1:5">
      <c r="A11" t="s">
        <v>2788</v>
      </c>
      <c r="B11" t="s">
        <v>2789</v>
      </c>
      <c r="C11" t="s">
        <v>2798</v>
      </c>
      <c r="D11" t="s">
        <v>2821</v>
      </c>
      <c r="E11" t="s">
        <v>2790</v>
      </c>
    </row>
    <row r="12" spans="1:5">
      <c r="A12" t="s">
        <v>2754</v>
      </c>
      <c r="B12" t="s">
        <v>2755</v>
      </c>
      <c r="C12" t="s">
        <v>2809</v>
      </c>
      <c r="D12" t="s">
        <v>2810</v>
      </c>
      <c r="E12" t="s">
        <v>2815</v>
      </c>
    </row>
    <row r="13" spans="1:5">
      <c r="A13" t="s">
        <v>2763</v>
      </c>
      <c r="B13" t="s">
        <v>2764</v>
      </c>
      <c r="C13" t="s">
        <v>2765</v>
      </c>
      <c r="D13" t="s">
        <v>2822</v>
      </c>
      <c r="E13" t="s">
        <v>2766</v>
      </c>
    </row>
    <row r="14" spans="1:5">
      <c r="A14" t="s">
        <v>2776</v>
      </c>
      <c r="B14" t="s">
        <v>2794</v>
      </c>
      <c r="C14" t="s">
        <v>2808</v>
      </c>
      <c r="D14" t="s">
        <v>788</v>
      </c>
      <c r="E14" t="s">
        <v>2816</v>
      </c>
    </row>
    <row r="15" spans="1:5">
      <c r="A15" t="s">
        <v>2777</v>
      </c>
      <c r="B15" t="s">
        <v>2778</v>
      </c>
      <c r="C15" t="s">
        <v>2779</v>
      </c>
      <c r="D15" t="s">
        <v>788</v>
      </c>
      <c r="E15" t="s">
        <v>788</v>
      </c>
    </row>
    <row r="16" spans="1:5">
      <c r="A16" t="s">
        <v>2759</v>
      </c>
      <c r="B16" t="s">
        <v>2760</v>
      </c>
      <c r="C16" t="s">
        <v>2761</v>
      </c>
      <c r="D16" t="s">
        <v>788</v>
      </c>
      <c r="E16" t="s">
        <v>2762</v>
      </c>
    </row>
    <row r="17" spans="1:5">
      <c r="A17" t="s">
        <v>2780</v>
      </c>
      <c r="B17" t="s">
        <v>2781</v>
      </c>
      <c r="C17" t="s">
        <v>2782</v>
      </c>
      <c r="D17" t="s">
        <v>2783</v>
      </c>
      <c r="E17" t="s">
        <v>788</v>
      </c>
    </row>
  </sheetData>
  <pageMargins left="0.7" right="0.7" top="0.75" bottom="0.75" header="0.3" footer="0.3"/>
  <pageSetup orientation="portrait" horizontalDpi="0" verticalDpi="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dimension ref="A1:A18"/>
  <sheetViews>
    <sheetView workbookViewId="0">
      <selection activeCell="A40" sqref="A40"/>
    </sheetView>
  </sheetViews>
  <sheetFormatPr defaultRowHeight="12.75"/>
  <cols>
    <col min="1" max="1" width="196.28515625" customWidth="1"/>
  </cols>
  <sheetData>
    <row r="1" spans="1:1">
      <c r="A1" t="s">
        <v>2800</v>
      </c>
    </row>
    <row r="2" spans="1:1">
      <c r="A2" t="s">
        <v>2799</v>
      </c>
    </row>
    <row r="3" spans="1:1">
      <c r="A3" t="s">
        <v>2806</v>
      </c>
    </row>
    <row r="4" spans="1:1">
      <c r="A4" t="s">
        <v>2731</v>
      </c>
    </row>
    <row r="5" spans="1:1">
      <c r="A5" t="s">
        <v>2732</v>
      </c>
    </row>
    <row r="6" spans="1:1">
      <c r="A6" t="s">
        <v>2795</v>
      </c>
    </row>
    <row r="7" spans="1:1">
      <c r="A7" t="s">
        <v>2811</v>
      </c>
    </row>
    <row r="8" spans="1:1">
      <c r="A8" t="s">
        <v>2733</v>
      </c>
    </row>
    <row r="9" spans="1:1">
      <c r="A9" t="s">
        <v>2734</v>
      </c>
    </row>
    <row r="10" spans="1:1">
      <c r="A10" t="s">
        <v>2735</v>
      </c>
    </row>
    <row r="11" spans="1:1">
      <c r="A11" t="s">
        <v>2736</v>
      </c>
    </row>
    <row r="12" spans="1:1">
      <c r="A12" t="s">
        <v>2791</v>
      </c>
    </row>
    <row r="13" spans="1:1">
      <c r="A13" t="s">
        <v>2792</v>
      </c>
    </row>
    <row r="14" spans="1:1">
      <c r="A14" t="s">
        <v>2805</v>
      </c>
    </row>
    <row r="15" spans="1:1">
      <c r="A15" t="s">
        <v>2737</v>
      </c>
    </row>
    <row r="16" spans="1:1">
      <c r="A16" t="s">
        <v>2730</v>
      </c>
    </row>
    <row r="17" spans="1:1">
      <c r="A17" t="s">
        <v>2738</v>
      </c>
    </row>
    <row r="18" spans="1:1">
      <c r="A18" t="s">
        <v>2797</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dimension ref="B3:H116"/>
  <sheetViews>
    <sheetView topLeftCell="C1"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2708</v>
      </c>
      <c r="D4">
        <v>2</v>
      </c>
      <c r="E4" t="str">
        <v>erhalten </v>
      </c>
      <c r="F4" t="str">
        <v>to receive, to preserve, to maintain</v>
      </c>
      <c r="H4">
        <v>1</v>
      </c>
    </row>
    <row r="5" spans="2:8">
      <c r="B5" t="s">
        <v>2686</v>
      </c>
      <c r="D5">
        <v>3</v>
      </c>
      <c r="E5" t="str">
        <v>rechtfertigen </v>
      </c>
      <c r="F5" t="str">
        <v>to justify, to warrant</v>
      </c>
      <c r="H5">
        <v>1</v>
      </c>
    </row>
    <row r="6" spans="2:8">
      <c r="B6">
        <v>2</v>
      </c>
      <c r="D6">
        <v>4</v>
      </c>
      <c r="E6" t="str">
        <v>abwägen </v>
      </c>
      <c r="F6" t="str">
        <v>to weigh up, to consider carefully</v>
      </c>
      <c r="H6">
        <v>1</v>
      </c>
    </row>
    <row r="7" spans="2:8">
      <c r="B7" t="s">
        <v>2709</v>
      </c>
      <c r="D7">
        <v>5</v>
      </c>
      <c r="E7" t="str">
        <v>vorlegen </v>
      </c>
      <c r="F7" t="str">
        <v>to present, to submit</v>
      </c>
      <c r="H7">
        <v>1</v>
      </c>
    </row>
    <row r="8" spans="2:8">
      <c r="B8" t="s">
        <v>2687</v>
      </c>
      <c r="D8">
        <v>6</v>
      </c>
      <c r="E8" t="str">
        <v>anstreben </v>
      </c>
      <c r="F8" t="str">
        <v>to strive for, to aim at</v>
      </c>
      <c r="H8">
        <v>1</v>
      </c>
    </row>
    <row r="9" spans="2:8">
      <c r="B9">
        <v>3</v>
      </c>
      <c r="D9">
        <v>7</v>
      </c>
      <c r="E9" t="str">
        <v>Einschränkung f </v>
      </c>
      <c r="F9" t="str">
        <v>restriction, limitation</v>
      </c>
      <c r="H9">
        <v>1</v>
      </c>
    </row>
    <row r="10" spans="2:8">
      <c r="B10" t="s">
        <v>2710</v>
      </c>
      <c r="D10">
        <v>8</v>
      </c>
      <c r="E10" t="str">
        <v>umstritten </v>
      </c>
      <c r="F10" t="str">
        <v>controversial, disputed, contentious</v>
      </c>
      <c r="H10">
        <v>1</v>
      </c>
    </row>
    <row r="11" spans="2:8">
      <c r="B11" t="s">
        <v>2688</v>
      </c>
      <c r="D11">
        <v>9</v>
      </c>
      <c r="E11" t="str">
        <v>Entstehung f </v>
      </c>
      <c r="F11" t="str">
        <v>origin, emergence, formation</v>
      </c>
      <c r="H11">
        <v>1</v>
      </c>
    </row>
    <row r="12" spans="2:8">
      <c r="B12">
        <v>4</v>
      </c>
      <c r="D12">
        <v>10</v>
      </c>
      <c r="E12" t="str">
        <v>ersetzen </v>
      </c>
      <c r="F12" t="str">
        <v>to replace, to substitute</v>
      </c>
      <c r="H12">
        <v>1</v>
      </c>
    </row>
    <row r="13" spans="2:8">
      <c r="B13" t="s">
        <v>2711</v>
      </c>
      <c r="D13">
        <v>11</v>
      </c>
      <c r="E13" t="str">
        <v>Voraussetzung f </v>
      </c>
      <c r="F13" t="str">
        <v>prerequisite, requirement, condition</v>
      </c>
      <c r="H13">
        <v>1</v>
      </c>
    </row>
    <row r="14" spans="2:8">
      <c r="B14" t="s">
        <v>2689</v>
      </c>
      <c r="D14">
        <v>12</v>
      </c>
      <c r="E14" t="str">
        <v>anwenden </v>
      </c>
      <c r="F14" t="str">
        <v>to apply, to use</v>
      </c>
      <c r="H14">
        <v>1</v>
      </c>
    </row>
    <row r="15" spans="2:8">
      <c r="B15">
        <v>5</v>
      </c>
      <c r="D15">
        <v>13</v>
      </c>
      <c r="E15" t="str">
        <v>entstehen </v>
      </c>
      <c r="F15" t="str">
        <v>to keep, to comply with, to observe</v>
      </c>
      <c r="H15">
        <v>1</v>
      </c>
    </row>
    <row r="16" spans="2:8">
      <c r="B16" t="s">
        <v>2712</v>
      </c>
      <c r="D16">
        <v>14</v>
      </c>
      <c r="E16" t="str">
        <v>entsprechen </v>
      </c>
      <c r="F16" t="str">
        <v>to correspond to, to match, to meet</v>
      </c>
      <c r="H16">
        <v>1</v>
      </c>
    </row>
    <row r="17" spans="2:8">
      <c r="B17" t="s">
        <v>2690</v>
      </c>
      <c r="D17">
        <v>15</v>
      </c>
      <c r="E17" t="str">
        <v>hinweisen </v>
      </c>
      <c r="F17" t="str">
        <v>to point out, to indicae</v>
      </c>
      <c r="H17">
        <v>1</v>
      </c>
    </row>
    <row r="18" spans="2:8">
      <c r="B18">
        <v>6</v>
      </c>
      <c r="D18">
        <v>16</v>
      </c>
      <c r="E18" t="str">
        <v>auslösen </v>
      </c>
      <c r="F18" t="str">
        <v>to trigger, to cause</v>
      </c>
      <c r="H18">
        <v>1</v>
      </c>
    </row>
    <row r="19" spans="2:8">
      <c r="B19" t="s">
        <v>2713</v>
      </c>
      <c r="D19">
        <v>17</v>
      </c>
      <c r="E19" t="str">
        <v>nachhaltig </v>
      </c>
      <c r="F19" t="str">
        <v>sustainable, ongoing</v>
      </c>
      <c r="H19">
        <v>1</v>
      </c>
    </row>
    <row r="20" spans="2:8">
      <c r="B20" t="s">
        <v>2691</v>
      </c>
      <c r="D20">
        <v>18</v>
      </c>
      <c r="E20" t="str">
        <v>einführen </v>
      </c>
      <c r="F20" t="str">
        <v>to introduce, to launch, to usher</v>
      </c>
      <c r="H20">
        <v>1</v>
      </c>
    </row>
    <row r="21" spans="2:8">
      <c r="B21">
        <v>7</v>
      </c>
      <c r="D21">
        <v>19</v>
      </c>
      <c r="E21" t="str">
        <v>Absicht f </v>
      </c>
      <c r="F21" t="str">
        <v>Intention, Purpose</v>
      </c>
      <c r="H21">
        <v>1</v>
      </c>
    </row>
    <row r="22" spans="2:8">
      <c r="B22" t="s">
        <v>2714</v>
      </c>
      <c r="D22">
        <v>20</v>
      </c>
      <c r="E22" t="str">
        <v>angemessen </v>
      </c>
      <c r="F22" t="str">
        <v>appropriate, proper</v>
      </c>
      <c r="H22">
        <v>1</v>
      </c>
    </row>
    <row r="23" spans="2:8">
      <c r="B23" t="s">
        <v>2692</v>
      </c>
      <c r="D23">
        <v>21</v>
      </c>
      <c r="E23" t="str">
        <v>auffordern </v>
      </c>
      <c r="F23" t="str">
        <v>to urge, to request</v>
      </c>
      <c r="H23">
        <v>1</v>
      </c>
    </row>
    <row r="24" spans="2:8">
      <c r="B24">
        <v>8</v>
      </c>
      <c r="D24">
        <v>22</v>
      </c>
      <c r="E24" t="str">
        <v>erhältlich </v>
      </c>
      <c r="F24" t="str">
        <v>available</v>
      </c>
      <c r="H24">
        <v>1</v>
      </c>
    </row>
    <row r="25" spans="2:8">
      <c r="B25" t="s">
        <v>2715</v>
      </c>
      <c r="D25">
        <v>23</v>
      </c>
      <c r="E25" t="str">
        <v>behalten </v>
      </c>
      <c r="F25" t="str">
        <v>to keep (a secret)</v>
      </c>
      <c r="H25">
        <v>1</v>
      </c>
    </row>
    <row r="26" spans="2:8">
      <c r="B26" t="s">
        <v>2693</v>
      </c>
      <c r="D26">
        <v>24</v>
      </c>
      <c r="E26" t="str">
        <v>Steuererhöhung f </v>
      </c>
      <c r="F26" t="str">
        <v>tax hike, tax increase</v>
      </c>
      <c r="H26">
        <v>1</v>
      </c>
    </row>
    <row r="27" spans="2:8">
      <c r="B27">
        <v>9</v>
      </c>
      <c r="D27">
        <v>25</v>
      </c>
      <c r="E27" t="str">
        <v>Gemüsebeet n </v>
      </c>
      <c r="F27" t="str">
        <v>vegetable patch, kitchen garden</v>
      </c>
      <c r="H27">
        <v>1</v>
      </c>
    </row>
    <row r="28" spans="2:8">
      <c r="B28" t="s">
        <v>2716</v>
      </c>
      <c r="D28">
        <v>26</v>
      </c>
      <c r="E28" t="str">
        <v>Enthüllung f </v>
      </c>
      <c r="F28" t="str">
        <v>revelation</v>
      </c>
      <c r="H28">
        <v>1</v>
      </c>
    </row>
    <row r="29" spans="2:8">
      <c r="B29" t="s">
        <v>2694</v>
      </c>
      <c r="D29">
        <v>27</v>
      </c>
      <c r="E29" t="str">
        <v>maßgeblich </v>
      </c>
      <c r="F29" t="str">
        <v>decisive, significant</v>
      </c>
      <c r="H29">
        <v>1</v>
      </c>
    </row>
    <row r="30" spans="2:8">
      <c r="B30">
        <v>10</v>
      </c>
      <c r="D30">
        <v>28</v>
      </c>
      <c r="E30" t="str">
        <v>erläutern </v>
      </c>
      <c r="F30" t="str">
        <v>to explain, to illustrate, to elaborate on</v>
      </c>
      <c r="H30">
        <v>1</v>
      </c>
    </row>
    <row r="31" spans="2:8">
      <c r="B31" t="s">
        <v>2717</v>
      </c>
      <c r="D31">
        <v>29</v>
      </c>
      <c r="E31" t="str">
        <v>die Genehmigung</v>
      </c>
      <c r="F31" t="str">
        <v>approval, permission</v>
      </c>
      <c r="H31">
        <v>1</v>
      </c>
    </row>
    <row r="32" spans="2:8">
      <c r="B32" t="s">
        <v>2695</v>
      </c>
      <c r="D32">
        <v>30</v>
      </c>
      <c r="E32" t="str">
        <v>betreiben </v>
      </c>
      <c r="F32" t="str">
        <v>to operate, to run, to pursue</v>
      </c>
      <c r="H32">
        <v>1</v>
      </c>
    </row>
    <row r="33" spans="2:8">
      <c r="B33">
        <v>11</v>
      </c>
      <c r="D33">
        <v>31</v>
      </c>
      <c r="E33" t="str">
        <v>betreffen </v>
      </c>
      <c r="F33" t="str">
        <v>to concern, to affect</v>
      </c>
      <c r="H33">
        <v>1</v>
      </c>
    </row>
    <row r="34" spans="2:8">
      <c r="B34" t="s">
        <v>2718</v>
      </c>
      <c r="D34">
        <v>32</v>
      </c>
      <c r="E34" t="str">
        <v>entsprechend </v>
      </c>
      <c r="F34" t="str">
        <v>to correspond, to match, to meet</v>
      </c>
      <c r="H34">
        <v>1</v>
      </c>
    </row>
    <row r="35" spans="2:8">
      <c r="B35" t="s">
        <v>2696</v>
      </c>
      <c r="D35">
        <v>33</v>
      </c>
      <c r="E35" t="str">
        <v>nachweisen </v>
      </c>
      <c r="F35" t="str">
        <v>to prove, to demonstrate</v>
      </c>
      <c r="H35">
        <v>1</v>
      </c>
    </row>
    <row r="36" spans="2:8">
      <c r="B36">
        <v>12</v>
      </c>
      <c r="D36">
        <v>34</v>
      </c>
      <c r="E36" t="str">
        <v>ausfällig</v>
      </c>
      <c r="F36" t="str">
        <v>conspicuous</v>
      </c>
      <c r="H36">
        <v>1</v>
      </c>
    </row>
    <row r="37" spans="2:8">
      <c r="B37" t="s">
        <v>2719</v>
      </c>
      <c r="D37">
        <v>35</v>
      </c>
      <c r="E37" t="str">
        <v>verzehren </v>
      </c>
      <c r="F37" t="str">
        <v>to consume (food or resources)</v>
      </c>
      <c r="H37">
        <v>1</v>
      </c>
    </row>
    <row r="38" spans="2:8">
      <c r="B38" t="s">
        <v>2697</v>
      </c>
      <c r="D38">
        <v>36</v>
      </c>
      <c r="E38" t="str">
        <v>handhaben </v>
      </c>
      <c r="F38" t="str">
        <v>to handle (=to manage or use with the hands)</v>
      </c>
      <c r="H38">
        <v>1</v>
      </c>
    </row>
    <row r="39" spans="2:8">
      <c r="B39">
        <v>13</v>
      </c>
      <c r="D39">
        <v>37</v>
      </c>
      <c r="E39" t="str">
        <v>Messe f </v>
      </c>
      <c r="F39" t="str">
        <v>mass (church service)</v>
      </c>
      <c r="H39">
        <v>1</v>
      </c>
    </row>
    <row r="40" spans="2:8">
      <c r="B40" t="s">
        <v>2720</v>
      </c>
      <c r="D40">
        <v>38</v>
      </c>
      <c r="E40" t="str">
        <v>Gehör n </v>
      </c>
      <c r="F40" t="str">
        <v>hearing (sense of hearing)</v>
      </c>
      <c r="H40">
        <v>1</v>
      </c>
    </row>
    <row r="41" spans="2:8">
      <c r="B41" t="s">
        <v>2698</v>
      </c>
    </row>
    <row r="42" spans="2:8">
      <c r="B42">
        <v>14</v>
      </c>
    </row>
    <row r="43" spans="2:8">
      <c r="B43" t="s">
        <v>2721</v>
      </c>
    </row>
    <row r="44" spans="2:8">
      <c r="B44" t="s">
        <v>2699</v>
      </c>
    </row>
    <row r="45" spans="2:8">
      <c r="B45">
        <v>15</v>
      </c>
    </row>
    <row r="46" spans="2:8">
      <c r="B46" t="s">
        <v>2722</v>
      </c>
    </row>
    <row r="47" spans="2:8">
      <c r="B47" t="s">
        <v>2700</v>
      </c>
    </row>
    <row r="48" spans="2:8">
      <c r="B48">
        <v>16</v>
      </c>
    </row>
    <row r="49" spans="2:2">
      <c r="B49" t="s">
        <v>2723</v>
      </c>
    </row>
    <row r="50" spans="2:2">
      <c r="B50" t="s">
        <v>2701</v>
      </c>
    </row>
    <row r="51" spans="2:2">
      <c r="B51">
        <v>17</v>
      </c>
    </row>
    <row r="52" spans="2:2">
      <c r="B52" t="s">
        <v>2724</v>
      </c>
    </row>
    <row r="53" spans="2:2">
      <c r="B53" t="s">
        <v>2702</v>
      </c>
    </row>
    <row r="54" spans="2:2">
      <c r="B54">
        <v>18</v>
      </c>
    </row>
    <row r="55" spans="2:2">
      <c r="B55" t="s">
        <v>2725</v>
      </c>
    </row>
    <row r="56" spans="2:2">
      <c r="B56" t="s">
        <v>2703</v>
      </c>
    </row>
    <row r="57" spans="2:2">
      <c r="B57">
        <v>19</v>
      </c>
    </row>
    <row r="58" spans="2:2">
      <c r="B58" t="s">
        <v>2726</v>
      </c>
    </row>
    <row r="59" spans="2:2">
      <c r="B59" t="s">
        <v>2704</v>
      </c>
    </row>
    <row r="60" spans="2:2">
      <c r="B60">
        <v>20</v>
      </c>
    </row>
    <row r="61" spans="2:2">
      <c r="B61" t="s">
        <v>2727</v>
      </c>
    </row>
    <row r="62" spans="2:2">
      <c r="B62" t="s">
        <v>2705</v>
      </c>
    </row>
    <row r="63" spans="2:2">
      <c r="B63">
        <v>21</v>
      </c>
    </row>
    <row r="64" spans="2:2">
      <c r="B64" t="s">
        <v>2728</v>
      </c>
    </row>
    <row r="65" spans="2:2">
      <c r="B65" t="s">
        <v>2706</v>
      </c>
    </row>
    <row r="66" spans="2:2">
      <c r="B66">
        <v>22</v>
      </c>
    </row>
    <row r="67" spans="2:2">
      <c r="B67" t="s">
        <v>2729</v>
      </c>
    </row>
    <row r="68" spans="2:2">
      <c r="B68" t="s">
        <v>2707</v>
      </c>
    </row>
    <row r="69" spans="2:2">
      <c r="B69">
        <v>23</v>
      </c>
    </row>
    <row r="70" spans="2:2">
      <c r="B70" t="s">
        <v>2654</v>
      </c>
    </row>
    <row r="71" spans="2:2">
      <c r="B71" t="s">
        <v>2655</v>
      </c>
    </row>
    <row r="72" spans="2:2">
      <c r="B72">
        <v>24</v>
      </c>
    </row>
    <row r="73" spans="2:2">
      <c r="B73" t="s">
        <v>2656</v>
      </c>
    </row>
    <row r="74" spans="2:2">
      <c r="B74" t="s">
        <v>2657</v>
      </c>
    </row>
    <row r="75" spans="2:2">
      <c r="B75">
        <v>25</v>
      </c>
    </row>
    <row r="76" spans="2:2">
      <c r="B76" t="s">
        <v>2658</v>
      </c>
    </row>
    <row r="77" spans="2:2">
      <c r="B77" t="s">
        <v>2659</v>
      </c>
    </row>
    <row r="78" spans="2:2">
      <c r="B78">
        <v>26</v>
      </c>
    </row>
    <row r="79" spans="2:2">
      <c r="B79" t="s">
        <v>2660</v>
      </c>
    </row>
    <row r="80" spans="2:2">
      <c r="B80" t="s">
        <v>2661</v>
      </c>
    </row>
    <row r="81" spans="2:2">
      <c r="B81">
        <v>27</v>
      </c>
    </row>
    <row r="82" spans="2:2">
      <c r="B82" t="s">
        <v>2662</v>
      </c>
    </row>
    <row r="83" spans="2:2">
      <c r="B83" t="s">
        <v>2663</v>
      </c>
    </row>
    <row r="84" spans="2:2">
      <c r="B84">
        <v>28</v>
      </c>
    </row>
    <row r="85" spans="2:2">
      <c r="B85" t="s">
        <v>2664</v>
      </c>
    </row>
    <row r="86" spans="2:2">
      <c r="B86" t="s">
        <v>2665</v>
      </c>
    </row>
    <row r="87" spans="2:2">
      <c r="B87">
        <v>29</v>
      </c>
    </row>
    <row r="88" spans="2:2">
      <c r="B88" t="s">
        <v>2666</v>
      </c>
    </row>
    <row r="89" spans="2:2">
      <c r="B89" t="s">
        <v>2667</v>
      </c>
    </row>
    <row r="90" spans="2:2">
      <c r="B90">
        <v>30</v>
      </c>
    </row>
    <row r="91" spans="2:2">
      <c r="B91" t="s">
        <v>2668</v>
      </c>
    </row>
    <row r="92" spans="2:2">
      <c r="B92" t="s">
        <v>2669</v>
      </c>
    </row>
    <row r="93" spans="2:2">
      <c r="B93">
        <v>31</v>
      </c>
    </row>
    <row r="94" spans="2:2">
      <c r="B94" t="s">
        <v>2670</v>
      </c>
    </row>
    <row r="95" spans="2:2">
      <c r="B95" t="s">
        <v>2671</v>
      </c>
    </row>
    <row r="96" spans="2:2">
      <c r="B96">
        <v>32</v>
      </c>
    </row>
    <row r="97" spans="2:2">
      <c r="B97" t="s">
        <v>2672</v>
      </c>
    </row>
    <row r="98" spans="2:2">
      <c r="B98" t="s">
        <v>2673</v>
      </c>
    </row>
    <row r="99" spans="2:2">
      <c r="B99">
        <v>33</v>
      </c>
    </row>
    <row r="100" spans="2:2">
      <c r="B100" t="s">
        <v>2674</v>
      </c>
    </row>
    <row r="101" spans="2:2">
      <c r="B101" t="s">
        <v>2675</v>
      </c>
    </row>
    <row r="102" spans="2:2">
      <c r="B102">
        <v>34</v>
      </c>
    </row>
    <row r="103" spans="2:2">
      <c r="B103" t="s">
        <v>2676</v>
      </c>
    </row>
    <row r="104" spans="2:2">
      <c r="B104" t="s">
        <v>2677</v>
      </c>
    </row>
    <row r="105" spans="2:2">
      <c r="B105">
        <v>35</v>
      </c>
    </row>
    <row r="106" spans="2:2">
      <c r="B106" t="s">
        <v>2678</v>
      </c>
    </row>
    <row r="107" spans="2:2">
      <c r="B107" t="s">
        <v>2679</v>
      </c>
    </row>
    <row r="108" spans="2:2">
      <c r="B108">
        <v>36</v>
      </c>
    </row>
    <row r="109" spans="2:2">
      <c r="B109" t="s">
        <v>2680</v>
      </c>
    </row>
    <row r="110" spans="2:2">
      <c r="B110" t="s">
        <v>2681</v>
      </c>
    </row>
    <row r="111" spans="2:2">
      <c r="B111">
        <v>37</v>
      </c>
    </row>
    <row r="112" spans="2:2">
      <c r="B112" t="s">
        <v>2682</v>
      </c>
    </row>
    <row r="113" spans="2:2">
      <c r="B113" t="s">
        <v>2683</v>
      </c>
    </row>
    <row r="114" spans="2:2">
      <c r="B114">
        <v>38</v>
      </c>
    </row>
    <row r="115" spans="2:2">
      <c r="B115" t="s">
        <v>2684</v>
      </c>
    </row>
    <row r="116" spans="2:2">
      <c r="B116" t="s">
        <v>2685</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pageSetUpPr fitToPage="1"/>
  </sheetPr>
  <dimension ref="A1:P86"/>
  <sheetViews>
    <sheetView tabSelected="1" topLeftCell="A33" workbookViewId="0">
      <selection activeCell="L50" sqref="L50"/>
    </sheetView>
  </sheetViews>
  <sheetFormatPr defaultRowHeight="12.75"/>
  <cols>
    <col min="2" max="2" width="26.140625" customWidth="1"/>
    <col min="3" max="3" width="12.140625" customWidth="1"/>
    <col min="4" max="4" width="13.28515625" customWidth="1"/>
    <col min="6" max="6" width="12.85546875" customWidth="1"/>
    <col min="7" max="7" width="12.42578125" bestFit="1" customWidth="1"/>
    <col min="8" max="8" width="11.28515625" bestFit="1" customWidth="1"/>
    <col min="15" max="15" width="11.5703125" customWidth="1"/>
  </cols>
  <sheetData>
    <row r="1" spans="1:7" ht="15">
      <c r="A1" s="74" t="s">
        <v>2629</v>
      </c>
    </row>
    <row r="2" spans="1:7" ht="15">
      <c r="A2" s="74"/>
      <c r="F2" t="s">
        <v>2648</v>
      </c>
      <c r="G2" t="s">
        <v>2649</v>
      </c>
    </row>
    <row r="3" spans="1:7">
      <c r="A3" s="82" t="s">
        <v>2634</v>
      </c>
      <c r="C3" s="82" t="s">
        <v>2637</v>
      </c>
    </row>
    <row r="4" spans="1:7">
      <c r="B4" t="s">
        <v>2630</v>
      </c>
      <c r="C4" t="s">
        <v>2645</v>
      </c>
      <c r="D4">
        <v>780</v>
      </c>
      <c r="E4" t="s">
        <v>2650</v>
      </c>
    </row>
    <row r="5" spans="1:7">
      <c r="B5" t="s">
        <v>2568</v>
      </c>
      <c r="C5" t="s">
        <v>2638</v>
      </c>
      <c r="D5" s="53">
        <v>0.65</v>
      </c>
      <c r="E5" t="s">
        <v>2651</v>
      </c>
    </row>
    <row r="6" spans="1:7">
      <c r="B6" t="s">
        <v>2633</v>
      </c>
      <c r="C6" t="s">
        <v>2639</v>
      </c>
      <c r="D6" s="53">
        <v>0.14000000000000001</v>
      </c>
      <c r="E6" t="s">
        <v>2651</v>
      </c>
    </row>
    <row r="7" spans="1:7">
      <c r="D7" s="53"/>
    </row>
    <row r="8" spans="1:7">
      <c r="A8" s="82" t="s">
        <v>2635</v>
      </c>
    </row>
    <row r="9" spans="1:7">
      <c r="B9" t="s">
        <v>2643</v>
      </c>
      <c r="C9" t="s">
        <v>2644</v>
      </c>
      <c r="D9" s="73">
        <f>_nT/_BP</f>
        <v>427.00729927007302</v>
      </c>
      <c r="E9" t="s">
        <v>2650</v>
      </c>
    </row>
    <row r="10" spans="1:7">
      <c r="B10" t="s">
        <v>2632</v>
      </c>
      <c r="C10" t="s">
        <v>2640</v>
      </c>
      <c r="D10" s="53">
        <v>0.8</v>
      </c>
      <c r="E10" t="s">
        <v>2651</v>
      </c>
    </row>
    <row r="11" spans="1:7">
      <c r="B11" t="s">
        <v>2631</v>
      </c>
      <c r="C11" t="s">
        <v>2641</v>
      </c>
      <c r="D11" s="51">
        <v>0.11700000000000001</v>
      </c>
      <c r="E11" t="s">
        <v>2651</v>
      </c>
    </row>
    <row r="13" spans="1:7">
      <c r="A13" s="82" t="s">
        <v>2636</v>
      </c>
    </row>
    <row r="15" spans="1:7">
      <c r="B15" s="83">
        <f>_AP</f>
        <v>0.11700000000000001</v>
      </c>
      <c r="C15" s="83">
        <f>_GP</f>
        <v>0.8</v>
      </c>
      <c r="D15" s="84">
        <f>_nP</f>
        <v>0.14000000000000001</v>
      </c>
      <c r="E15" s="85" cm="1">
        <f t="array" ref="E15:E16">MMULT(MINVERSE(B15:C16),D15:D16)*D9</f>
        <v>412.62784409699589</v>
      </c>
    </row>
    <row r="16" spans="1:7">
      <c r="B16" s="83">
        <v>1</v>
      </c>
      <c r="C16" s="83">
        <v>1</v>
      </c>
      <c r="D16" s="84">
        <v>1</v>
      </c>
      <c r="E16" s="85">
        <v>14.37945517307713</v>
      </c>
    </row>
    <row r="18" spans="1:12" ht="15">
      <c r="A18" s="74" t="s">
        <v>2642</v>
      </c>
    </row>
    <row r="19" spans="1:12">
      <c r="B19" t="s">
        <v>2646</v>
      </c>
      <c r="C19" s="71">
        <v>1</v>
      </c>
      <c r="D19" s="69">
        <f>450</f>
        <v>450</v>
      </c>
      <c r="E19" t="s">
        <v>2650</v>
      </c>
      <c r="I19">
        <f>(_nT-70)/_nT*D19</f>
        <v>409.61538461538458</v>
      </c>
      <c r="L19">
        <v>456.14035087719299</v>
      </c>
    </row>
    <row r="20" spans="1:12">
      <c r="B20" t="s">
        <v>2557</v>
      </c>
      <c r="C20" s="71">
        <f>_nH</f>
        <v>0.65</v>
      </c>
      <c r="D20" s="69">
        <f>_nT*C20/_BP</f>
        <v>277.55474452554745</v>
      </c>
      <c r="E20" t="s">
        <v>2650</v>
      </c>
      <c r="I20">
        <f>(_nT-70)/_nT*D20</f>
        <v>252.64598540145985</v>
      </c>
      <c r="L20">
        <v>296.49122807017545</v>
      </c>
    </row>
    <row r="21" spans="1:12">
      <c r="B21" t="s">
        <v>2561</v>
      </c>
      <c r="C21" s="71">
        <v>0.02</v>
      </c>
      <c r="D21" s="69">
        <f>_nT*C21/_BP</f>
        <v>8.540145985401459</v>
      </c>
      <c r="E21" t="s">
        <v>2650</v>
      </c>
      <c r="F21" s="81"/>
      <c r="I21">
        <f>(_nT-70)/_nT*D21</f>
        <v>7.7737226277372251</v>
      </c>
      <c r="L21">
        <v>9.1228070175438596</v>
      </c>
    </row>
    <row r="22" spans="1:12">
      <c r="B22" t="s">
        <v>2558</v>
      </c>
      <c r="C22" s="71">
        <v>0.02</v>
      </c>
      <c r="D22" s="69">
        <f>_nT*C22/_BP</f>
        <v>8.540145985401459</v>
      </c>
      <c r="E22" t="s">
        <v>2650</v>
      </c>
      <c r="I22">
        <f>(_nT-70)/_nT*D22</f>
        <v>7.7737226277372251</v>
      </c>
      <c r="L22">
        <v>9.1228070175438596</v>
      </c>
    </row>
    <row r="23" spans="1:12">
      <c r="B23" t="s">
        <v>2567</v>
      </c>
      <c r="C23" s="71">
        <v>0.02</v>
      </c>
      <c r="D23" s="69">
        <f>_nT*C23/_BP</f>
        <v>8.540145985401459</v>
      </c>
      <c r="E23" t="s">
        <v>2650</v>
      </c>
      <c r="F23" s="72"/>
      <c r="I23">
        <f>(_nT-70)/_nT*D23</f>
        <v>7.7737226277372251</v>
      </c>
      <c r="L23">
        <v>9.1228070175438596</v>
      </c>
    </row>
    <row r="24" spans="1:12">
      <c r="B24" t="s">
        <v>2653</v>
      </c>
      <c r="C24" s="71">
        <f>(20+32.5)/D19</f>
        <v>0.11666666666666667</v>
      </c>
      <c r="D24" s="69">
        <v>70</v>
      </c>
      <c r="E24" t="s">
        <v>2650</v>
      </c>
      <c r="F24" s="72"/>
      <c r="G24">
        <v>70</v>
      </c>
      <c r="I24">
        <f>70/I19</f>
        <v>0.17089201877934274</v>
      </c>
      <c r="L24">
        <v>70</v>
      </c>
    </row>
    <row r="25" spans="1:12">
      <c r="C25" s="72">
        <f>SUM(C19:C24)</f>
        <v>1.8266666666666667</v>
      </c>
    </row>
    <row r="28" spans="1:12">
      <c r="A28" t="s">
        <v>2647</v>
      </c>
    </row>
    <row r="29" spans="1:12">
      <c r="A29" t="s">
        <v>2652</v>
      </c>
    </row>
    <row r="34" spans="1:11">
      <c r="B34" t="s">
        <v>2572</v>
      </c>
      <c r="F34" t="s">
        <v>2573</v>
      </c>
    </row>
    <row r="35" spans="1:11">
      <c r="F35" t="s">
        <v>2574</v>
      </c>
      <c r="G35">
        <v>624</v>
      </c>
    </row>
    <row r="36" spans="1:11" ht="15">
      <c r="B36" s="74" t="s">
        <v>2565</v>
      </c>
      <c r="C36" s="75" t="s">
        <v>2566</v>
      </c>
      <c r="D36" s="75" t="s">
        <v>734</v>
      </c>
      <c r="F36" s="74" t="s">
        <v>2565</v>
      </c>
      <c r="G36" s="75" t="s">
        <v>734</v>
      </c>
      <c r="H36" s="75" t="s">
        <v>2566</v>
      </c>
      <c r="K36" t="s">
        <v>2622</v>
      </c>
    </row>
    <row r="37" spans="1:11">
      <c r="B37" t="s">
        <v>2556</v>
      </c>
      <c r="C37" s="85">
        <v>450</v>
      </c>
      <c r="D37" s="71">
        <f>C37/$C$37</f>
        <v>1</v>
      </c>
      <c r="F37" t="s">
        <v>2556</v>
      </c>
      <c r="G37" s="71">
        <v>1</v>
      </c>
      <c r="H37">
        <f>(G37/$G$47)*$G$35</f>
        <v>399.99999999999994</v>
      </c>
      <c r="K37" t="s">
        <v>2623</v>
      </c>
    </row>
    <row r="38" spans="1:11">
      <c r="B38" t="s">
        <v>2560</v>
      </c>
      <c r="C38" s="85">
        <v>0</v>
      </c>
      <c r="D38" s="71">
        <f t="shared" ref="D38:D46" si="0">C38/$C$37</f>
        <v>0</v>
      </c>
      <c r="F38" t="s">
        <v>2560</v>
      </c>
      <c r="G38" s="71">
        <v>0</v>
      </c>
      <c r="H38">
        <f t="shared" ref="H38:H46" si="1">(G38/$G$47)*$G$35</f>
        <v>0</v>
      </c>
      <c r="K38" t="s">
        <v>2624</v>
      </c>
    </row>
    <row r="39" spans="1:11">
      <c r="B39" s="93" t="s">
        <v>2557</v>
      </c>
      <c r="C39" s="94">
        <v>247.5</v>
      </c>
      <c r="D39" s="71">
        <f t="shared" si="0"/>
        <v>0.55000000000000004</v>
      </c>
      <c r="F39" t="s">
        <v>2557</v>
      </c>
      <c r="G39" s="71">
        <v>0.5</v>
      </c>
      <c r="H39">
        <f t="shared" si="1"/>
        <v>199.99999999999997</v>
      </c>
      <c r="K39" t="s">
        <v>2625</v>
      </c>
    </row>
    <row r="40" spans="1:11">
      <c r="A40" s="85"/>
      <c r="B40" s="93" t="s">
        <v>2975</v>
      </c>
      <c r="C40" s="94">
        <v>36</v>
      </c>
      <c r="D40" s="71">
        <f t="shared" si="0"/>
        <v>0.08</v>
      </c>
      <c r="F40" t="s">
        <v>2564</v>
      </c>
      <c r="G40" s="71">
        <v>0</v>
      </c>
      <c r="H40">
        <f t="shared" si="1"/>
        <v>0</v>
      </c>
    </row>
    <row r="41" spans="1:11">
      <c r="B41" s="93" t="s">
        <v>2561</v>
      </c>
      <c r="C41" s="85">
        <v>9</v>
      </c>
      <c r="D41" s="71">
        <f t="shared" si="0"/>
        <v>0.02</v>
      </c>
      <c r="F41" t="s">
        <v>2561</v>
      </c>
      <c r="G41" s="71">
        <v>0.02</v>
      </c>
      <c r="H41">
        <f t="shared" si="1"/>
        <v>8</v>
      </c>
    </row>
    <row r="42" spans="1:11">
      <c r="B42" t="s">
        <v>2558</v>
      </c>
      <c r="C42" s="85">
        <v>9</v>
      </c>
      <c r="D42" s="71">
        <f t="shared" si="0"/>
        <v>0.02</v>
      </c>
      <c r="F42" t="s">
        <v>2558</v>
      </c>
      <c r="G42" s="71">
        <v>0.02</v>
      </c>
      <c r="H42">
        <f t="shared" si="1"/>
        <v>8</v>
      </c>
    </row>
    <row r="43" spans="1:11">
      <c r="B43" t="s">
        <v>2562</v>
      </c>
      <c r="C43" s="85">
        <v>18</v>
      </c>
      <c r="D43" s="71">
        <f t="shared" si="0"/>
        <v>0.04</v>
      </c>
      <c r="F43" t="s">
        <v>2562</v>
      </c>
      <c r="G43" s="71">
        <v>0</v>
      </c>
      <c r="H43">
        <f t="shared" si="1"/>
        <v>0</v>
      </c>
    </row>
    <row r="44" spans="1:11">
      <c r="B44" t="s">
        <v>2563</v>
      </c>
      <c r="C44" s="85">
        <v>0</v>
      </c>
      <c r="D44" s="71">
        <f t="shared" si="0"/>
        <v>0</v>
      </c>
      <c r="F44" t="s">
        <v>2563</v>
      </c>
      <c r="G44" s="71">
        <v>0</v>
      </c>
      <c r="H44">
        <f t="shared" si="1"/>
        <v>0</v>
      </c>
    </row>
    <row r="45" spans="1:11">
      <c r="B45" t="s">
        <v>2567</v>
      </c>
      <c r="C45" s="85">
        <v>8</v>
      </c>
      <c r="D45" s="71">
        <f t="shared" si="0"/>
        <v>1.7777777777777778E-2</v>
      </c>
      <c r="F45" t="s">
        <v>2567</v>
      </c>
      <c r="G45" s="71">
        <v>0.02</v>
      </c>
      <c r="H45">
        <f t="shared" si="1"/>
        <v>8</v>
      </c>
    </row>
    <row r="46" spans="1:11">
      <c r="B46" t="s">
        <v>2559</v>
      </c>
      <c r="C46" s="85">
        <v>4</v>
      </c>
      <c r="D46" s="71">
        <f t="shared" si="0"/>
        <v>8.8888888888888889E-3</v>
      </c>
      <c r="F46" t="s">
        <v>2559</v>
      </c>
      <c r="G46" s="71">
        <v>0</v>
      </c>
      <c r="H46">
        <f t="shared" si="1"/>
        <v>0</v>
      </c>
    </row>
    <row r="47" spans="1:11">
      <c r="D47" s="72">
        <f>SUM(D37:D46)</f>
        <v>1.7366666666666668</v>
      </c>
      <c r="G47" s="72">
        <f>SUM(G37:G46)</f>
        <v>1.56</v>
      </c>
    </row>
    <row r="49" spans="2:16">
      <c r="B49" t="s">
        <v>2570</v>
      </c>
    </row>
    <row r="50" spans="2:16">
      <c r="B50" t="s">
        <v>2569</v>
      </c>
      <c r="D50">
        <f>C37*D47</f>
        <v>781.50000000000011</v>
      </c>
    </row>
    <row r="51" spans="2:16">
      <c r="B51" t="s">
        <v>2568</v>
      </c>
      <c r="D51" s="70">
        <f>C39/C37</f>
        <v>0.55000000000000004</v>
      </c>
    </row>
    <row r="52" spans="2:16">
      <c r="B52" t="s">
        <v>2571</v>
      </c>
    </row>
    <row r="56" spans="2:16" ht="15">
      <c r="B56" s="60" t="s">
        <v>2621</v>
      </c>
      <c r="E56" s="60" t="s">
        <v>2564</v>
      </c>
    </row>
    <row r="58" spans="2:16">
      <c r="B58" s="73">
        <v>434.84626647139891</v>
      </c>
      <c r="C58" s="72">
        <v>0.11700000000000001</v>
      </c>
      <c r="E58">
        <v>350</v>
      </c>
      <c r="G58" s="53">
        <v>0.1</v>
      </c>
      <c r="H58">
        <f>E58*G58</f>
        <v>35</v>
      </c>
    </row>
    <row r="59" spans="2:16">
      <c r="B59" s="73">
        <v>15.153733528601077</v>
      </c>
      <c r="C59" s="72">
        <v>0.8</v>
      </c>
      <c r="G59" s="53">
        <v>0.9</v>
      </c>
      <c r="H59">
        <f>G59*E58</f>
        <v>315</v>
      </c>
    </row>
    <row r="60" spans="2:16">
      <c r="B60">
        <f>SUM(B58:B59)</f>
        <v>450</v>
      </c>
      <c r="C60" s="71">
        <f>(B58*C58+B59*C59)/B60</f>
        <v>0.14000000000007676</v>
      </c>
    </row>
    <row r="61" spans="2:16">
      <c r="O61" t="s">
        <v>2630</v>
      </c>
      <c r="P61">
        <f>236*1.022</f>
        <v>241.19200000000001</v>
      </c>
    </row>
    <row r="63" spans="2:16">
      <c r="G63" t="s">
        <v>2628</v>
      </c>
      <c r="O63" t="s">
        <v>2970</v>
      </c>
      <c r="P63">
        <f>0.7%*P61</f>
        <v>1.6883439999999998</v>
      </c>
    </row>
    <row r="64" spans="2:16" ht="15">
      <c r="B64" s="60" t="s">
        <v>2626</v>
      </c>
      <c r="D64" s="81" t="s">
        <v>2627</v>
      </c>
      <c r="O64" t="s">
        <v>2967</v>
      </c>
      <c r="P64">
        <v>8</v>
      </c>
    </row>
    <row r="65" spans="2:16">
      <c r="O65" t="s">
        <v>2968</v>
      </c>
      <c r="P65">
        <v>8</v>
      </c>
    </row>
    <row r="66" spans="2:16">
      <c r="B66" s="76">
        <v>0.11700000000000001</v>
      </c>
      <c r="C66" s="77">
        <v>0.8</v>
      </c>
      <c r="D66" s="79">
        <v>0.14000000000000001</v>
      </c>
      <c r="E66" s="85">
        <f>C37</f>
        <v>450</v>
      </c>
      <c r="G66" s="91" cm="1">
        <f t="array" ref="G66:G67">MMULT(MINVERSE(B66:C67),D66:D67)*E66</f>
        <v>434.8462664714495</v>
      </c>
      <c r="O66" t="s">
        <v>2969</v>
      </c>
      <c r="P66">
        <v>13</v>
      </c>
    </row>
    <row r="67" spans="2:16">
      <c r="B67" s="78">
        <v>1</v>
      </c>
      <c r="C67" s="78">
        <v>1</v>
      </c>
      <c r="D67" s="80">
        <v>1</v>
      </c>
      <c r="G67" s="91">
        <v>15.153733528550513</v>
      </c>
      <c r="O67" t="s">
        <v>2971</v>
      </c>
      <c r="P67">
        <f>SUM(P63:P66)</f>
        <v>30.688344000000001</v>
      </c>
    </row>
    <row r="68" spans="2:16">
      <c r="P68" s="71">
        <f>P67/P61</f>
        <v>0.12723616040333013</v>
      </c>
    </row>
    <row r="69" spans="2:16">
      <c r="B69" s="90" t="s">
        <v>2964</v>
      </c>
      <c r="O69" t="s">
        <v>2972</v>
      </c>
      <c r="P69" s="72">
        <f>1-P68</f>
        <v>0.87276383959666992</v>
      </c>
    </row>
    <row r="70" spans="2:16">
      <c r="B70" s="51">
        <v>0.11700000000000001</v>
      </c>
      <c r="C70" s="53">
        <v>0.122</v>
      </c>
      <c r="D70" s="53">
        <v>0.8</v>
      </c>
      <c r="E70" s="89">
        <v>0.14000000000000001</v>
      </c>
      <c r="F70" s="91" cm="1">
        <f t="array" ref="F70:F72">MMULT(MINVERSE(B70:D72),E70:E72)*E66</f>
        <v>390.17569546120058</v>
      </c>
      <c r="K70" s="92" cm="1">
        <f t="array" ref="K70">MMULT(B70:D70,_xlfn.ANCHORARRAY(F70))/E66</f>
        <v>0.14000000000000001</v>
      </c>
    </row>
    <row r="71" spans="2:16">
      <c r="B71">
        <v>1</v>
      </c>
      <c r="C71">
        <v>1</v>
      </c>
      <c r="D71">
        <v>1</v>
      </c>
      <c r="E71" s="89">
        <v>1</v>
      </c>
      <c r="F71" s="91">
        <v>45</v>
      </c>
      <c r="O71" t="s">
        <v>2973</v>
      </c>
      <c r="P71">
        <f>C39/P69</f>
        <v>283.58186805078577</v>
      </c>
    </row>
    <row r="72" spans="2:16">
      <c r="B72">
        <v>0</v>
      </c>
      <c r="C72">
        <v>1</v>
      </c>
      <c r="D72">
        <v>0</v>
      </c>
      <c r="E72" s="89">
        <v>0.1</v>
      </c>
      <c r="F72" s="91">
        <v>14.824304538799415</v>
      </c>
      <c r="O72" t="s">
        <v>2974</v>
      </c>
      <c r="P72">
        <f>P71*P68</f>
        <v>36.081868050785779</v>
      </c>
    </row>
    <row r="85" spans="2:5">
      <c r="B85" t="s">
        <v>2965</v>
      </c>
      <c r="C85">
        <v>28</v>
      </c>
      <c r="D85">
        <v>3</v>
      </c>
      <c r="E85">
        <f>D85/C85</f>
        <v>0.10714285714285714</v>
      </c>
    </row>
    <row r="86" spans="2:5">
      <c r="B86" t="s">
        <v>2966</v>
      </c>
      <c r="C86">
        <v>28</v>
      </c>
      <c r="D86">
        <v>3.5</v>
      </c>
      <c r="E86">
        <f>D86/C86</f>
        <v>0.125</v>
      </c>
    </row>
  </sheetData>
  <pageMargins left="0.7" right="0.7" top="0.75" bottom="0.75" header="0.3" footer="0.3"/>
  <pageSetup scale="95" fitToHeight="0"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02-Aug-2026</v>
      </c>
      <c r="C3" s="26"/>
    </row>
    <row r="6" spans="1:4">
      <c r="B6" t="s">
        <v>2853</v>
      </c>
      <c r="D6" t="str">
        <f>_xlfn.TRANSLATE(B6)</f>
        <v>I remember my father.</v>
      </c>
    </row>
    <row r="7" spans="1:4">
      <c r="B7" t="s">
        <v>2854</v>
      </c>
      <c r="D7" t="str">
        <f t="shared" ref="D7:D15" si="0">_xlfn.TRANSLATE(B7)</f>
        <v>I wash the car.</v>
      </c>
    </row>
    <row r="8" spans="1:4">
      <c r="B8" t="s">
        <v>2855</v>
      </c>
      <c r="D8" t="str">
        <f t="shared" si="0"/>
        <v>CJ is interested in geography.</v>
      </c>
    </row>
    <row r="9" spans="1:4">
      <c r="B9" t="s">
        <v>2856</v>
      </c>
      <c r="D9" t="str">
        <f t="shared" si="0"/>
        <v>The cabin is located in Northern Minnesota.</v>
      </c>
    </row>
    <row r="10" spans="1:4">
      <c r="B10" t="s">
        <v>2859</v>
      </c>
      <c r="D10" t="str">
        <f t="shared" si="0"/>
        <v>I'm buying a new Honda.</v>
      </c>
    </row>
    <row r="11" spans="1:4">
      <c r="B11" t="s">
        <v>2860</v>
      </c>
      <c r="D11" t="str">
        <f t="shared" si="0"/>
        <v>I worry about my wife.</v>
      </c>
    </row>
    <row r="12" spans="1:4">
      <c r="B12" t="s">
        <v>2857</v>
      </c>
      <c r="D12" t="str">
        <f t="shared" si="0"/>
        <v>We write to each other regularly.</v>
      </c>
    </row>
    <row r="13" spans="1:4">
      <c r="B13" t="s">
        <v>2861</v>
      </c>
      <c r="D13" t="str">
        <f t="shared" si="0"/>
        <v>I'm learning German.</v>
      </c>
    </row>
    <row r="14" spans="1:4">
      <c r="B14" t="s">
        <v>2862</v>
      </c>
      <c r="D14" t="str">
        <f t="shared" si="0"/>
        <v>I'm looking forward to Saturn.</v>
      </c>
    </row>
    <row r="15" spans="1:4">
      <c r="B15" t="s">
        <v>2858</v>
      </c>
      <c r="D15" t="str">
        <f t="shared" si="0"/>
        <v>The clover is not suitable for my lawn.</v>
      </c>
    </row>
    <row r="18" spans="2:4">
      <c r="B18" t="s">
        <v>2863</v>
      </c>
      <c r="C18" t="s">
        <v>2871</v>
      </c>
      <c r="D18" t="str">
        <f>_xlfn.TRANSLATE(C18)</f>
        <v>I remember the Pergamon Museum</v>
      </c>
    </row>
    <row r="19" spans="2:4">
      <c r="B19" t="s">
        <v>2864</v>
      </c>
      <c r="C19" t="s">
        <v>2877</v>
      </c>
      <c r="D19" t="str">
        <f t="shared" ref="D19:D25" si="1">_xlfn.TRANSLATE(C19)</f>
        <v>I'm interested in differential equations.</v>
      </c>
    </row>
    <row r="20" spans="2:4">
      <c r="B20" t="s">
        <v>2865</v>
      </c>
      <c r="C20" t="s">
        <v>2854</v>
      </c>
      <c r="D20" t="str">
        <f t="shared" si="1"/>
        <v>I wash the car.</v>
      </c>
    </row>
    <row r="21" spans="2:4">
      <c r="B21" t="s">
        <v>2866</v>
      </c>
      <c r="C21" t="s">
        <v>2872</v>
      </c>
      <c r="D21" t="str">
        <f t="shared" si="1"/>
        <v>We write to each other.</v>
      </c>
    </row>
    <row r="22" spans="2:4">
      <c r="B22" t="s">
        <v>2867</v>
      </c>
      <c r="C22" t="s">
        <v>2873</v>
      </c>
      <c r="D22" t="str">
        <f t="shared" si="1"/>
        <v>I've gotten used to winter in Minnesota.</v>
      </c>
    </row>
    <row r="23" spans="2:4">
      <c r="B23" t="s">
        <v>2868</v>
      </c>
      <c r="C23" t="s">
        <v>2874</v>
      </c>
      <c r="D23" t="str">
        <f t="shared" si="1"/>
        <v>I'm looking forward to my trip to Germany.</v>
      </c>
    </row>
    <row r="24" spans="2:4">
      <c r="B24" t="s">
        <v>2869</v>
      </c>
      <c r="C24" t="s">
        <v>2875</v>
      </c>
      <c r="D24" t="str">
        <f t="shared" si="1"/>
        <v>The cabin is located in Northern Minnesota.</v>
      </c>
    </row>
    <row r="25" spans="2:4">
      <c r="B25" t="s">
        <v>2870</v>
      </c>
      <c r="C25" t="s">
        <v>2876</v>
      </c>
      <c r="D25" t="str">
        <f t="shared" si="1"/>
        <v>I fell in love with mathematics</v>
      </c>
    </row>
    <row r="27" spans="2:4">
      <c r="B27" s="87" t="s">
        <v>2878</v>
      </c>
      <c r="C27" t="str" cm="1">
        <f t="array" ref="C27:C31">B27:B31</f>
        <v>"Ich erinnere an Berlin."</v>
      </c>
    </row>
    <row r="28" spans="2:4">
      <c r="B28" s="87" t="s">
        <v>2879</v>
      </c>
      <c r="C28" t="str">
        <v>"Ich wasche mich das Auto."</v>
      </c>
    </row>
    <row r="29" spans="2:4">
      <c r="B29" s="87" t="s">
        <v>2880</v>
      </c>
      <c r="C29" t="str">
        <v>"CJ freut über seinen Kuchen."</v>
      </c>
    </row>
    <row r="30" spans="2:4">
      <c r="B30" s="87" t="s">
        <v>2881</v>
      </c>
      <c r="C30" t="str">
        <v>"Ich sorge um meine Gesundheit."</v>
      </c>
    </row>
    <row r="31" spans="2:4">
      <c r="B31" s="87" t="s">
        <v>2882</v>
      </c>
      <c r="C31" t="str">
        <v>"Wir sehen uns bald."</v>
      </c>
    </row>
    <row r="36" spans="2:3">
      <c r="B36" t="s">
        <v>2885</v>
      </c>
      <c r="C36" t="str">
        <f>_xlfn.TRANSLATE(B36)</f>
        <v>I wash my hands.</v>
      </c>
    </row>
    <row r="37" spans="2:3">
      <c r="B37" t="s">
        <v>2903</v>
      </c>
      <c r="C37" t="str">
        <f t="shared" ref="C37:C45" si="2">_xlfn.TRANSLATE(B37)</f>
        <v>I wash the car.</v>
      </c>
    </row>
    <row r="38" spans="2:3">
      <c r="B38" t="s">
        <v>2883</v>
      </c>
      <c r="C38" t="str">
        <f t="shared" si="2"/>
        <v>I buy myself a coffee.</v>
      </c>
    </row>
    <row r="39" spans="2:3">
      <c r="B39" t="s">
        <v>2904</v>
      </c>
      <c r="C39" t="str">
        <f t="shared" si="2"/>
        <v>I'm buying a book for CJ.</v>
      </c>
    </row>
    <row r="40" spans="2:3">
      <c r="B40" t="s">
        <v>2887</v>
      </c>
      <c r="C40" t="str">
        <f t="shared" si="2"/>
        <v>I'm learning mathematics.</v>
      </c>
    </row>
    <row r="41" spans="2:3">
      <c r="B41" t="s">
        <v>2905</v>
      </c>
      <c r="C41" t="str">
        <f t="shared" si="2"/>
        <v>I shave.</v>
      </c>
    </row>
    <row r="42" spans="2:3">
      <c r="B42" t="s">
        <v>2889</v>
      </c>
      <c r="C42" t="str">
        <f t="shared" si="2"/>
        <v>I'm building a garden shed.</v>
      </c>
    </row>
    <row r="43" spans="2:3">
      <c r="B43" t="s">
        <v>2888</v>
      </c>
      <c r="C43" t="str">
        <f t="shared" si="2"/>
        <v>I'm building a birdhouse for my neighbor.</v>
      </c>
    </row>
    <row r="44" spans="2:3">
      <c r="B44" t="s">
        <v>2890</v>
      </c>
      <c r="C44" t="str">
        <f t="shared" si="2"/>
        <v>I get a pencil.</v>
      </c>
    </row>
    <row r="45" spans="2:3">
      <c r="B45" t="s">
        <v>2891</v>
      </c>
      <c r="C45" t="str">
        <f t="shared" si="2"/>
        <v>I'm writing a letter.</v>
      </c>
    </row>
    <row r="48" spans="2:3">
      <c r="B48" t="s">
        <v>2906</v>
      </c>
      <c r="C48" t="str">
        <f>_xlfn.TRANSLATE(B48)</f>
        <v>I remember my study advisor.</v>
      </c>
    </row>
    <row r="49" spans="2:3">
      <c r="B49" t="s">
        <v>2899</v>
      </c>
      <c r="C49" t="str">
        <f t="shared" ref="C49:C55" si="3">_xlfn.TRANSLATE(B49)</f>
        <v>I'm looking forward to CJ's birthday.</v>
      </c>
    </row>
    <row r="50" spans="2:3">
      <c r="B50" t="s">
        <v>2900</v>
      </c>
      <c r="C50" t="str">
        <f t="shared" si="3"/>
        <v>I'm looking forward to CJ's cake.</v>
      </c>
    </row>
    <row r="51" spans="2:3">
      <c r="B51" s="88" t="s">
        <v>2892</v>
      </c>
      <c r="C51" t="str">
        <f t="shared" si="3"/>
        <v>I worry about my health.</v>
      </c>
    </row>
    <row r="52" spans="2:3">
      <c r="B52" s="88" t="s">
        <v>2893</v>
      </c>
      <c r="C52" t="str">
        <f t="shared" si="3"/>
        <v>I fell in love with mathematics.</v>
      </c>
    </row>
    <row r="53" spans="2:3">
      <c r="B53" s="88" t="s">
        <v>2894</v>
      </c>
      <c r="C53" t="str">
        <f t="shared" si="3"/>
        <v>I remember Berlin.</v>
      </c>
    </row>
    <row r="54" spans="2:3">
      <c r="B54" t="s">
        <v>2901</v>
      </c>
      <c r="C54" t="str">
        <f t="shared" si="3"/>
        <v>I am happy about my new telescope.</v>
      </c>
    </row>
    <row r="55" spans="2:3">
      <c r="B55" t="s">
        <v>2902</v>
      </c>
      <c r="C55" t="str">
        <f t="shared" si="3"/>
        <v>I am looking forward to my trip to Germany.</v>
      </c>
    </row>
    <row r="58" spans="2:3">
      <c r="B58" t="s">
        <v>2895</v>
      </c>
      <c r="C58" t="str">
        <f>_xlfn.TRANSLATE(B58)</f>
        <v>"I'm going to buy a new Honda."</v>
      </c>
    </row>
    <row r="59" spans="2:3">
      <c r="B59" t="s">
        <v>2897</v>
      </c>
      <c r="C59" t="str">
        <f t="shared" ref="C59:C65" si="4">_xlfn.TRANSLATE(B59)</f>
        <v>"I'm learning German."</v>
      </c>
    </row>
    <row r="60" spans="2:3">
      <c r="B60" t="s">
        <v>2907</v>
      </c>
      <c r="C60" t="str">
        <f t="shared" si="4"/>
        <v>"I remember Berlin."</v>
      </c>
    </row>
    <row r="61" spans="2:3">
      <c r="B61" t="s">
        <v>2898</v>
      </c>
      <c r="C61" t="str">
        <f t="shared" si="4"/>
        <v>"I'm washing the car."</v>
      </c>
    </row>
    <row r="62" spans="2:3">
      <c r="B62" t="s">
        <v>2908</v>
      </c>
      <c r="C62" t="str">
        <f t="shared" si="4"/>
        <v>"I'm looking forward to my trip."</v>
      </c>
    </row>
    <row r="63" spans="2:3">
      <c r="B63" t="s">
        <v>2909</v>
      </c>
      <c r="C63" t="str">
        <f t="shared" si="4"/>
        <v>"I'll get a coffee."</v>
      </c>
    </row>
    <row r="64" spans="2:3">
      <c r="B64" t="s">
        <v>2896</v>
      </c>
      <c r="C64" t="str">
        <f t="shared" si="4"/>
        <v>"I fall in love with astronomy."</v>
      </c>
    </row>
    <row r="65" spans="2:3">
      <c r="B65" t="s">
        <v>2910</v>
      </c>
      <c r="C65" t="str">
        <f t="shared" si="4"/>
        <v>"I buy bread in a German store."</v>
      </c>
    </row>
    <row r="69" spans="2:3">
      <c r="B69" t="s">
        <v>2911</v>
      </c>
    </row>
    <row r="70" spans="2:3">
      <c r="B70" t="s">
        <v>2912</v>
      </c>
    </row>
    <row r="71" spans="2:3">
      <c r="B71" t="s">
        <v>2913</v>
      </c>
    </row>
    <row r="72" spans="2:3">
      <c r="B72" t="s">
        <v>2914</v>
      </c>
    </row>
    <row r="73" spans="2:3">
      <c r="B73" t="s">
        <v>2915</v>
      </c>
    </row>
    <row r="74" spans="2:3">
      <c r="B74" t="s">
        <v>2916</v>
      </c>
    </row>
    <row r="75" spans="2:3">
      <c r="B75" t="s">
        <v>2917</v>
      </c>
    </row>
    <row r="76" spans="2:3">
      <c r="B76" t="s">
        <v>2918</v>
      </c>
    </row>
    <row r="79" spans="2:3">
      <c r="B79" t="s">
        <v>2884</v>
      </c>
    </row>
    <row r="80" spans="2:3">
      <c r="B80" t="s">
        <v>2883</v>
      </c>
    </row>
    <row r="81" spans="2:2">
      <c r="B81" t="s">
        <v>2919</v>
      </c>
    </row>
    <row r="82" spans="2:2">
      <c r="B82" t="s">
        <v>2920</v>
      </c>
    </row>
    <row r="83" spans="2:2">
      <c r="B83" t="s">
        <v>2894</v>
      </c>
    </row>
    <row r="84" spans="2:2">
      <c r="B84" t="s">
        <v>2921</v>
      </c>
    </row>
    <row r="85" spans="2:2">
      <c r="B85" t="s">
        <v>2889</v>
      </c>
    </row>
    <row r="86" spans="2:2">
      <c r="B86" t="s">
        <v>2862</v>
      </c>
    </row>
    <row r="87" spans="2:2">
      <c r="B87" t="s">
        <v>2922</v>
      </c>
    </row>
    <row r="88" spans="2:2">
      <c r="B88" t="s">
        <v>2860</v>
      </c>
    </row>
    <row r="91" spans="2:2">
      <c r="B91" t="s">
        <v>2923</v>
      </c>
    </row>
    <row r="92" spans="2:2">
      <c r="B92" t="s">
        <v>2927</v>
      </c>
    </row>
    <row r="93" spans="2:2">
      <c r="B93" t="s">
        <v>2853</v>
      </c>
    </row>
    <row r="94" spans="2:2">
      <c r="B94" t="s">
        <v>2924</v>
      </c>
    </row>
    <row r="95" spans="2:2">
      <c r="B95" t="s">
        <v>2925</v>
      </c>
    </row>
    <row r="96" spans="2:2">
      <c r="B96" t="s">
        <v>2928</v>
      </c>
    </row>
    <row r="97" spans="2:2">
      <c r="B97" t="s">
        <v>2917</v>
      </c>
    </row>
    <row r="98" spans="2:2">
      <c r="B98" t="s">
        <v>2926</v>
      </c>
    </row>
    <row r="101" spans="2:2">
      <c r="B101" t="s">
        <v>2929</v>
      </c>
    </row>
    <row r="102" spans="2:2">
      <c r="B102" t="s">
        <v>2930</v>
      </c>
    </row>
    <row r="103" spans="2:2">
      <c r="B103" t="s">
        <v>2931</v>
      </c>
    </row>
    <row r="104" spans="2:2">
      <c r="B104" t="s">
        <v>2932</v>
      </c>
    </row>
    <row r="105" spans="2:2">
      <c r="B105" t="s">
        <v>2853</v>
      </c>
    </row>
    <row r="106" spans="2:2">
      <c r="B106" t="s">
        <v>2933</v>
      </c>
    </row>
    <row r="107" spans="2:2">
      <c r="B107" t="s">
        <v>2934</v>
      </c>
    </row>
    <row r="108" spans="2:2">
      <c r="B108" t="s">
        <v>2886</v>
      </c>
    </row>
    <row r="109" spans="2:2">
      <c r="B109" t="s">
        <v>2892</v>
      </c>
    </row>
    <row r="110" spans="2:2">
      <c r="B110" t="s">
        <v>2935</v>
      </c>
    </row>
    <row r="111" spans="2:2">
      <c r="B111" t="s">
        <v>2922</v>
      </c>
    </row>
    <row r="112" spans="2:2">
      <c r="B112" t="s">
        <v>2936</v>
      </c>
    </row>
    <row r="113" spans="2:2">
      <c r="B113" t="s">
        <v>33</v>
      </c>
    </row>
    <row r="114" spans="2:2">
      <c r="B114" t="s">
        <v>2937</v>
      </c>
    </row>
    <row r="115" spans="2:2">
      <c r="B115" t="s">
        <v>2909</v>
      </c>
    </row>
    <row r="116" spans="2:2">
      <c r="B116" t="s">
        <v>2938</v>
      </c>
    </row>
    <row r="117" spans="2:2">
      <c r="B117" t="s">
        <v>2939</v>
      </c>
    </row>
    <row r="118" spans="2:2">
      <c r="B118" t="s">
        <v>2940</v>
      </c>
    </row>
    <row r="119" spans="2:2">
      <c r="B119" t="s">
        <v>2941</v>
      </c>
    </row>
  </sheetData>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dimension ref="A5:C63"/>
  <sheetViews>
    <sheetView topLeftCell="A22" workbookViewId="0">
      <selection activeCell="B37" sqref="B37"/>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2943</v>
      </c>
    </row>
    <row r="39" spans="1:3">
      <c r="A39" t="s">
        <v>2942</v>
      </c>
      <c r="B39" t="str">
        <f t="shared" ref="B39:B49" si="0">_xlfn.TRANSLATE(A39)</f>
        <v>I bought a telescope</v>
      </c>
    </row>
    <row r="40" spans="1:3">
      <c r="A40" t="s">
        <v>2944</v>
      </c>
      <c r="B40" t="str">
        <f t="shared" si="0"/>
        <v>My telescope is located at my hut.</v>
      </c>
    </row>
    <row r="41" spans="1:3">
      <c r="A41" t="s">
        <v>2947</v>
      </c>
      <c r="B41" t="str">
        <f t="shared" si="0"/>
        <v>My cabin is located in Northern Minnesota.</v>
      </c>
    </row>
    <row r="42" spans="1:3">
      <c r="A42" t="s">
        <v>2945</v>
      </c>
      <c r="B42" t="str">
        <f t="shared" si="0"/>
        <v>The sky above my hut is very dark.</v>
      </c>
    </row>
    <row r="43" spans="1:3">
      <c r="A43" t="s">
        <v>2950</v>
      </c>
      <c r="B43" t="str">
        <f t="shared" si="0"/>
        <v>I can see a lot of stars.</v>
      </c>
    </row>
    <row r="44" spans="1:3">
      <c r="A44" t="s">
        <v>2963</v>
      </c>
      <c r="B44" t="str">
        <f t="shared" si="0"/>
        <v>The stars are very bright because the sky is dark.</v>
      </c>
    </row>
    <row r="45" spans="1:3">
      <c r="A45" t="s">
        <v>2946</v>
      </c>
      <c r="B45" t="str">
        <f t="shared" si="0"/>
        <v>I've seen planets and comets.</v>
      </c>
    </row>
    <row r="46" spans="1:3">
      <c r="A46" t="s">
        <v>2951</v>
      </c>
      <c r="B46" t="str">
        <f t="shared" si="0"/>
        <v>The photos of comets have faint colors.</v>
      </c>
    </row>
    <row r="47" spans="1:3">
      <c r="A47" t="s">
        <v>2948</v>
      </c>
      <c r="B47" t="str">
        <f t="shared" si="0"/>
        <v>I took photos of the planets.</v>
      </c>
    </row>
    <row r="48" spans="1:3">
      <c r="A48" t="s">
        <v>2949</v>
      </c>
      <c r="B48" t="str">
        <f t="shared" si="0"/>
        <v>I control my telescope via the Internet from home.</v>
      </c>
    </row>
    <row r="49" spans="1:2">
      <c r="B49" t="str">
        <f t="shared" si="0"/>
        <v/>
      </c>
    </row>
    <row r="52" spans="1:2" ht="15">
      <c r="A52" s="60" t="s">
        <v>2952</v>
      </c>
    </row>
    <row r="54" spans="1:2">
      <c r="A54" t="s">
        <v>2953</v>
      </c>
      <c r="B54" t="str">
        <f t="shared" ref="B54:B63" si="1">_xlfn.TRANSLATE(A54)</f>
        <v>I built a pond with a well.</v>
      </c>
    </row>
    <row r="55" spans="1:2">
      <c r="A55" t="s">
        <v>2961</v>
      </c>
      <c r="B55" t="str">
        <f t="shared" si="1"/>
        <v>The pond is about three square meters in area.</v>
      </c>
    </row>
    <row r="56" spans="1:2">
      <c r="A56" t="s">
        <v>2955</v>
      </c>
      <c r="B56" t="str">
        <f t="shared" si="1"/>
        <v>The pond is shallow so children are safe.</v>
      </c>
    </row>
    <row r="57" spans="1:2">
      <c r="A57" t="s">
        <v>2954</v>
      </c>
      <c r="B57" t="str">
        <f t="shared" si="1"/>
        <v>Two ducks have moved into the pond.</v>
      </c>
    </row>
    <row r="58" spans="1:2">
      <c r="A58" t="s">
        <v>2962</v>
      </c>
      <c r="B58" t="str">
        <f t="shared" si="1"/>
        <v>I have to clean the pond often because of the ducks.</v>
      </c>
    </row>
    <row r="59" spans="1:2">
      <c r="A59" t="s">
        <v>2956</v>
      </c>
      <c r="B59" t="str">
        <f t="shared" si="1"/>
        <v>I have installed LED lights in the pond.</v>
      </c>
    </row>
    <row r="60" spans="1:2">
      <c r="A60" t="s">
        <v>2957</v>
      </c>
      <c r="B60" t="str">
        <f t="shared" si="1"/>
        <v>The pond is beautiful at night.</v>
      </c>
    </row>
    <row r="61" spans="1:2">
      <c r="A61" t="s">
        <v>2958</v>
      </c>
      <c r="B61" t="str">
        <f t="shared" si="1"/>
        <v>I'm building a second pond with a waterfall.</v>
      </c>
    </row>
    <row r="62" spans="1:2">
      <c r="A62" t="s">
        <v>2959</v>
      </c>
      <c r="B62" t="str">
        <f t="shared" si="1"/>
        <v>The waterfall has three levels.</v>
      </c>
    </row>
    <row r="63" spans="1:2">
      <c r="A63" t="s">
        <v>2960</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2575</v>
      </c>
    </row>
    <row r="3" spans="1:6">
      <c r="A3" t="s">
        <v>2550</v>
      </c>
      <c r="B3" t="s">
        <v>2553</v>
      </c>
      <c r="F3" t="s">
        <v>2576</v>
      </c>
    </row>
    <row r="4" spans="1:6">
      <c r="A4" t="s">
        <v>2549</v>
      </c>
      <c r="B4" t="s">
        <v>2554</v>
      </c>
      <c r="F4" t="s">
        <v>2577</v>
      </c>
    </row>
    <row r="5" spans="1:6">
      <c r="A5" t="s">
        <v>2548</v>
      </c>
      <c r="B5" t="s">
        <v>2555</v>
      </c>
      <c r="F5" t="s">
        <v>2578</v>
      </c>
    </row>
    <row r="6" spans="1:6">
      <c r="A6" t="s">
        <v>2502</v>
      </c>
      <c r="B6" t="s">
        <v>2515</v>
      </c>
      <c r="F6" t="s">
        <v>2579</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dimension ref="A1:M108"/>
  <sheetViews>
    <sheetView workbookViewId="0">
      <selection activeCell="M2" sqref="M2:M27"/>
    </sheetView>
  </sheetViews>
  <sheetFormatPr defaultRowHeight="12.75"/>
  <cols>
    <col min="11" max="11" width="14" customWidth="1"/>
  </cols>
  <sheetData>
    <row r="1" spans="1:13">
      <c r="A1" t="s">
        <v>2580</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2581</v>
      </c>
      <c r="J2" t="str" cm="1">
        <f t="array" ref="J2:J108">_xlfn.UNIQUE(_xlfn.TEXTSPLIT(J1,," "))</f>
        <v>Schritt</v>
      </c>
      <c r="K2" t="str">
        <f>SUBSTITUTE(SUBSTITUTE(SUBSTITUTE(SUBSTITUTE(SUBSTITUTE(LEFT(J2,FIND(",",J2&amp;",")-1),"-"," "),"1",""),"(",""),")",""),".","")</f>
        <v>Schritt</v>
      </c>
      <c r="L2" t="s">
        <v>2620</v>
      </c>
      <c r="M2" t="str" cm="1">
        <f t="array" ref="M2:M27">_xlfn._xlws.FILTER(K2:K108,L2:L108="x")</f>
        <v>Schritt</v>
      </c>
    </row>
    <row r="3" spans="1:13">
      <c r="A3" t="s">
        <v>2582</v>
      </c>
      <c r="J3" t="str">
        <v>1</v>
      </c>
      <c r="K3" t="str">
        <f t="shared" ref="K3:K66" si="0">SUBSTITUTE(SUBSTITUTE(SUBSTITUTE(SUBSTITUTE(SUBSTITUTE(LEFT(J3,FIND(",",J3&amp;",")-1),"-"," "),"1",""),"(",""),")",""),".","")</f>
        <v/>
      </c>
      <c r="M3" t="str">
        <v>Schüssel</v>
      </c>
    </row>
    <row r="4" spans="1:13">
      <c r="A4" t="s">
        <v>2583</v>
      </c>
      <c r="J4" t="str">
        <v>:</v>
      </c>
      <c r="K4" t="str">
        <f t="shared" si="0"/>
        <v>:</v>
      </c>
      <c r="M4" t="str">
        <v>Zutaten</v>
      </c>
    </row>
    <row r="5" spans="1:13">
      <c r="A5" t="s">
        <v>2584</v>
      </c>
      <c r="J5" t="str">
        <v>Du</v>
      </c>
      <c r="K5" t="str">
        <f t="shared" si="0"/>
        <v>Du</v>
      </c>
      <c r="M5" t="str">
        <v>Mehl</v>
      </c>
    </row>
    <row r="6" spans="1:13">
      <c r="A6" t="s">
        <v>2585</v>
      </c>
      <c r="J6" t="str">
        <v>musst</v>
      </c>
      <c r="K6" t="str">
        <f t="shared" si="0"/>
        <v>musst</v>
      </c>
      <c r="M6" t="str">
        <v>Hefe</v>
      </c>
    </row>
    <row r="7" spans="1:13">
      <c r="A7" t="s">
        <v>2586</v>
      </c>
      <c r="J7" t="str">
        <v>eine</v>
      </c>
      <c r="K7" t="str">
        <f t="shared" si="0"/>
        <v>eine</v>
      </c>
      <c r="M7" t="str">
        <v>Salz</v>
      </c>
    </row>
    <row r="8" spans="1:13">
      <c r="A8" t="s">
        <v>2587</v>
      </c>
      <c r="J8" t="str">
        <v>Schüssel</v>
      </c>
      <c r="K8" t="str">
        <f t="shared" si="0"/>
        <v>Schüssel</v>
      </c>
      <c r="L8" t="s">
        <v>2620</v>
      </c>
      <c r="M8" t="str">
        <v>mischen</v>
      </c>
    </row>
    <row r="9" spans="1:13">
      <c r="A9" t="s">
        <v>2588</v>
      </c>
      <c r="J9" t="str">
        <v>und</v>
      </c>
      <c r="K9" t="str">
        <f t="shared" si="0"/>
        <v>und</v>
      </c>
      <c r="M9" t="str">
        <v>Teig</v>
      </c>
    </row>
    <row r="10" spans="1:13">
      <c r="A10" t="s">
        <v>2589</v>
      </c>
      <c r="J10" t="str">
        <v>die</v>
      </c>
      <c r="K10" t="str">
        <f t="shared" si="0"/>
        <v>die</v>
      </c>
      <c r="M10" t="str">
        <v>Händen</v>
      </c>
    </row>
    <row r="11" spans="1:13">
      <c r="A11" t="s">
        <v>2590</v>
      </c>
      <c r="J11" t="str">
        <v>Zutaten</v>
      </c>
      <c r="K11" t="str">
        <f t="shared" si="0"/>
        <v>Zutaten</v>
      </c>
      <c r="L11" t="s">
        <v>2620</v>
      </c>
      <c r="M11" t="str">
        <v>kneten</v>
      </c>
    </row>
    <row r="12" spans="1:13">
      <c r="A12" t="s">
        <v>2591</v>
      </c>
      <c r="J12" t="str">
        <v>holen.</v>
      </c>
      <c r="K12" t="str">
        <f t="shared" si="0"/>
        <v>holen</v>
      </c>
      <c r="M12" t="str">
        <v>gehen</v>
      </c>
    </row>
    <row r="13" spans="1:13">
      <c r="A13" t="s">
        <v>2592</v>
      </c>
      <c r="J13" t="str">
        <v>2:</v>
      </c>
      <c r="K13" t="str">
        <f t="shared" si="0"/>
        <v>2:</v>
      </c>
      <c r="M13" t="str">
        <v>lassen</v>
      </c>
    </row>
    <row r="14" spans="1:13">
      <c r="A14" t="s">
        <v>2593</v>
      </c>
      <c r="J14" t="str">
        <v>das</v>
      </c>
      <c r="K14" t="str">
        <f t="shared" si="0"/>
        <v>das</v>
      </c>
      <c r="M14" t="str">
        <v>backen</v>
      </c>
    </row>
    <row r="15" spans="1:13">
      <c r="A15" t="s">
        <v>2594</v>
      </c>
      <c r="J15" t="str">
        <v>Mehl,</v>
      </c>
      <c r="K15" t="str">
        <f t="shared" si="0"/>
        <v>Mehl</v>
      </c>
      <c r="L15" t="s">
        <v>2620</v>
      </c>
      <c r="M15" t="str">
        <v>gemischt</v>
      </c>
    </row>
    <row r="16" spans="1:13">
      <c r="A16" t="s">
        <v>2595</v>
      </c>
      <c r="J16" t="str">
        <v>Hefe,</v>
      </c>
      <c r="K16" t="str">
        <f t="shared" si="0"/>
        <v>Hefe</v>
      </c>
      <c r="L16" t="s">
        <v>2620</v>
      </c>
      <c r="M16" t="str">
        <v>geknetet</v>
      </c>
    </row>
    <row r="17" spans="1:13">
      <c r="A17" t="s">
        <v>2596</v>
      </c>
      <c r="J17" t="str">
        <v>Salz</v>
      </c>
      <c r="K17" t="str">
        <f t="shared" si="0"/>
        <v>Salz</v>
      </c>
      <c r="L17" t="s">
        <v>2620</v>
      </c>
      <c r="M17" t="str">
        <v>gelassen</v>
      </c>
    </row>
    <row r="18" spans="1:13">
      <c r="A18" t="s">
        <v>2597</v>
      </c>
      <c r="J18" t="str">
        <v>Wasser</v>
      </c>
      <c r="K18" t="str">
        <f t="shared" si="0"/>
        <v>Wasser</v>
      </c>
      <c r="M18" t="str">
        <v>gebacken</v>
      </c>
    </row>
    <row r="19" spans="1:13">
      <c r="A19" t="s">
        <v>988</v>
      </c>
      <c r="J19" t="str">
        <v>mischen.</v>
      </c>
      <c r="K19" t="str">
        <f t="shared" si="0"/>
        <v>mischen</v>
      </c>
      <c r="L19" t="s">
        <v>2620</v>
      </c>
      <c r="M19" t="str">
        <v>Zucker</v>
      </c>
    </row>
    <row r="20" spans="1:13">
      <c r="A20" t="s">
        <v>2598</v>
      </c>
      <c r="J20" t="str">
        <v>3:</v>
      </c>
      <c r="K20" t="str">
        <f t="shared" si="0"/>
        <v>3:</v>
      </c>
      <c r="M20" t="str">
        <v>Schokolade</v>
      </c>
    </row>
    <row r="21" spans="1:13">
      <c r="A21" t="s">
        <v>2599</v>
      </c>
      <c r="J21" t="str">
        <v>den</v>
      </c>
      <c r="K21" t="str">
        <f t="shared" si="0"/>
        <v>den</v>
      </c>
      <c r="M21" t="str">
        <v>Backpulver</v>
      </c>
    </row>
    <row r="22" spans="1:13">
      <c r="A22" t="s">
        <v>2600</v>
      </c>
      <c r="J22" t="str">
        <v>Teig</v>
      </c>
      <c r="K22" t="str">
        <f t="shared" si="0"/>
        <v>Teig</v>
      </c>
      <c r="L22" t="s">
        <v>2620</v>
      </c>
      <c r="M22" t="str">
        <v>aufschlagen</v>
      </c>
    </row>
    <row r="23" spans="1:13">
      <c r="A23" t="s">
        <v>2580</v>
      </c>
      <c r="J23" t="str">
        <v>mit</v>
      </c>
      <c r="K23" t="str">
        <f t="shared" si="0"/>
        <v>mit</v>
      </c>
      <c r="M23" t="str">
        <v>Kugeln</v>
      </c>
    </row>
    <row r="24" spans="1:13">
      <c r="A24" t="s">
        <v>2601</v>
      </c>
      <c r="J24" t="str">
        <v>Händen</v>
      </c>
      <c r="K24" t="str">
        <f t="shared" si="0"/>
        <v>Händen</v>
      </c>
      <c r="L24" t="s">
        <v>2620</v>
      </c>
      <c r="M24" t="str">
        <v>formen</v>
      </c>
    </row>
    <row r="25" spans="1:13">
      <c r="A25" t="s">
        <v>2602</v>
      </c>
      <c r="J25" t="str">
        <v>kneten.</v>
      </c>
      <c r="K25" t="str">
        <f t="shared" si="0"/>
        <v>kneten</v>
      </c>
      <c r="L25" t="s">
        <v>2620</v>
      </c>
      <c r="M25" t="str">
        <v>aufgeschlagen</v>
      </c>
    </row>
    <row r="26" spans="1:13">
      <c r="A26" t="s">
        <v>2603</v>
      </c>
      <c r="J26" t="str">
        <v>4:</v>
      </c>
      <c r="K26" t="str">
        <f t="shared" si="0"/>
        <v>4:</v>
      </c>
      <c r="M26" t="str">
        <v>gerührt</v>
      </c>
    </row>
    <row r="27" spans="1:13">
      <c r="A27" t="s">
        <v>2604</v>
      </c>
      <c r="J27" t="str">
        <v>Stunde</v>
      </c>
      <c r="K27" t="str">
        <f t="shared" si="0"/>
        <v>Stunde</v>
      </c>
      <c r="M27" t="str">
        <v>geformt</v>
      </c>
    </row>
    <row r="28" spans="1:13">
      <c r="A28" t="s">
        <v>2605</v>
      </c>
      <c r="J28" t="str">
        <v>gehen</v>
      </c>
      <c r="K28" t="str">
        <f t="shared" si="0"/>
        <v>gehen</v>
      </c>
      <c r="L28" t="s">
        <v>2620</v>
      </c>
    </row>
    <row r="29" spans="1:13">
      <c r="A29" t="s">
        <v>2606</v>
      </c>
      <c r="J29" t="str">
        <v>lassen.</v>
      </c>
      <c r="K29" t="str">
        <f t="shared" si="0"/>
        <v>lassen</v>
      </c>
      <c r="L29" t="s">
        <v>2620</v>
      </c>
    </row>
    <row r="30" spans="1:13">
      <c r="A30" t="s">
        <v>2607</v>
      </c>
      <c r="J30" t="str">
        <v>5:</v>
      </c>
      <c r="K30" t="str">
        <f t="shared" si="0"/>
        <v>5:</v>
      </c>
    </row>
    <row r="31" spans="1:13">
      <c r="A31" t="s">
        <v>2608</v>
      </c>
      <c r="J31" t="str">
        <v>Brot</v>
      </c>
      <c r="K31" t="str">
        <f t="shared" si="0"/>
        <v>Brot</v>
      </c>
    </row>
    <row r="32" spans="1:13">
      <c r="A32" t="s">
        <v>2609</v>
      </c>
      <c r="J32" t="str">
        <v>im</v>
      </c>
      <c r="K32" t="str">
        <f t="shared" si="0"/>
        <v>im</v>
      </c>
    </row>
    <row r="33" spans="1:12">
      <c r="A33" t="s">
        <v>2610</v>
      </c>
      <c r="J33" t="str">
        <v>Ofen</v>
      </c>
      <c r="K33" t="str">
        <f t="shared" si="0"/>
        <v>Ofen</v>
      </c>
    </row>
    <row r="34" spans="1:12">
      <c r="A34" t="s">
        <v>2611</v>
      </c>
      <c r="J34" t="str">
        <v>bei</v>
      </c>
      <c r="K34" t="str">
        <f t="shared" si="0"/>
        <v>bei</v>
      </c>
    </row>
    <row r="35" spans="1:12">
      <c r="A35" t="s">
        <v>2612</v>
      </c>
      <c r="J35" t="str">
        <v>200°C</v>
      </c>
      <c r="K35" t="str">
        <f t="shared" si="0"/>
        <v>200°C</v>
      </c>
    </row>
    <row r="36" spans="1:12">
      <c r="A36" t="s">
        <v>2613</v>
      </c>
      <c r="J36" t="str">
        <v>backen.</v>
      </c>
      <c r="K36" t="str">
        <f t="shared" si="0"/>
        <v>backen</v>
      </c>
      <c r="L36" t="s">
        <v>2620</v>
      </c>
    </row>
    <row r="37" spans="1:12">
      <c r="A37" t="s">
        <v>2614</v>
      </c>
      <c r="J37" t="str">
        <v>venastd</v>
      </c>
      <c r="K37" t="str">
        <f t="shared" si="0"/>
        <v>venastd</v>
      </c>
    </row>
    <row r="38" spans="1:12">
      <c r="A38" t="s">
        <v>2615</v>
      </c>
      <c r="J38" t="str">
        <v>1:</v>
      </c>
      <c r="K38" t="str">
        <f t="shared" si="0"/>
        <v>:</v>
      </c>
    </row>
    <row r="39" spans="1:12">
      <c r="A39" t="s">
        <v>2616</v>
      </c>
      <c r="J39" t="str">
        <v>I(</v>
      </c>
      <c r="K39" t="str">
        <f t="shared" si="0"/>
        <v>I</v>
      </c>
    </row>
    <row r="40" spans="1:12">
      <c r="A40" t="s">
        <v>2617</v>
      </c>
      <c r="J40" t="str">
        <v>2:1(</v>
      </c>
      <c r="K40" t="str">
        <f t="shared" si="0"/>
        <v>2:</v>
      </c>
    </row>
    <row r="41" spans="1:12">
      <c r="A41" t="s">
        <v>2618</v>
      </c>
      <c r="J41" t="str">
        <v>It</v>
      </c>
      <c r="K41" t="str">
        <f t="shared" si="0"/>
        <v>It</v>
      </c>
    </row>
    <row r="42" spans="1:12">
      <c r="A42" t="s">
        <v>2619</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2620</v>
      </c>
    </row>
    <row r="47" spans="1:12">
      <c r="J47" t="str">
        <v>geknetet.</v>
      </c>
      <c r="K47" t="str">
        <f t="shared" si="0"/>
        <v>geknetet</v>
      </c>
      <c r="L47" t="s">
        <v>2620</v>
      </c>
    </row>
    <row r="48" spans="1:12">
      <c r="J48" t="str">
        <v>gelassen.</v>
      </c>
      <c r="K48" t="str">
        <f t="shared" si="0"/>
        <v>gelassen</v>
      </c>
      <c r="L48" t="s">
        <v>2620</v>
      </c>
    </row>
    <row r="49" spans="10:12">
      <c r="J49" t="str">
        <v>gebacken.</v>
      </c>
      <c r="K49" t="str">
        <f t="shared" si="0"/>
        <v>gebacken</v>
      </c>
      <c r="L49" t="s">
        <v>2620</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2620</v>
      </c>
    </row>
    <row r="67" spans="10:12">
      <c r="J67" t="str">
        <v>Schokolade</v>
      </c>
      <c r="K67" t="str">
        <f t="shared" ref="K67:K108" si="1">SUBSTITUTE(SUBSTITUTE(SUBSTITUTE(SUBSTITUTE(SUBSTITUTE(LEFT(J67,FIND(",",J67&amp;",")-1),"-"," "),"1",""),"(",""),")",""),".","")</f>
        <v>Schokolade</v>
      </c>
      <c r="L67" t="s">
        <v>2620</v>
      </c>
    </row>
    <row r="68" spans="10:12">
      <c r="J68" t="str">
        <v>Backpulver</v>
      </c>
      <c r="K68" t="str">
        <f t="shared" si="1"/>
        <v>Backpulver</v>
      </c>
      <c r="L68" t="s">
        <v>2620</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2620</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2620</v>
      </c>
    </row>
    <row r="83" spans="10:12">
      <c r="J83" t="str">
        <v>formen.</v>
      </c>
      <c r="K83" t="str">
        <f t="shared" si="1"/>
        <v>formen</v>
      </c>
      <c r="L83" t="s">
        <v>2620</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2620</v>
      </c>
    </row>
    <row r="105" spans="10:12">
      <c r="J105" t="str">
        <v>r</v>
      </c>
      <c r="K105" t="str">
        <f t="shared" si="1"/>
        <v>r</v>
      </c>
    </row>
    <row r="106" spans="10:12">
      <c r="J106" t="str">
        <v>haben</v>
      </c>
      <c r="K106" t="str">
        <f t="shared" si="1"/>
        <v>haben</v>
      </c>
    </row>
    <row r="107" spans="10:12">
      <c r="J107" t="str">
        <v>gerührt.</v>
      </c>
      <c r="K107" t="str">
        <f t="shared" si="1"/>
        <v>gerührt</v>
      </c>
      <c r="L107" t="s">
        <v>2620</v>
      </c>
    </row>
    <row r="108" spans="10:12">
      <c r="J108" t="str">
        <v>geformt.</v>
      </c>
      <c r="K108" t="str">
        <f t="shared" si="1"/>
        <v>geformt</v>
      </c>
      <c r="L108" t="s">
        <v>2620</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I31" sqref="I31"/>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12"/>
  <sheetViews>
    <sheetView workbookViewId="0">
      <selection activeCell="B12" sqref="B4:B12"/>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9" bestFit="1" customWidth="1"/>
    <col min="12" max="12" width="10"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sheetData>
  <autoFilter ref="A3:M3" xr:uid="{17434AD6-609A-4984-A47E-CE86E855F2FD}"/>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02-Aug-2026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02-Aug-2026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35</vt:i4>
      </vt:variant>
      <vt:variant>
        <vt:lpstr>Named Ranges</vt:lpstr>
      </vt:variant>
      <vt:variant>
        <vt:i4>45</vt:i4>
      </vt:variant>
    </vt:vector>
  </HeadingPairs>
  <TitlesOfParts>
    <vt:vector size="80" baseType="lpstr">
      <vt:lpstr>Model</vt:lpstr>
      <vt:lpstr>Report</vt:lpstr>
      <vt:lpstr>2025</vt:lpstr>
      <vt:lpstr>2026</vt:lpstr>
      <vt:lpstr>LongTermTraining</vt:lpstr>
      <vt:lpstr>Table15</vt:lpstr>
      <vt:lpstr>Sheet7</vt:lpstr>
      <vt:lpstr>Sheet6</vt:lpstr>
      <vt:lpstr>Bread</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_AP</vt:lpstr>
      <vt:lpstr>_AS</vt:lpstr>
      <vt:lpstr>_AT</vt:lpstr>
      <vt:lpstr>_B</vt:lpstr>
      <vt:lpstr>_BP</vt:lpstr>
      <vt:lpstr>_CT</vt:lpstr>
      <vt:lpstr>_Delta</vt:lpstr>
      <vt:lpstr>_f</vt:lpstr>
      <vt:lpstr>_GP</vt:lpstr>
      <vt:lpstr>_i</vt:lpstr>
      <vt:lpstr>_L</vt:lpstr>
      <vt:lpstr>_M</vt:lpstr>
      <vt:lpstr>_MAP</vt:lpstr>
      <vt:lpstr>_MG</vt:lpstr>
      <vt:lpstr>_N</vt:lpstr>
      <vt:lpstr>_nH</vt:lpstr>
      <vt:lpstr>'2026'!_nHd</vt:lpstr>
      <vt:lpstr>_nHd</vt:lpstr>
      <vt:lpstr>_nP</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2026-08-02T15:51:17Z</cp:lastPrinted>
  <dcterms:created xsi:type="dcterms:W3CDTF">2021-09-27T12:19:57Z</dcterms:created>
  <dcterms:modified xsi:type="dcterms:W3CDTF">2026-08-02T15:51:28Z</dcterms:modified>
</cp:coreProperties>
</file>