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4"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E33B4A7-99E0-4C7D-973A-9FD1A7B8F303}" xr6:coauthVersionLast="47" xr6:coauthVersionMax="47" xr10:uidLastSave="{00000000-0000-0000-0000-000000000000}"/>
  <bookViews>
    <workbookView xWindow="-28920" yWindow="-120" windowWidth="29040" windowHeight="15720"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AddRows" sheetId="26" r:id="rId7"/>
    <sheet name="Python" sheetId="21" r:id="rId8"/>
    <sheet name="DataDrill" sheetId="25" r:id="rId9"/>
    <sheet name="PythonMore" sheetId="22" r:id="rId10"/>
    <sheet name="PointTraining" sheetId="4" r:id="rId11"/>
    <sheet name="Table 1 (2)" sheetId="20" r:id="rId12"/>
    <sheet name="water_levels_export" sheetId="24" r:id="rId13"/>
    <sheet name="LakeLevel" sheetId="23" r:id="rId14"/>
    <sheet name="Append1" sheetId="19" r:id="rId15"/>
    <sheet name="Table 3" sheetId="18" r:id="rId16"/>
    <sheet name="Table 2" sheetId="17" r:id="rId17"/>
    <sheet name="Table 1" sheetId="16" r:id="rId18"/>
    <sheet name="Hockey" sheetId="15" r:id="rId19"/>
    <sheet name="Sheet5" sheetId="13" r:id="rId20"/>
    <sheet name="Sheet4" sheetId="12" r:id="rId21"/>
    <sheet name="RAOBF" sheetId="8" r:id="rId22"/>
    <sheet name="BP_Data" sheetId="9" r:id="rId23"/>
    <sheet name="Sheet1" sheetId="5" r:id="rId24"/>
    <sheet name="Sheet2" sheetId="6" r:id="rId25"/>
    <sheet name="Sheet3" sheetId="10" r:id="rId26"/>
    <sheet name="DataValidation" sheetId="14" r:id="rId27"/>
    <sheet name="SH3_Correction_Table" sheetId="7" r:id="rId28"/>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2" hidden="1">BP_Data!$A$3:$M$3</definedName>
    <definedName name="_xlnm._FilterDatabase" localSheetId="25" hidden="1">Sheet3!$B$5:$E$16</definedName>
    <definedName name="_xlnm._FilterDatabase" localSheetId="2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8" hidden="1">DataDrill!$F$20:$G$29</definedName>
    <definedName name="ExternalData_1" localSheetId="17" hidden="1">'Table 1'!$A$1:$J$4</definedName>
    <definedName name="ExternalData_1" localSheetId="12" hidden="1">water_levels_export!$A$1:$D$575</definedName>
    <definedName name="ExternalData_2" localSheetId="16" hidden="1">'Table 2'!$A$1:$J$8</definedName>
    <definedName name="ExternalData_3" localSheetId="15" hidden="1">'Table 3'!$A$1:$J$14</definedName>
    <definedName name="ExternalData_4" localSheetId="14" hidden="1">Append1!$A$1:$L$24</definedName>
    <definedName name="ExternalData_5" localSheetId="11"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s>
  <calcPr calcId="191029"/>
  <pivotCaches>
    <pivotCache cacheId="2" r:id="rId29"/>
    <pivotCache cacheId="3" r:id="rId30"/>
    <pivotCache cacheId="4" r:id="rId3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29" l="1"/>
  <c r="D18" i="29"/>
  <c r="D12" i="29"/>
  <c r="D5" i="29"/>
  <c r="D6" i="29"/>
  <c r="D7" i="29"/>
  <c r="D8" i="29"/>
  <c r="D9" i="29"/>
  <c r="D10" i="29"/>
  <c r="D11" i="29"/>
  <c r="D13" i="29"/>
  <c r="D4" i="29"/>
  <c r="D14" i="29" s="1"/>
  <c r="D17" i="29" s="1"/>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5" i="29" l="1"/>
  <c r="H6" i="29"/>
  <c r="H7" i="29"/>
  <c r="H8" i="29"/>
  <c r="H9" i="29"/>
  <c r="H10" i="29"/>
  <c r="H11" i="29"/>
  <c r="H12" i="29"/>
  <c r="H13" i="29"/>
  <c r="H4"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<sst xmlns="http://schemas.openxmlformats.org/spreadsheetml/2006/main" count="6090" uniqueCount="2575">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</sst>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7">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0" fontId="0" fillId="0" borderId="0" xfId="0" applyAlignment="1">
      <alignment horizontal="lef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17/06/relationships/rdSupportingPropertyBagStructure" Target="richData/rdsupportingpropertybagstructure.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22/10/relationships/richValueRel" Target="richData/richValueRel.xml"/><Relationship Id="rId40" Type="http://schemas.microsoft.com/office/2017/06/relationships/rdArray" Target="richData/rdarray.xml"/><Relationship Id="rId45"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49" Type="http://schemas.microsoft.com/office/2023/09/relationships/Python" Target="pyth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sharedStrings" Target="sharedStrings.xml"/><Relationship Id="rId43" Type="http://schemas.microsoft.com/office/2017/06/relationships/rdSupportingPropertyBag" Target="richData/rdsupportingpropertybag.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 Target="richData/rdrichvalue.xml"/><Relationship Id="rId46" Type="http://schemas.openxmlformats.org/officeDocument/2006/relationships/calcChain" Target="calcChain.xml"/><Relationship Id="rId20" Type="http://schemas.openxmlformats.org/officeDocument/2006/relationships/worksheet" Target="worksheets/sheet20.xml"/><Relationship Id="rId41"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7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113</xdr:row>
          <xdr:rowOff>19050</xdr:rowOff>
        </xdr:from>
        <xdr:to>
          <xdr:col>24</xdr:col>
          <xdr:colOff>0</xdr:colOff>
          <xdr:row>144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61"/>
                </a:ext>
              </a:extLst>
            </xdr:cNvPicPr>
          </xdr:nvPicPr>
          <xdr:blipFill>
            <a:blip xmlns:r="http://schemas.openxmlformats.org/officeDocument/2006/relationships" r:embed="rId1"/>
            <a:srcRect/>
            <a:stretch>
              <a:fillRect/>
            </a:stretch>
          </xdr:blipFill>
          <xdr:spPr bwMode="auto">
            <a:xfrm>
              <a:off x="4430399" y="19640550"/>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0x7F5E5902C620&gt;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AA139" sqref="AA139"/>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4" ca="1">TEXT(DATE(2026,1,_xlfn.SEQUENCE(1+_xlfn.DAYS(TODAY(),DATE(2026,1,1)))),"dd-mmm")</f>
        <v>01-Jan</v>
      </c>
      <c r="C5" s="5">
        <v>1</v>
      </c>
      <c r="D5" s="5">
        <v>1</v>
      </c>
      <c r="E5" s="5">
        <v>0</v>
      </c>
      <c r="F5" s="5">
        <v>0</v>
      </c>
      <c r="G5" s="5">
        <v>1</v>
      </c>
      <c r="H5" s="5">
        <v>1</v>
      </c>
      <c r="I5" s="5">
        <v>1</v>
      </c>
      <c r="J5" s="5">
        <v>1</v>
      </c>
      <c r="K5" s="5">
        <v>1</v>
      </c>
      <c r="L5" cm="1">
        <f t="array" aca="1" ref="L5:L144" ca="1">_xlfn.BYROW(_xlfn.TAKE(Banded,,1),_xleta.WEEKNUM)</f>
        <v>1</v>
      </c>
      <c r="M5" cm="1">
        <f t="array" ref="M5:M144">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3</v>
      </c>
      <c r="Q25" s="5">
        <f ca="1"/>
        <v>4</v>
      </c>
      <c r="R25" s="5">
        <f ca="1"/>
        <v>3</v>
      </c>
      <c r="S25" s="5">
        <f ca="1"/>
        <v>3</v>
      </c>
      <c r="T25" s="5">
        <f ca="1"/>
        <v>3</v>
      </c>
      <c r="U25" s="5">
        <f ca="1"/>
        <v>3</v>
      </c>
      <c r="V25" s="5">
        <f ca="1"/>
        <v>3</v>
      </c>
      <c r="W25" s="5">
        <f ca="1"/>
        <v>3</v>
      </c>
      <c r="X25" s="5">
        <f ca="1"/>
        <v>4</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0</v>
      </c>
      <c r="D144" s="5">
        <v>1</v>
      </c>
      <c r="E144" s="5">
        <v>0</v>
      </c>
      <c r="F144" s="5">
        <v>0</v>
      </c>
      <c r="G144" s="5">
        <v>0</v>
      </c>
      <c r="H144" s="5">
        <v>0</v>
      </c>
      <c r="I144" s="5">
        <v>0</v>
      </c>
      <c r="J144" s="5">
        <v>0</v>
      </c>
      <c r="K144" s="5">
        <v>1</v>
      </c>
      <c r="L144">
        <f ca="1"/>
        <v>21</v>
      </c>
      <c r="M144">
        <v>2</v>
      </c>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B1:H19"/>
  <sheetViews>
    <sheetView workbookViewId="0">
      <selection activeCell="K7" sqref="K7"/>
    </sheetView>
  </sheetViews>
  <sheetFormatPr defaultRowHeight="12.75" x14ac:dyDescent="0.2"/>
  <cols>
    <col min="2" max="2" width="13" customWidth="1"/>
    <col min="4" max="4" width="13.28515625" customWidth="1"/>
    <col min="6" max="6" width="12.85546875" customWidth="1"/>
    <col min="7" max="7" width="11" bestFit="1" customWidth="1"/>
  </cols>
  <sheetData>
    <row r="1" spans="2:8" x14ac:dyDescent="0.2">
      <c r="B1" t="s">
        <v>2572</v>
      </c>
      <c r="F1" t="s">
        <v>2573</v>
      </c>
    </row>
    <row r="2" spans="2:8" x14ac:dyDescent="0.2">
      <c r="F2" t="s">
        <v>2574</v>
      </c>
      <c r="G2">
        <v>624</v>
      </c>
    </row>
    <row r="3" spans="2:8" x14ac:dyDescent="0.2">
      <c r="B3" s="75" t="s">
        <v>2565</v>
      </c>
      <c r="C3" s="22" t="s">
        <v>2566</v>
      </c>
      <c r="D3" s="22" t="s">
        <v>734</v>
      </c>
      <c r="F3" t="s">
        <v>2565</v>
      </c>
      <c r="G3" t="s">
        <v>734</v>
      </c>
    </row>
    <row r="4" spans="2:8" x14ac:dyDescent="0.2">
      <c r="B4" t="s">
        <v>2556</v>
      </c>
      <c r="C4">
        <v>400</v>
      </c>
      <c r="D4" s="73">
        <f>C4/$C$4</f>
        <v>1</v>
      </c>
      <c r="F4" t="s">
        <v>2556</v>
      </c>
      <c r="G4" s="73">
        <v>1</v>
      </c>
      <c r="H4">
        <f>(G4/$G$14)*$G$2</f>
        <v>399.99999999999994</v>
      </c>
    </row>
    <row r="5" spans="2:8" x14ac:dyDescent="0.2">
      <c r="B5" t="s">
        <v>2560</v>
      </c>
      <c r="C5">
        <v>0</v>
      </c>
      <c r="D5" s="73">
        <f t="shared" ref="D5:D13" si="0">C5/$C$4</f>
        <v>0</v>
      </c>
      <c r="F5" t="s">
        <v>2560</v>
      </c>
      <c r="G5" s="73">
        <v>0</v>
      </c>
      <c r="H5">
        <f t="shared" ref="H5:H13" si="1">(G5/$G$14)*$G$2</f>
        <v>0</v>
      </c>
    </row>
    <row r="6" spans="2:8" x14ac:dyDescent="0.2">
      <c r="B6" s="71" t="s">
        <v>2557</v>
      </c>
      <c r="C6">
        <v>200</v>
      </c>
      <c r="D6" s="73">
        <f t="shared" si="0"/>
        <v>0.5</v>
      </c>
      <c r="F6" t="s">
        <v>2557</v>
      </c>
      <c r="G6" s="73">
        <v>0.5</v>
      </c>
      <c r="H6">
        <f t="shared" si="1"/>
        <v>199.99999999999997</v>
      </c>
    </row>
    <row r="7" spans="2:8" x14ac:dyDescent="0.2">
      <c r="B7" s="71" t="s">
        <v>2564</v>
      </c>
      <c r="C7">
        <v>0</v>
      </c>
      <c r="D7" s="73">
        <f t="shared" si="0"/>
        <v>0</v>
      </c>
      <c r="F7" t="s">
        <v>2564</v>
      </c>
      <c r="G7" s="73">
        <v>0</v>
      </c>
      <c r="H7">
        <f t="shared" si="1"/>
        <v>0</v>
      </c>
    </row>
    <row r="8" spans="2:8" x14ac:dyDescent="0.2">
      <c r="B8" s="71" t="s">
        <v>2561</v>
      </c>
      <c r="C8">
        <v>8</v>
      </c>
      <c r="D8" s="73">
        <f t="shared" si="0"/>
        <v>0.02</v>
      </c>
      <c r="F8" t="s">
        <v>2561</v>
      </c>
      <c r="G8" s="73">
        <v>0.02</v>
      </c>
      <c r="H8">
        <f t="shared" si="1"/>
        <v>8</v>
      </c>
    </row>
    <row r="9" spans="2:8" x14ac:dyDescent="0.2">
      <c r="B9" t="s">
        <v>2558</v>
      </c>
      <c r="C9">
        <v>8</v>
      </c>
      <c r="D9" s="73">
        <f t="shared" si="0"/>
        <v>0.02</v>
      </c>
      <c r="F9" t="s">
        <v>2558</v>
      </c>
      <c r="G9" s="73">
        <v>0.02</v>
      </c>
      <c r="H9">
        <f t="shared" si="1"/>
        <v>8</v>
      </c>
    </row>
    <row r="10" spans="2:8" x14ac:dyDescent="0.2">
      <c r="B10" t="s">
        <v>2562</v>
      </c>
      <c r="C10">
        <v>0</v>
      </c>
      <c r="D10" s="73">
        <f t="shared" si="0"/>
        <v>0</v>
      </c>
      <c r="F10" t="s">
        <v>2562</v>
      </c>
      <c r="G10" s="73">
        <v>0</v>
      </c>
      <c r="H10">
        <f t="shared" si="1"/>
        <v>0</v>
      </c>
    </row>
    <row r="11" spans="2:8" x14ac:dyDescent="0.2">
      <c r="B11" t="s">
        <v>2563</v>
      </c>
      <c r="C11">
        <v>0</v>
      </c>
      <c r="D11" s="73">
        <f t="shared" si="0"/>
        <v>0</v>
      </c>
      <c r="F11" t="s">
        <v>2563</v>
      </c>
      <c r="G11" s="73">
        <v>0</v>
      </c>
      <c r="H11">
        <f t="shared" si="1"/>
        <v>0</v>
      </c>
    </row>
    <row r="12" spans="2:8" x14ac:dyDescent="0.2">
      <c r="B12" t="s">
        <v>2567</v>
      </c>
      <c r="C12">
        <v>8</v>
      </c>
      <c r="D12" s="73">
        <f t="shared" si="0"/>
        <v>0.02</v>
      </c>
      <c r="F12" t="s">
        <v>2567</v>
      </c>
      <c r="G12" s="73">
        <v>0.02</v>
      </c>
      <c r="H12">
        <f t="shared" si="1"/>
        <v>8</v>
      </c>
    </row>
    <row r="13" spans="2:8" x14ac:dyDescent="0.2">
      <c r="B13" t="s">
        <v>2559</v>
      </c>
      <c r="C13">
        <v>0</v>
      </c>
      <c r="D13" s="73">
        <f t="shared" si="0"/>
        <v>0</v>
      </c>
      <c r="F13" t="s">
        <v>2559</v>
      </c>
      <c r="G13" s="73">
        <v>0</v>
      </c>
      <c r="H13">
        <f t="shared" si="1"/>
        <v>0</v>
      </c>
    </row>
    <row r="14" spans="2:8" x14ac:dyDescent="0.2">
      <c r="D14" s="74">
        <f>SUM(D4:D13)</f>
        <v>1.56</v>
      </c>
      <c r="G14" s="74">
        <f>SUM(G4:G13)</f>
        <v>1.56</v>
      </c>
    </row>
    <row r="16" spans="2:8" x14ac:dyDescent="0.2">
      <c r="B16" t="s">
        <v>2570</v>
      </c>
    </row>
    <row r="17" spans="2:4" x14ac:dyDescent="0.2">
      <c r="B17" t="s">
        <v>2569</v>
      </c>
      <c r="D17">
        <f>C4*D14</f>
        <v>624</v>
      </c>
    </row>
    <row r="18" spans="2:4" x14ac:dyDescent="0.2">
      <c r="B18" t="s">
        <v>2568</v>
      </c>
      <c r="D18" s="72">
        <f>(C6+0.9*C7)/C4</f>
        <v>0.5</v>
      </c>
    </row>
    <row r="19" spans="2:4" x14ac:dyDescent="0.2">
      <c r="B19" t="s">
        <v>2571</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3"/>
  <sheetViews>
    <sheetView topLeftCell="A4" workbookViewId="0">
      <pane ySplit="5" topLeftCell="A497" activePane="bottomLeft" state="frozen"/>
      <selection activeCell="A4" sqref="A4"/>
      <selection pane="bottomLeft" activeCell="E511" sqref="E511:Y51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3">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AA513">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2551</v>
      </c>
      <c r="B2" t="s">
        <v>2552</v>
      </c>
    </row>
    <row r="3" spans="1:2" x14ac:dyDescent="0.2">
      <c r="A3" t="s">
        <v>2550</v>
      </c>
      <c r="B3" t="s">
        <v>2553</v>
      </c>
    </row>
    <row r="4" spans="1:2" x14ac:dyDescent="0.2">
      <c r="A4" t="s">
        <v>2549</v>
      </c>
      <c r="B4" t="s">
        <v>2554</v>
      </c>
    </row>
    <row r="5" spans="1:2" x14ac:dyDescent="0.2">
      <c r="A5" t="s">
        <v>2548</v>
      </c>
      <c r="B5" t="s">
        <v>2555</v>
      </c>
    </row>
    <row r="6" spans="1:2" x14ac:dyDescent="0.2">
      <c r="A6" t="s">
        <v>2502</v>
      </c>
      <c r="B6" t="s">
        <v>2515</v>
      </c>
    </row>
    <row r="7" spans="1:2" x14ac:dyDescent="0.2">
      <c r="A7" t="s">
        <v>2503</v>
      </c>
      <c r="B7" t="s">
        <v>2516</v>
      </c>
    </row>
    <row r="8" spans="1:2" x14ac:dyDescent="0.2">
      <c r="A8" t="s">
        <v>2504</v>
      </c>
      <c r="B8" t="s">
        <v>2517</v>
      </c>
    </row>
    <row r="9" spans="1:2" x14ac:dyDescent="0.2">
      <c r="A9" t="s">
        <v>2505</v>
      </c>
      <c r="B9" t="s">
        <v>2518</v>
      </c>
    </row>
    <row r="10" spans="1:2" x14ac:dyDescent="0.2">
      <c r="A10" t="s">
        <v>2506</v>
      </c>
      <c r="B10" t="s">
        <v>2519</v>
      </c>
    </row>
    <row r="11" spans="1:2" x14ac:dyDescent="0.2">
      <c r="A11" t="s">
        <v>2507</v>
      </c>
      <c r="B11" t="s">
        <v>2520</v>
      </c>
    </row>
    <row r="12" spans="1:2" x14ac:dyDescent="0.2">
      <c r="A12" t="s">
        <v>2508</v>
      </c>
      <c r="B12" t="s">
        <v>2521</v>
      </c>
    </row>
    <row r="13" spans="1:2" x14ac:dyDescent="0.2">
      <c r="A13" t="s">
        <v>2509</v>
      </c>
      <c r="B13" t="s">
        <v>2522</v>
      </c>
    </row>
    <row r="14" spans="1:2" x14ac:dyDescent="0.2">
      <c r="A14" t="s">
        <v>2510</v>
      </c>
      <c r="B14" t="s">
        <v>2523</v>
      </c>
    </row>
    <row r="15" spans="1:2" x14ac:dyDescent="0.2">
      <c r="A15" t="s">
        <v>2511</v>
      </c>
      <c r="B15" t="s">
        <v>2524</v>
      </c>
    </row>
    <row r="16" spans="1:2"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20-May-2026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20-May-2026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20</vt:i4>
      </vt:variant>
    </vt:vector>
  </HeadingPairs>
  <TitlesOfParts>
    <vt:vector size="48" baseType="lpstr">
      <vt:lpstr>2025</vt:lpstr>
      <vt:lpstr>2026</vt:lpstr>
      <vt:lpstr>Bread</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2026-05-20T10:31:05Z</dcterms:modified>
</cp:coreProperties>
</file>