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E534C36E-0D23-41DC-B928-CD1AF4017AF5}" xr6:coauthVersionLast="47" xr6:coauthVersionMax="47" xr10:uidLastSave="{00000000-0000-0000-0000-000000000000}"/>
  <bookViews>
    <workbookView xWindow="-28920" yWindow="-120" windowWidth="29040" windowHeight="15720" xr2:uid="{79507A11-E329-490F-8F3D-C4CA49231C76}"/>
  </bookViews>
  <sheets>
    <sheet name="Rayovac-Data" sheetId="1" r:id="rId1"/>
  </sheets>
  <externalReferences>
    <externalReference r:id="rId2"/>
    <externalReference r:id="rId3"/>
  </externalReferences>
  <definedNames>
    <definedName name="_n24">'[2]2.4 GHz'!$A$2:$AC$106</definedName>
    <definedName name="_n24NFMI">'[2]2.4 GHz + NFMI'!$A$2:$AC$91</definedName>
    <definedName name="_nAgeFactor">'[1]Rechargeable-SOCs'!$C$7</definedName>
    <definedName name="_nBat">[1]!_tZ[Z]</definedName>
    <definedName name="_nBatType">[1]!_tBatType[BatType]</definedName>
    <definedName name="_nDevice">[1]!_tConsol16[#All]</definedName>
    <definedName name="_nGenesis">'[2]Genesis '!$A$2:$AC$48</definedName>
    <definedName name="_nHeading">'[2]2.4 GHz + NFMI'!$A$1:$AC$1</definedName>
    <definedName name="_nMatrix">[1]!_tMatrix[Matrix]</definedName>
    <definedName name="_nProduct">[1]!_tProduct[Product]</definedName>
    <definedName name="_nProgram">[1]!_tProgram[Program]</definedName>
    <definedName name="_nVREF">[1]!_tVREF[VREF]</definedName>
    <definedName name="_nWired">[2]Wired!$A$2:$AC$25</definedName>
    <definedName name="_nWiredWireless">[1]!_tWiredWireless[Wired/2.4GHz]</definedName>
    <definedName name="_tCur">[1]Scenarios!$H$69:$H$72</definedName>
    <definedName name="_tTime">[1]Scenarios!$C$69:$F$77</definedName>
    <definedName name="_X">'Rayovac-Data'!$B$91:$B$166</definedName>
    <definedName name="_Y">'Rayovac-Data'!$C$91:$C$166</definedName>
    <definedName name="dlint">_xlfn.LAMBDA(_xlpm.x,_xlpm.s,IF(_xlpm.x&lt;1,_xlpm.x,lint(_xlpm.s,_xlpm.x)))</definedName>
    <definedName name="Inter">_xlfn.LAMBDA(_xlpm.x,_xlpm.x_0,_xlpm.x_1,_xlpm.y_0,_xlpm.y_1,_xlpm.y_0+IFERROR((_xlpm.y_1-_xlpm.y_0)/(_xlpm.x_1-_xlpm.x_0)*(_xlpm.x-_xlpm.x_0),0))</definedName>
    <definedName name="lint">_xlfn.LAMBDA(_xlpm.s,_xlpm.x,Inter(_xlpm.x,lupmx(_xlpm.s,_xlpm.x),luppx(_xlpm.s,_xlpm.x),lupm(_xlpm.s,_xlpm.x),lupp(_xlpm.s,_xlpm.x)))</definedName>
    <definedName name="lup">_xlfn.LAMBDA(_xlpm.s,_xlpm.z,_xlfn.LET(_xlpm.t, _xlfn.CHOOSECOLS(_xlfn._xlws.FILTER(_tRayovac[],(_tRayovac[Battery Size]=_xlpm.s)),2,4),_xlpm.x, _xlfn.CHOOSECOLS(_xlpm.t,1),_xlpm.y,_xlfn.CHOOSECOLS(_xlpm.t,2),_xlfn.XLOOKUP(_xlpm.z,_xlpm.x,_xlpm.y)))</definedName>
    <definedName name="lupm">_xlfn.LAMBDA(_xlpm.s,_xlpm.z,_xlfn.LET(_xlpm.t, _xlfn.CHOOSECOLS(_xlfn._xlws.FILTER(_tRayovac[],(_tRayovac[Battery Size]=_xlpm.s)),2,4),_xlpm.x, _xlfn.CHOOSECOLS(_xlpm.t,1),_xlpm.y,_xlfn.CHOOSECOLS(_xlpm.t,2),_xlfn.XLOOKUP(_xlpm.z,_xlpm.x,_xlpm.y,,-1)))</definedName>
    <definedName name="lupmx">_xlfn.LAMBDA(_xlpm.s,_xlpm.z,_xlfn.LET(_xlpm.t, _xlfn.CHOOSECOLS(_xlfn._xlws.FILTER(_tRayovac[],(_tRayovac[Battery Size]=_xlpm.s)),2,4),_xlpm.x, _xlfn.CHOOSECOLS(_xlpm.t,1),_xlpm.y,_xlfn.CHOOSECOLS(_xlpm.t,2),_xlfn.XLOOKUP(_xlpm.z,_xlpm.x,_xlpm.x,,-1)))</definedName>
    <definedName name="lupp">_xlfn.LAMBDA(_xlpm.s,_xlpm.z,_xlfn.LET(_xlpm.t, _xlfn.CHOOSECOLS(_xlfn._xlws.FILTER(_tRayovac[],(_tRayovac[Battery Size]=_xlpm.s)),2,4),_xlpm.x, _xlfn.CHOOSECOLS(_xlpm.t,1),_xlpm.y,_xlfn.CHOOSECOLS(_xlpm.t,2),_xlfn.XLOOKUP(_xlpm.z,_xlpm.x,_xlpm.y,,1)))</definedName>
    <definedName name="luppx">_xlfn.LAMBDA(_xlpm.s,_xlpm.z,_xlfn.LET(_xlpm.t, _xlfn.CHOOSECOLS(_xlfn._xlws.FILTER(_tRayovac[],(_tRayovac[Battery Size]=_xlpm.s)),2,4),_xlpm.x, _xlfn.CHOOSECOLS(_xlpm.t,1),_xlpm.y,_xlfn.CHOOSECOLS(_xlpm.t,2),_xlfn.XLOOKUP(_xlpm.z,_xlpm.x,_xlpm.x,,1)))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2" i="1" l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X53" i="1"/>
  <c r="W53" i="1"/>
  <c r="T53" i="1"/>
  <c r="S53" i="1"/>
  <c r="D53" i="1"/>
  <c r="T52" i="1"/>
  <c r="X51" i="1" s="1"/>
  <c r="S52" i="1"/>
  <c r="W52" i="1" s="1"/>
  <c r="R52" i="1" a="1"/>
  <c r="R52" i="1" s="1"/>
  <c r="D52" i="1"/>
  <c r="W51" i="1"/>
  <c r="T51" i="1"/>
  <c r="S51" i="1"/>
  <c r="D51" i="1"/>
  <c r="W50" i="1"/>
  <c r="T50" i="1"/>
  <c r="S50" i="1"/>
  <c r="W49" i="1" s="1"/>
  <c r="D50" i="1"/>
  <c r="T49" i="1"/>
  <c r="X49" i="1" s="1"/>
  <c r="S49" i="1"/>
  <c r="D49" i="1"/>
  <c r="X48" i="1"/>
  <c r="W48" i="1"/>
  <c r="T48" i="1"/>
  <c r="S48" i="1"/>
  <c r="D48" i="1"/>
  <c r="X47" i="1"/>
  <c r="T47" i="1"/>
  <c r="X46" i="1" s="1"/>
  <c r="S47" i="1"/>
  <c r="W47" i="1" s="1"/>
  <c r="R47" i="1" a="1"/>
  <c r="R47" i="1" s="1"/>
  <c r="D47" i="1"/>
  <c r="T46" i="1"/>
  <c r="D46" i="1"/>
  <c r="R45" i="1" a="1"/>
  <c r="R45" i="1" s="1"/>
  <c r="D45" i="1"/>
  <c r="D44" i="1"/>
  <c r="D43" i="1"/>
  <c r="R42" i="1" a="1"/>
  <c r="R42" i="1" s="1"/>
  <c r="D42" i="1"/>
  <c r="AB41" i="1" a="1"/>
  <c r="AB41" i="1" s="1"/>
  <c r="D41" i="1"/>
  <c r="AB40" i="1" a="1"/>
  <c r="AB40" i="1" s="1"/>
  <c r="R40" i="1" a="1"/>
  <c r="R40" i="1" s="1"/>
  <c r="Q40" i="1" a="1"/>
  <c r="Q40" i="1" s="1"/>
  <c r="D40" i="1"/>
  <c r="S39" i="1" a="1"/>
  <c r="S39" i="1" s="1"/>
  <c r="D39" i="1"/>
  <c r="D38" i="1"/>
  <c r="S37" i="1" a="1"/>
  <c r="S37" i="1" s="1"/>
  <c r="R37" i="1" a="1"/>
  <c r="R37" i="1" s="1"/>
  <c r="D37" i="1"/>
  <c r="D36" i="1"/>
  <c r="AB35" i="1" a="1"/>
  <c r="AB35" i="1" s="1"/>
  <c r="R35" i="1" a="1"/>
  <c r="R35" i="1" s="1"/>
  <c r="Q35" i="1" a="1"/>
  <c r="Q35" i="1" s="1"/>
  <c r="D35" i="1"/>
  <c r="S34" i="1" a="1"/>
  <c r="S34" i="1" s="1"/>
  <c r="P34" i="1"/>
  <c r="R34" i="1" s="1" a="1"/>
  <c r="R34" i="1" s="1"/>
  <c r="P34" i="1" a="1"/>
  <c r="R49" i="1" s="1" a="1"/>
  <c r="R49" i="1" s="1"/>
  <c r="D34" i="1"/>
  <c r="AC33" i="1" a="1"/>
  <c r="AC33" i="1" s="1"/>
  <c r="AB33" i="1" a="1"/>
  <c r="AB33" i="1" s="1"/>
  <c r="D33" i="1"/>
  <c r="AC32" i="1" a="1"/>
  <c r="AC32" i="1" s="1"/>
  <c r="AB32" i="1" a="1"/>
  <c r="AB32" i="1" s="1"/>
  <c r="AB38" i="1" s="1" a="1"/>
  <c r="AB38" i="1" s="1"/>
  <c r="D32" i="1"/>
  <c r="AB31" i="1" a="1"/>
  <c r="AB31" i="1" s="1"/>
  <c r="D31" i="1"/>
  <c r="AB30" i="1" a="1"/>
  <c r="AB30" i="1" s="1"/>
  <c r="D30" i="1"/>
  <c r="AB29" i="1"/>
  <c r="AB29" i="1" a="1"/>
  <c r="P29" i="1" a="1"/>
  <c r="P29" i="1" s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G9" i="1" s="1" a="1"/>
  <c r="G9" i="1" s="1"/>
  <c r="D16" i="1"/>
  <c r="D15" i="1"/>
  <c r="D14" i="1"/>
  <c r="D13" i="1"/>
  <c r="D12" i="1"/>
  <c r="D11" i="1"/>
  <c r="D10" i="1"/>
  <c r="N9" i="1"/>
  <c r="N9" i="1" a="1"/>
  <c r="M9" i="1" a="1"/>
  <c r="M9" i="1" s="1"/>
  <c r="L9" i="1"/>
  <c r="L9" i="1" a="1"/>
  <c r="K9" i="1" a="1"/>
  <c r="K9" i="1" s="1"/>
  <c r="J9" i="1"/>
  <c r="J9" i="1" a="1"/>
  <c r="I9" i="1" a="1"/>
  <c r="I9" i="1" s="1"/>
  <c r="D9" i="1"/>
  <c r="H9" i="1" s="1" a="1"/>
  <c r="H9" i="1" s="1"/>
  <c r="T40" i="1" l="1" a="1"/>
  <c r="T40" i="1" s="1"/>
  <c r="T35" i="1" a="1"/>
  <c r="T35" i="1" s="1"/>
  <c r="Q36" i="1" a="1"/>
  <c r="Q36" i="1" s="1"/>
  <c r="S38" i="1" a="1"/>
  <c r="S38" i="1" s="1"/>
  <c r="Q44" i="1" a="1"/>
  <c r="Q44" i="1" s="1"/>
  <c r="X50" i="1"/>
  <c r="S45" i="1" a="1"/>
  <c r="S45" i="1" s="1"/>
  <c r="Q48" i="1" a="1"/>
  <c r="Q48" i="1" s="1"/>
  <c r="R36" i="1" a="1"/>
  <c r="R36" i="1" s="1"/>
  <c r="R44" i="1" a="1"/>
  <c r="R44" i="1" s="1"/>
  <c r="Q51" i="1" a="1"/>
  <c r="Q51" i="1" s="1"/>
  <c r="Q43" i="1" a="1"/>
  <c r="Q43" i="1" s="1"/>
  <c r="R48" i="1" a="1"/>
  <c r="R48" i="1" s="1"/>
  <c r="S44" i="1" a="1"/>
  <c r="S44" i="1" s="1"/>
  <c r="R51" i="1" a="1"/>
  <c r="R51" i="1" s="1"/>
  <c r="Q34" i="1" a="1"/>
  <c r="Q34" i="1" s="1"/>
  <c r="S36" i="1" a="1"/>
  <c r="S36" i="1" s="1"/>
  <c r="S35" i="1" a="1"/>
  <c r="S35" i="1" s="1"/>
  <c r="R43" i="1" a="1"/>
  <c r="R43" i="1" s="1"/>
  <c r="Q42" i="1" a="1"/>
  <c r="Q42" i="1" s="1"/>
  <c r="Q47" i="1" a="1"/>
  <c r="Q47" i="1" s="1"/>
  <c r="X52" i="1"/>
  <c r="Q41" i="1" a="1"/>
  <c r="Q41" i="1" s="1"/>
  <c r="S43" i="1" a="1"/>
  <c r="S43" i="1" s="1"/>
  <c r="Q50" i="1" a="1"/>
  <c r="Q50" i="1" s="1"/>
  <c r="Q53" i="1" a="1"/>
  <c r="Q53" i="1" s="1"/>
  <c r="U53" i="1" s="1"/>
  <c r="AB37" i="1" a="1"/>
  <c r="AB37" i="1" s="1"/>
  <c r="R41" i="1" a="1"/>
  <c r="R41" i="1" s="1"/>
  <c r="R50" i="1" a="1"/>
  <c r="R50" i="1" s="1"/>
  <c r="S42" i="1" a="1"/>
  <c r="S42" i="1" s="1"/>
  <c r="Q46" i="1" a="1"/>
  <c r="Q46" i="1" s="1"/>
  <c r="R53" i="1" a="1"/>
  <c r="R53" i="1" s="1"/>
  <c r="V53" i="1" s="1"/>
  <c r="AD32" i="1"/>
  <c r="Q39" i="1" a="1"/>
  <c r="Q39" i="1" s="1"/>
  <c r="S41" i="1" a="1"/>
  <c r="S41" i="1" s="1"/>
  <c r="Q38" i="1" a="1"/>
  <c r="Q38" i="1" s="1"/>
  <c r="S40" i="1" a="1"/>
  <c r="S40" i="1" s="1"/>
  <c r="R46" i="1" a="1"/>
  <c r="R46" i="1" s="1"/>
  <c r="Q49" i="1" a="1"/>
  <c r="Q49" i="1" s="1"/>
  <c r="U49" i="1" s="1"/>
  <c r="Q37" i="1" a="1"/>
  <c r="Q37" i="1" s="1"/>
  <c r="R39" i="1" a="1"/>
  <c r="R39" i="1" s="1"/>
  <c r="Q45" i="1" a="1"/>
  <c r="Q45" i="1" s="1"/>
  <c r="Q52" i="1" a="1"/>
  <c r="Q52" i="1" s="1"/>
  <c r="U52" i="1" s="1"/>
  <c r="R38" i="1" a="1"/>
  <c r="R38" i="1" s="1"/>
  <c r="S46" i="1" a="1"/>
  <c r="S46" i="1" s="1"/>
  <c r="W46" i="1" s="1"/>
  <c r="V50" i="1" l="1"/>
  <c r="V41" i="1"/>
  <c r="V34" i="1"/>
  <c r="V38" i="1"/>
  <c r="U35" i="1"/>
  <c r="V42" i="1"/>
  <c r="W40" i="1"/>
  <c r="U38" i="1"/>
  <c r="T38" i="1" a="1"/>
  <c r="T38" i="1" s="1"/>
  <c r="U39" i="1"/>
  <c r="T39" i="1" a="1"/>
  <c r="T39" i="1" s="1"/>
  <c r="W35" i="1"/>
  <c r="V35" i="1"/>
  <c r="W36" i="1"/>
  <c r="U34" i="1"/>
  <c r="T34" i="1" a="1"/>
  <c r="T34" i="1" s="1"/>
  <c r="U46" i="1"/>
  <c r="V51" i="1"/>
  <c r="W39" i="1"/>
  <c r="W42" i="1"/>
  <c r="W44" i="1"/>
  <c r="V37" i="1"/>
  <c r="V48" i="1"/>
  <c r="U43" i="1"/>
  <c r="T43" i="1" a="1"/>
  <c r="T43" i="1" s="1"/>
  <c r="W34" i="1"/>
  <c r="U51" i="1"/>
  <c r="V52" i="1"/>
  <c r="V44" i="1"/>
  <c r="U45" i="1"/>
  <c r="T45" i="1" a="1"/>
  <c r="T45" i="1" s="1"/>
  <c r="X45" i="1" s="1"/>
  <c r="V39" i="1"/>
  <c r="U50" i="1"/>
  <c r="V36" i="1"/>
  <c r="V40" i="1"/>
  <c r="W43" i="1"/>
  <c r="U48" i="1"/>
  <c r="V49" i="1"/>
  <c r="T41" i="1" a="1"/>
  <c r="T41" i="1" s="1"/>
  <c r="U41" i="1"/>
  <c r="W45" i="1"/>
  <c r="U40" i="1"/>
  <c r="V46" i="1"/>
  <c r="U47" i="1"/>
  <c r="U44" i="1"/>
  <c r="T44" i="1" a="1"/>
  <c r="T44" i="1" s="1"/>
  <c r="V47" i="1"/>
  <c r="T37" i="1" a="1"/>
  <c r="T37" i="1" s="1"/>
  <c r="U37" i="1"/>
  <c r="U42" i="1"/>
  <c r="T42" i="1" a="1"/>
  <c r="T42" i="1" s="1"/>
  <c r="W38" i="1"/>
  <c r="W37" i="1"/>
  <c r="W41" i="1"/>
  <c r="V43" i="1"/>
  <c r="U36" i="1"/>
  <c r="T36" i="1" a="1"/>
  <c r="T36" i="1" s="1"/>
  <c r="V45" i="1"/>
  <c r="X44" i="1" l="1"/>
  <c r="X43" i="1"/>
  <c r="X42" i="1"/>
  <c r="X41" i="1"/>
  <c r="X36" i="1"/>
  <c r="X37" i="1"/>
  <c r="X35" i="1"/>
  <c r="X34" i="1"/>
  <c r="X40" i="1"/>
  <c r="X39" i="1"/>
  <c r="X3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<sst xmlns="http://schemas.openxmlformats.org/spreadsheetml/2006/main" count="281" uniqueCount="24">
  <si>
    <t>Cht Ttl</t>
  </si>
  <si>
    <t>Derating vs Actual Current and Size</t>
  </si>
  <si>
    <t>Xaxis</t>
  </si>
  <si>
    <t>Actual Current (mA)</t>
  </si>
  <si>
    <t>Exploratory Data Analysis</t>
  </si>
  <si>
    <t>Yaxis</t>
  </si>
  <si>
    <t>Derated Current (mA)</t>
  </si>
  <si>
    <t>10A</t>
  </si>
  <si>
    <t>13</t>
  </si>
  <si>
    <t>312</t>
  </si>
  <si>
    <t>Surflink 10A</t>
  </si>
  <si>
    <t>Battery Size</t>
  </si>
  <si>
    <t>mA</t>
  </si>
  <si>
    <t>Derating Factor mAH</t>
  </si>
  <si>
    <t>Capacity Equivelent Current Draw</t>
  </si>
  <si>
    <t>Actual</t>
  </si>
  <si>
    <t>Derated</t>
  </si>
  <si>
    <t>Battery</t>
  </si>
  <si>
    <t>Capacity</t>
  </si>
  <si>
    <t>Z22A</t>
  </si>
  <si>
    <t>Li-Ion 312+</t>
  </si>
  <si>
    <t>Accu60</t>
  </si>
  <si>
    <t>Li-Ion 312+ EOL</t>
  </si>
  <si>
    <t>Accu90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</si>
</sst>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;\-0.000;0.000;@"/>
    <numFmt numFmtId="166" formatCode="0.00000"/>
  </numFmts>
  <fonts count="3" x14ac:knownFonts="1"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1" fillId="0" borderId="0" xfId="1"/>
    <xf numFmtId="0" fontId="2" fillId="0" borderId="0" xfId="2" quotePrefix="1"/>
    <xf numFmtId="164" fontId="0" fillId="0" borderId="0" xfId="0" applyNumberFormat="1"/>
    <xf numFmtId="165" fontId="0" fillId="0" borderId="0" xfId="0" applyNumberFormat="1"/>
    <xf numFmtId="166" fontId="2" fillId="0" borderId="0" xfId="2" applyNumberFormat="1"/>
    <xf numFmtId="0" fontId="0" fillId="0" borderId="0" xfId="0" quotePrefix="1"/>
  </cellXfs>
  <cellStyles count="3">
    <cellStyle name="Heading 1" xfId="1" builtinId="16"/>
    <cellStyle name="Normal" xfId="0" builtinId="0"/>
    <cellStyle name="Normal 2" xfId="2" xr:uid="{6A406E79-EA2B-4A4C-9DCA-0C2074DBF31E}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'Rayovac-Data'!$Q$2</c:f>
          <c:strCache>
            <c:ptCount val="1"/>
            <c:pt idx="0">
              <c:v>Derating vs Actual Current and Size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5205922899048"/>
          <c:y val="0.14272564458854409"/>
          <c:w val="0.84542548575046172"/>
          <c:h val="0.687588080901652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'Rayovac-Data'!$H$7</c:f>
              <c:strCache>
                <c:ptCount val="1"/>
                <c:pt idx="0">
                  <c:v>10A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'Rayovac-Data'!$G$9:$G$44</c:f>
              <c:numCache>
                <c:formatCode>General</c:formatCode>
                <c:ptCount val="3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</c:numCache>
            </c:numRef>
          </c:xVal>
          <c:yVal>
            <c:numRef>
              <c:f>'Rayovac-Data'!$H$9:$H$44</c:f>
              <c:numCache>
                <c:formatCode>General</c:formatCode>
                <c:ptCount val="36"/>
                <c:pt idx="0">
                  <c:v>1.1499999999999999</c:v>
                </c:pt>
                <c:pt idx="1">
                  <c:v>1.2711277615384615</c:v>
                </c:pt>
                <c:pt idx="2">
                  <c:v>1.3933696615384614</c:v>
                </c:pt>
                <c:pt idx="3">
                  <c:v>1.5167257000000001</c:v>
                </c:pt>
                <c:pt idx="4">
                  <c:v>1.641195876923077</c:v>
                </c:pt>
                <c:pt idx="5">
                  <c:v>1.7667801923076927</c:v>
                </c:pt>
                <c:pt idx="6">
                  <c:v>1.8934786461538466</c:v>
                </c:pt>
                <c:pt idx="7">
                  <c:v>2.0212912384615387</c:v>
                </c:pt>
                <c:pt idx="8">
                  <c:v>2.1502179692307699</c:v>
                </c:pt>
                <c:pt idx="9">
                  <c:v>2.2802588384615392</c:v>
                </c:pt>
                <c:pt idx="10">
                  <c:v>2.411413846153847</c:v>
                </c:pt>
                <c:pt idx="11">
                  <c:v>2.5436829923076929</c:v>
                </c:pt>
                <c:pt idx="12">
                  <c:v>2.6770662769230777</c:v>
                </c:pt>
                <c:pt idx="13">
                  <c:v>2.8115637000000007</c:v>
                </c:pt>
                <c:pt idx="14">
                  <c:v>2.9423424000000002</c:v>
                </c:pt>
                <c:pt idx="15">
                  <c:v>3.0841875000000001</c:v>
                </c:pt>
                <c:pt idx="16">
                  <c:v>3.2383416000000014</c:v>
                </c:pt>
                <c:pt idx="17">
                  <c:v>3.4060473000000013</c:v>
                </c:pt>
                <c:pt idx="18">
                  <c:v>3.5885471999999998</c:v>
                </c:pt>
                <c:pt idx="19">
                  <c:v>3.7870839000000003</c:v>
                </c:pt>
                <c:pt idx="20">
                  <c:v>4.0029000000000012</c:v>
                </c:pt>
                <c:pt idx="21">
                  <c:v>4.2372381000000017</c:v>
                </c:pt>
                <c:pt idx="22">
                  <c:v>4.4913408000000015</c:v>
                </c:pt>
                <c:pt idx="23">
                  <c:v>4.7664506999999992</c:v>
                </c:pt>
                <c:pt idx="24">
                  <c:v>5.0638103999999986</c:v>
                </c:pt>
                <c:pt idx="25">
                  <c:v>5.384662500000001</c:v>
                </c:pt>
                <c:pt idx="26">
                  <c:v>5.7302496000000014</c:v>
                </c:pt>
                <c:pt idx="27">
                  <c:v>6.1018143000000009</c:v>
                </c:pt>
                <c:pt idx="28">
                  <c:v>6.5005992000000008</c:v>
                </c:pt>
                <c:pt idx="29">
                  <c:v>6.9278469000000014</c:v>
                </c:pt>
                <c:pt idx="30">
                  <c:v>7.3848000000000011</c:v>
                </c:pt>
                <c:pt idx="31">
                  <c:v>7.8727010999999996</c:v>
                </c:pt>
                <c:pt idx="32">
                  <c:v>8.3927928000000023</c:v>
                </c:pt>
                <c:pt idx="33">
                  <c:v>8.9463176999999998</c:v>
                </c:pt>
                <c:pt idx="34">
                  <c:v>9.5345184000000067</c:v>
                </c:pt>
                <c:pt idx="35">
                  <c:v>10.158637500000005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8B-40DD-8A34-8587201C078F}"/>
            </c:ext>
          </c:extLst>
        </c:ser>
        <c:ser>
          <c:idx val="1"/>
          <c:order val="1"/>
          <c:tx>
            <c:strRef>
              <c:f>'Rayovac-Data'!$J$7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'Rayovac-Data'!$I$9:$I$84</c:f>
              <c:numCache>
                <c:formatCode>General</c:formatCode>
                <c:ptCount val="7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</c:v>
                </c:pt>
                <c:pt idx="56">
                  <c:v>6.6</c:v>
                </c:pt>
                <c:pt idx="57">
                  <c:v>6.7</c:v>
                </c:pt>
                <c:pt idx="58">
                  <c:v>6.8</c:v>
                </c:pt>
                <c:pt idx="59">
                  <c:v>6.9</c:v>
                </c:pt>
                <c:pt idx="60">
                  <c:v>7</c:v>
                </c:pt>
                <c:pt idx="61">
                  <c:v>7.1</c:v>
                </c:pt>
                <c:pt idx="62">
                  <c:v>7.2</c:v>
                </c:pt>
                <c:pt idx="63">
                  <c:v>7.3</c:v>
                </c:pt>
                <c:pt idx="64">
                  <c:v>7.4</c:v>
                </c:pt>
                <c:pt idx="65">
                  <c:v>7.5</c:v>
                </c:pt>
                <c:pt idx="66">
                  <c:v>7.6</c:v>
                </c:pt>
                <c:pt idx="67">
                  <c:v>7.7</c:v>
                </c:pt>
                <c:pt idx="68">
                  <c:v>7.8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8.1999999999999993</c:v>
                </c:pt>
                <c:pt idx="73">
                  <c:v>8.3000000000000007</c:v>
                </c:pt>
                <c:pt idx="74">
                  <c:v>8.4</c:v>
                </c:pt>
                <c:pt idx="75">
                  <c:v>8.5</c:v>
                </c:pt>
              </c:numCache>
            </c:numRef>
          </c:xVal>
          <c:yVal>
            <c:numRef>
              <c:f>'Rayovac-Data'!$J$9:$J$84</c:f>
              <c:numCache>
                <c:formatCode>General</c:formatCode>
                <c:ptCount val="76"/>
                <c:pt idx="0">
                  <c:v>1.1000000000000001</c:v>
                </c:pt>
                <c:pt idx="1">
                  <c:v>1.2142652365853659</c:v>
                </c:pt>
                <c:pt idx="2">
                  <c:v>1.3293059707317072</c:v>
                </c:pt>
                <c:pt idx="3">
                  <c:v>1.4451222024390245</c:v>
                </c:pt>
                <c:pt idx="4">
                  <c:v>1.561713931707317</c:v>
                </c:pt>
                <c:pt idx="5">
                  <c:v>1.6790811585365855</c:v>
                </c:pt>
                <c:pt idx="6">
                  <c:v>1.7972238829268292</c:v>
                </c:pt>
                <c:pt idx="7">
                  <c:v>1.9161421048780485</c:v>
                </c:pt>
                <c:pt idx="8">
                  <c:v>2.0358358243902441</c:v>
                </c:pt>
                <c:pt idx="9">
                  <c:v>2.1563050414634142</c:v>
                </c:pt>
                <c:pt idx="10">
                  <c:v>2.2775497560975606</c:v>
                </c:pt>
                <c:pt idx="11">
                  <c:v>2.399569968292683</c:v>
                </c:pt>
                <c:pt idx="12">
                  <c:v>2.5223656780487804</c:v>
                </c:pt>
                <c:pt idx="13">
                  <c:v>2.6459368853658529</c:v>
                </c:pt>
                <c:pt idx="14">
                  <c:v>2.7702835902439022</c:v>
                </c:pt>
                <c:pt idx="15">
                  <c:v>2.8954057926829262</c:v>
                </c:pt>
                <c:pt idx="16">
                  <c:v>3.0213034926829265</c:v>
                </c:pt>
                <c:pt idx="17">
                  <c:v>3.1479766902439024</c:v>
                </c:pt>
                <c:pt idx="18">
                  <c:v>3.2754253853658528</c:v>
                </c:pt>
                <c:pt idx="19">
                  <c:v>3.4036495780487801</c:v>
                </c:pt>
                <c:pt idx="20">
                  <c:v>3.5326492682926824</c:v>
                </c:pt>
                <c:pt idx="21">
                  <c:v>3.6624244560975598</c:v>
                </c:pt>
                <c:pt idx="22">
                  <c:v>3.7929751414634141</c:v>
                </c:pt>
                <c:pt idx="23">
                  <c:v>3.9243013243902429</c:v>
                </c:pt>
                <c:pt idx="24">
                  <c:v>4.0564030048780477</c:v>
                </c:pt>
                <c:pt idx="25">
                  <c:v>4.1892801829268285</c:v>
                </c:pt>
                <c:pt idx="26">
                  <c:v>4.3229328585365838</c:v>
                </c:pt>
                <c:pt idx="27">
                  <c:v>4.4573610317073165</c:v>
                </c:pt>
                <c:pt idx="28">
                  <c:v>4.5925647024390228</c:v>
                </c:pt>
                <c:pt idx="29">
                  <c:v>4.7285438707317056</c:v>
                </c:pt>
                <c:pt idx="30">
                  <c:v>4.8652985365853647</c:v>
                </c:pt>
                <c:pt idx="31">
                  <c:v>5.0028286999999976</c:v>
                </c:pt>
                <c:pt idx="32">
                  <c:v>5.1411343609756086</c:v>
                </c:pt>
                <c:pt idx="33">
                  <c:v>5.2802155195121934</c:v>
                </c:pt>
                <c:pt idx="34">
                  <c:v>5.4200721756097545</c:v>
                </c:pt>
                <c:pt idx="35">
                  <c:v>5.5607043292682912</c:v>
                </c:pt>
                <c:pt idx="36">
                  <c:v>5.7021119804878024</c:v>
                </c:pt>
                <c:pt idx="37">
                  <c:v>5.844295129268291</c:v>
                </c:pt>
                <c:pt idx="38">
                  <c:v>5.9872537756097541</c:v>
                </c:pt>
                <c:pt idx="39">
                  <c:v>6.1309879195121937</c:v>
                </c:pt>
                <c:pt idx="40">
                  <c:v>6.275497560975607</c:v>
                </c:pt>
                <c:pt idx="41">
                  <c:v>6.4207826999999975</c:v>
                </c:pt>
                <c:pt idx="42">
                  <c:v>6.5652495999999978</c:v>
                </c:pt>
                <c:pt idx="43">
                  <c:v>6.7151688999999983</c:v>
                </c:pt>
                <c:pt idx="44">
                  <c:v>6.8708087999999981</c:v>
                </c:pt>
                <c:pt idx="45">
                  <c:v>7.0324374999999968</c:v>
                </c:pt>
                <c:pt idx="46">
                  <c:v>7.2003231999999926</c:v>
                </c:pt>
                <c:pt idx="47">
                  <c:v>7.3747340999999915</c:v>
                </c:pt>
                <c:pt idx="48">
                  <c:v>7.5559383999999934</c:v>
                </c:pt>
                <c:pt idx="49">
                  <c:v>7.7442042999999936</c:v>
                </c:pt>
                <c:pt idx="50">
                  <c:v>7.9397999999999929</c:v>
                </c:pt>
                <c:pt idx="51">
                  <c:v>8.1429936999999892</c:v>
                </c:pt>
                <c:pt idx="52">
                  <c:v>8.3540535999999932</c:v>
                </c:pt>
                <c:pt idx="53">
                  <c:v>8.5732478999999913</c:v>
                </c:pt>
                <c:pt idx="54">
                  <c:v>8.8008447999999895</c:v>
                </c:pt>
                <c:pt idx="55">
                  <c:v>9.0371124999999886</c:v>
                </c:pt>
                <c:pt idx="56">
                  <c:v>9.2823191999999874</c:v>
                </c:pt>
                <c:pt idx="57">
                  <c:v>9.5367330999999886</c:v>
                </c:pt>
                <c:pt idx="58">
                  <c:v>9.8006223999999857</c:v>
                </c:pt>
                <c:pt idx="59">
                  <c:v>10.074255299999983</c:v>
                </c:pt>
                <c:pt idx="60">
                  <c:v>10.357899999999985</c:v>
                </c:pt>
                <c:pt idx="61">
                  <c:v>10.651824699999981</c:v>
                </c:pt>
                <c:pt idx="62">
                  <c:v>10.956297599999981</c:v>
                </c:pt>
                <c:pt idx="63">
                  <c:v>11.271586899999981</c:v>
                </c:pt>
                <c:pt idx="64">
                  <c:v>11.59796079999998</c:v>
                </c:pt>
                <c:pt idx="65">
                  <c:v>11.935687499999979</c:v>
                </c:pt>
                <c:pt idx="66">
                  <c:v>12.28503519999998</c:v>
                </c:pt>
                <c:pt idx="67">
                  <c:v>12.64627209999998</c:v>
                </c:pt>
                <c:pt idx="68">
                  <c:v>13.019666399999975</c:v>
                </c:pt>
                <c:pt idx="69">
                  <c:v>13.405486299999973</c:v>
                </c:pt>
                <c:pt idx="70">
                  <c:v>13.803999999999972</c:v>
                </c:pt>
                <c:pt idx="71">
                  <c:v>14.215475699999976</c:v>
                </c:pt>
                <c:pt idx="72">
                  <c:v>14.64018159999997</c:v>
                </c:pt>
                <c:pt idx="73">
                  <c:v>15.078385899999942</c:v>
                </c:pt>
                <c:pt idx="74">
                  <c:v>15.530356799999943</c:v>
                </c:pt>
                <c:pt idx="75">
                  <c:v>15.99636249999994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8B-40DD-8A34-8587201C078F}"/>
            </c:ext>
          </c:extLst>
        </c:ser>
        <c:ser>
          <c:idx val="2"/>
          <c:order val="2"/>
          <c:tx>
            <c:strRef>
              <c:f>'Rayovac-Data'!$L$7</c:f>
              <c:strCache>
                <c:ptCount val="1"/>
                <c:pt idx="0">
                  <c:v>312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'Rayovac-Data'!$K$9:$K$84</c:f>
              <c:numCache>
                <c:formatCode>General</c:formatCode>
                <c:ptCount val="7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</c:v>
                </c:pt>
                <c:pt idx="56">
                  <c:v>6.6</c:v>
                </c:pt>
                <c:pt idx="57">
                  <c:v>6.7</c:v>
                </c:pt>
                <c:pt idx="58">
                  <c:v>6.8</c:v>
                </c:pt>
                <c:pt idx="59">
                  <c:v>6.9</c:v>
                </c:pt>
                <c:pt idx="60">
                  <c:v>7</c:v>
                </c:pt>
                <c:pt idx="61">
                  <c:v>7.1</c:v>
                </c:pt>
                <c:pt idx="62">
                  <c:v>7.2</c:v>
                </c:pt>
                <c:pt idx="63">
                  <c:v>7.3</c:v>
                </c:pt>
                <c:pt idx="64">
                  <c:v>7.4</c:v>
                </c:pt>
                <c:pt idx="65">
                  <c:v>7.5</c:v>
                </c:pt>
                <c:pt idx="66">
                  <c:v>7.6</c:v>
                </c:pt>
                <c:pt idx="67">
                  <c:v>7.7</c:v>
                </c:pt>
                <c:pt idx="68">
                  <c:v>7.8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8.1999999999999993</c:v>
                </c:pt>
                <c:pt idx="73">
                  <c:v>8.3000000000000007</c:v>
                </c:pt>
                <c:pt idx="74">
                  <c:v>8.4</c:v>
                </c:pt>
                <c:pt idx="75">
                  <c:v>8.5</c:v>
                </c:pt>
              </c:numCache>
            </c:numRef>
          </c:xVal>
          <c:yVal>
            <c:numRef>
              <c:f>'Rayovac-Data'!$L$9:$L$84</c:f>
              <c:numCache>
                <c:formatCode>General</c:formatCode>
                <c:ptCount val="76"/>
                <c:pt idx="0">
                  <c:v>1.1000000000000001</c:v>
                </c:pt>
                <c:pt idx="1">
                  <c:v>1.2171137804878052</c:v>
                </c:pt>
                <c:pt idx="2">
                  <c:v>1.3355209756097561</c:v>
                </c:pt>
                <c:pt idx="3">
                  <c:v>1.4552215853658539</c:v>
                </c:pt>
                <c:pt idx="4">
                  <c:v>1.5762156097560975</c:v>
                </c:pt>
                <c:pt idx="5">
                  <c:v>1.6985030487804877</c:v>
                </c:pt>
                <c:pt idx="6">
                  <c:v>1.8220839024390245</c:v>
                </c:pt>
                <c:pt idx="7">
                  <c:v>1.9469581707317072</c:v>
                </c:pt>
                <c:pt idx="8">
                  <c:v>2.0731258536585369</c:v>
                </c:pt>
                <c:pt idx="9">
                  <c:v>2.200586951219512</c:v>
                </c:pt>
                <c:pt idx="10">
                  <c:v>2.3293414634146341</c:v>
                </c:pt>
                <c:pt idx="11">
                  <c:v>2.4593893902439028</c:v>
                </c:pt>
                <c:pt idx="12">
                  <c:v>2.5907307317073176</c:v>
                </c:pt>
                <c:pt idx="13">
                  <c:v>2.7233654878048781</c:v>
                </c:pt>
                <c:pt idx="14">
                  <c:v>2.8572936585365856</c:v>
                </c:pt>
                <c:pt idx="15">
                  <c:v>2.9925152439024396</c:v>
                </c:pt>
                <c:pt idx="16">
                  <c:v>3.1290302439024393</c:v>
                </c:pt>
                <c:pt idx="17">
                  <c:v>3.2668386585365861</c:v>
                </c:pt>
                <c:pt idx="18">
                  <c:v>3.405940487804878</c:v>
                </c:pt>
                <c:pt idx="19">
                  <c:v>3.5463357317073174</c:v>
                </c:pt>
                <c:pt idx="20">
                  <c:v>3.6880243902439025</c:v>
                </c:pt>
                <c:pt idx="21">
                  <c:v>3.8310064634146346</c:v>
                </c:pt>
                <c:pt idx="22">
                  <c:v>3.9752819512195132</c:v>
                </c:pt>
                <c:pt idx="23">
                  <c:v>4.1208508536585366</c:v>
                </c:pt>
                <c:pt idx="24">
                  <c:v>4.2677131707317084</c:v>
                </c:pt>
                <c:pt idx="25">
                  <c:v>4.4158689024390254</c:v>
                </c:pt>
                <c:pt idx="26">
                  <c:v>4.5653180487804885</c:v>
                </c:pt>
                <c:pt idx="27">
                  <c:v>4.7160606097560986</c:v>
                </c:pt>
                <c:pt idx="28">
                  <c:v>4.868096585365854</c:v>
                </c:pt>
                <c:pt idx="29">
                  <c:v>5.0214259756097572</c:v>
                </c:pt>
                <c:pt idx="30">
                  <c:v>5.1760487804878057</c:v>
                </c:pt>
                <c:pt idx="31">
                  <c:v>5.3319650000000003</c:v>
                </c:pt>
                <c:pt idx="32">
                  <c:v>5.4891746341463428</c:v>
                </c:pt>
                <c:pt idx="33">
                  <c:v>5.6476776829268296</c:v>
                </c:pt>
                <c:pt idx="34">
                  <c:v>5.8074741463414643</c:v>
                </c:pt>
                <c:pt idx="35">
                  <c:v>5.9685640243902451</c:v>
                </c:pt>
                <c:pt idx="36">
                  <c:v>6.1309473170731712</c:v>
                </c:pt>
                <c:pt idx="37">
                  <c:v>6.294624024390246</c:v>
                </c:pt>
                <c:pt idx="38">
                  <c:v>6.4595941463414634</c:v>
                </c:pt>
                <c:pt idx="39">
                  <c:v>6.6258576829268314</c:v>
                </c:pt>
                <c:pt idx="40">
                  <c:v>6.7934146341463428</c:v>
                </c:pt>
                <c:pt idx="41">
                  <c:v>6.9622650000000013</c:v>
                </c:pt>
                <c:pt idx="42">
                  <c:v>7.1218160000000026</c:v>
                </c:pt>
                <c:pt idx="43">
                  <c:v>7.287447000000002</c:v>
                </c:pt>
                <c:pt idx="44">
                  <c:v>7.4594520000000033</c:v>
                </c:pt>
                <c:pt idx="45">
                  <c:v>7.6381249999999952</c:v>
                </c:pt>
                <c:pt idx="46">
                  <c:v>7.8237599999999947</c:v>
                </c:pt>
                <c:pt idx="47">
                  <c:v>8.016650999999996</c:v>
                </c:pt>
                <c:pt idx="48">
                  <c:v>8.2170919999999938</c:v>
                </c:pt>
                <c:pt idx="49">
                  <c:v>8.4253769999999957</c:v>
                </c:pt>
                <c:pt idx="50">
                  <c:v>8.6417999999999928</c:v>
                </c:pt>
                <c:pt idx="51">
                  <c:v>8.8666549999999908</c:v>
                </c:pt>
                <c:pt idx="52">
                  <c:v>9.1002359999999936</c:v>
                </c:pt>
                <c:pt idx="53">
                  <c:v>9.3428369999999923</c:v>
                </c:pt>
                <c:pt idx="54">
                  <c:v>9.5947519999999926</c:v>
                </c:pt>
                <c:pt idx="55">
                  <c:v>9.8562749999999895</c:v>
                </c:pt>
                <c:pt idx="56">
                  <c:v>10.127699999999988</c:v>
                </c:pt>
                <c:pt idx="57">
                  <c:v>10.40932099999999</c:v>
                </c:pt>
                <c:pt idx="58">
                  <c:v>10.701431999999986</c:v>
                </c:pt>
                <c:pt idx="59">
                  <c:v>11.004326999999988</c:v>
                </c:pt>
                <c:pt idx="60">
                  <c:v>11.318299999999986</c:v>
                </c:pt>
                <c:pt idx="61">
                  <c:v>11.643644999999982</c:v>
                </c:pt>
                <c:pt idx="62">
                  <c:v>11.980655999999982</c:v>
                </c:pt>
                <c:pt idx="63">
                  <c:v>12.329626999999983</c:v>
                </c:pt>
                <c:pt idx="64">
                  <c:v>12.690851999999982</c:v>
                </c:pt>
                <c:pt idx="65">
                  <c:v>13.064624999999957</c:v>
                </c:pt>
                <c:pt idx="66">
                  <c:v>13.451239999999958</c:v>
                </c:pt>
                <c:pt idx="67">
                  <c:v>13.850990999999954</c:v>
                </c:pt>
                <c:pt idx="68">
                  <c:v>14.264171999999952</c:v>
                </c:pt>
                <c:pt idx="69">
                  <c:v>14.691076999999952</c:v>
                </c:pt>
                <c:pt idx="70">
                  <c:v>15.131999999999948</c:v>
                </c:pt>
                <c:pt idx="71">
                  <c:v>15.587234999999945</c:v>
                </c:pt>
                <c:pt idx="72">
                  <c:v>16.057075999999942</c:v>
                </c:pt>
                <c:pt idx="73">
                  <c:v>16.541816999999945</c:v>
                </c:pt>
                <c:pt idx="74">
                  <c:v>17.041751999999942</c:v>
                </c:pt>
                <c:pt idx="75">
                  <c:v>17.557174999999965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8B-40DD-8A34-8587201C078F}"/>
            </c:ext>
          </c:extLst>
        </c:ser>
        <c:ser>
          <c:idx val="3"/>
          <c:order val="3"/>
          <c:tx>
            <c:strRef>
              <c:f>'Rayovac-Data'!$N$7</c:f>
              <c:strCache>
                <c:ptCount val="1"/>
                <c:pt idx="0">
                  <c:v>Surflink 10A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'Rayovac-Data'!$M$9:$M$54</c:f>
              <c:numCache>
                <c:formatCode>General</c:formatCode>
                <c:ptCount val="4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</c:numCache>
            </c:numRef>
          </c:xVal>
          <c:yVal>
            <c:numRef>
              <c:f>'Rayovac-Data'!$N$9:$N$54</c:f>
              <c:numCache>
                <c:formatCode>General</c:formatCode>
                <c:ptCount val="46"/>
                <c:pt idx="0">
                  <c:v>1.1499999999999999</c:v>
                </c:pt>
                <c:pt idx="1">
                  <c:v>1.2684635173913044</c:v>
                </c:pt>
                <c:pt idx="2">
                  <c:v>1.387556765217391</c:v>
                </c:pt>
                <c:pt idx="3">
                  <c:v>1.5072797434782608</c:v>
                </c:pt>
                <c:pt idx="4">
                  <c:v>1.6276324521739127</c:v>
                </c:pt>
                <c:pt idx="5">
                  <c:v>1.748614891304348</c:v>
                </c:pt>
                <c:pt idx="6">
                  <c:v>1.8702270608695652</c:v>
                </c:pt>
                <c:pt idx="7">
                  <c:v>1.9924689608695652</c:v>
                </c:pt>
                <c:pt idx="8">
                  <c:v>2.1153405913043479</c:v>
                </c:pt>
                <c:pt idx="9">
                  <c:v>2.2388419521739129</c:v>
                </c:pt>
                <c:pt idx="10">
                  <c:v>2.3629730434782612</c:v>
                </c:pt>
                <c:pt idx="11">
                  <c:v>2.4877338652173919</c:v>
                </c:pt>
                <c:pt idx="12">
                  <c:v>2.6131244173913046</c:v>
                </c:pt>
                <c:pt idx="13">
                  <c:v>2.7391447000000002</c:v>
                </c:pt>
                <c:pt idx="14">
                  <c:v>2.8657947130434782</c:v>
                </c:pt>
                <c:pt idx="15">
                  <c:v>2.9930744565217395</c:v>
                </c:pt>
                <c:pt idx="16">
                  <c:v>3.1209839304347833</c:v>
                </c:pt>
                <c:pt idx="17">
                  <c:v>3.2495231347826095</c:v>
                </c:pt>
                <c:pt idx="18">
                  <c:v>3.3786920695652181</c:v>
                </c:pt>
                <c:pt idx="19">
                  <c:v>3.5084907347826091</c:v>
                </c:pt>
                <c:pt idx="20">
                  <c:v>3.6389191304347834</c:v>
                </c:pt>
                <c:pt idx="21">
                  <c:v>3.7699772565217398</c:v>
                </c:pt>
                <c:pt idx="22">
                  <c:v>3.9016651130434798</c:v>
                </c:pt>
                <c:pt idx="23">
                  <c:v>4.033982700000001</c:v>
                </c:pt>
                <c:pt idx="24">
                  <c:v>4.1683184000000004</c:v>
                </c:pt>
                <c:pt idx="25">
                  <c:v>4.3178625000000004</c:v>
                </c:pt>
                <c:pt idx="26">
                  <c:v>4.4838576000000021</c:v>
                </c:pt>
                <c:pt idx="27">
                  <c:v>4.6675463000000015</c:v>
                </c:pt>
                <c:pt idx="28">
                  <c:v>4.8701711999999997</c:v>
                </c:pt>
                <c:pt idx="29">
                  <c:v>5.0929749000000006</c:v>
                </c:pt>
                <c:pt idx="30">
                  <c:v>5.3372000000000019</c:v>
                </c:pt>
                <c:pt idx="31">
                  <c:v>5.6040891000000013</c:v>
                </c:pt>
                <c:pt idx="32">
                  <c:v>5.8948848000000016</c:v>
                </c:pt>
                <c:pt idx="33">
                  <c:v>6.2108296999999988</c:v>
                </c:pt>
                <c:pt idx="34">
                  <c:v>6.5531663999999994</c:v>
                </c:pt>
                <c:pt idx="35">
                  <c:v>6.9231375000000011</c:v>
                </c:pt>
                <c:pt idx="36">
                  <c:v>7.3219856000000005</c:v>
                </c:pt>
                <c:pt idx="37">
                  <c:v>7.7509533000000008</c:v>
                </c:pt>
                <c:pt idx="38">
                  <c:v>8.2112832000000004</c:v>
                </c:pt>
                <c:pt idx="39">
                  <c:v>8.7042179000000033</c:v>
                </c:pt>
                <c:pt idx="40">
                  <c:v>9.2310000000000016</c:v>
                </c:pt>
                <c:pt idx="41">
                  <c:v>9.7928721000000003</c:v>
                </c:pt>
                <c:pt idx="42">
                  <c:v>10.391076800000004</c:v>
                </c:pt>
                <c:pt idx="43">
                  <c:v>11.0268567</c:v>
                </c:pt>
                <c:pt idx="44">
                  <c:v>11.701454400000008</c:v>
                </c:pt>
                <c:pt idx="45">
                  <c:v>12.416112500000008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18B-40DD-8A34-8587201C078F}"/>
            </c:ext>
          </c:extLst>
        </c:ser>
        <c:ser>
          <c:idx val="4"/>
          <c:order val="4"/>
          <c:tx>
            <c:v>Compare</c:v>
          </c:tx>
          <c:spPr>
            <a:ln w="19050" cap="rnd">
              <a:noFill/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'Rayovac-Data'!$Q$34:$Q$53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1.3230570603337615</c:v>
                </c:pt>
                <c:pt idx="4">
                  <c:v>1.7635456033376125</c:v>
                </c:pt>
                <c:pt idx="5">
                  <c:v>2.2209166110397947</c:v>
                </c:pt>
                <c:pt idx="6">
                  <c:v>2.6954423812580237</c:v>
                </c:pt>
                <c:pt idx="7">
                  <c:v>3.1870548395378697</c:v>
                </c:pt>
                <c:pt idx="8">
                  <c:v>3.6955497625160465</c:v>
                </c:pt>
                <c:pt idx="9">
                  <c:v>4.2213355969191282</c:v>
                </c:pt>
                <c:pt idx="10">
                  <c:v>4.7640719704749692</c:v>
                </c:pt>
                <c:pt idx="11">
                  <c:v>5.3237588831835696</c:v>
                </c:pt>
                <c:pt idx="12">
                  <c:v>5.9007367073170736</c:v>
                </c:pt>
                <c:pt idx="13">
                  <c:v>6.4945969961489096</c:v>
                </c:pt>
                <c:pt idx="14">
                  <c:v>7.0966237368421075</c:v>
                </c:pt>
                <c:pt idx="15">
                  <c:v>7.7260573684210474</c:v>
                </c:pt>
                <c:pt idx="16">
                  <c:v>8.4481583684210477</c:v>
                </c:pt>
                <c:pt idx="17">
                  <c:v>9.2789946315789393</c:v>
                </c:pt>
                <c:pt idx="18">
                  <c:v>10.231455105263148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18B-40DD-8A34-8587201C0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356735"/>
        <c:axId val="910357151"/>
      </c:scatterChart>
      <c:valAx>
        <c:axId val="91035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strRef>
              <c:f>'Rayovac-Data'!$Q$3</c:f>
              <c:strCache>
                <c:ptCount val="1"/>
                <c:pt idx="0">
                  <c:v>Actual Current (mA)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57151"/>
        <c:crosses val="autoZero"/>
        <c:crossBetween val="midCat"/>
        <c:majorUnit val="2"/>
        <c:minorUnit val="1"/>
      </c:valAx>
      <c:valAx>
        <c:axId val="91035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'Rayovac-Data'!$Q$4</c:f>
              <c:strCache>
                <c:ptCount val="1"/>
                <c:pt idx="0">
                  <c:v>Derated Current (mA)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56735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Interpolation Results</a:t>
            </a:r>
            <a:endParaRPr lang="en-US"/>
          </a:p>
        </c:rich>
      </c:tx>
      <c:layout>
        <c:manualLayout>
          <c:xMode val="edge"/>
          <c:yMode val="edge"/>
          <c:x val="2.3197110782160996E-2"/>
          <c:y val="2.7758501040943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95261914686675"/>
          <c:y val="0.16837862303992016"/>
          <c:w val="0.79584560058379528"/>
          <c:h val="0.6479314998879823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'Rayovac-Data'!$Q$33</c:f>
              <c:strCache>
                <c:ptCount val="1"/>
                <c:pt idx="0">
                  <c:v>312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'Rayovac-Data'!$Q$34:$Q$53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1.3230570603337615</c:v>
                </c:pt>
                <c:pt idx="4">
                  <c:v>1.7635456033376125</c:v>
                </c:pt>
                <c:pt idx="5">
                  <c:v>2.2209166110397947</c:v>
                </c:pt>
                <c:pt idx="6">
                  <c:v>2.6954423812580237</c:v>
                </c:pt>
                <c:pt idx="7">
                  <c:v>3.1870548395378697</c:v>
                </c:pt>
                <c:pt idx="8">
                  <c:v>3.6955497625160465</c:v>
                </c:pt>
                <c:pt idx="9">
                  <c:v>4.2213355969191282</c:v>
                </c:pt>
                <c:pt idx="10">
                  <c:v>4.7640719704749692</c:v>
                </c:pt>
                <c:pt idx="11">
                  <c:v>5.3237588831835696</c:v>
                </c:pt>
                <c:pt idx="12">
                  <c:v>5.9007367073170736</c:v>
                </c:pt>
                <c:pt idx="13">
                  <c:v>6.4945969961489096</c:v>
                </c:pt>
                <c:pt idx="14">
                  <c:v>7.0966237368421075</c:v>
                </c:pt>
                <c:pt idx="15">
                  <c:v>7.7260573684210474</c:v>
                </c:pt>
                <c:pt idx="16">
                  <c:v>8.4481583684210477</c:v>
                </c:pt>
                <c:pt idx="17">
                  <c:v>9.2789946315789393</c:v>
                </c:pt>
                <c:pt idx="18">
                  <c:v>10.231455105263148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49-4667-8A6A-86F577AF9FB3}"/>
            </c:ext>
          </c:extLst>
        </c:ser>
        <c:ser>
          <c:idx val="1"/>
          <c:order val="1"/>
          <c:tx>
            <c:strRef>
              <c:f>'Rayovac-Data'!$R$33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'Rayovac-Data'!$R$34:$R$53</c:f>
              <c:numCache>
                <c:formatCode>General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1.3171964197689345</c:v>
                </c:pt>
                <c:pt idx="4">
                  <c:v>1.7412615397946087</c:v>
                </c:pt>
                <c:pt idx="5">
                  <c:v>2.1754489437740694</c:v>
                </c:pt>
                <c:pt idx="6">
                  <c:v>2.6199218943517328</c:v>
                </c:pt>
                <c:pt idx="7">
                  <c:v>3.0746395758664953</c:v>
                </c:pt>
                <c:pt idx="8">
                  <c:v>3.5394795413350448</c:v>
                </c:pt>
                <c:pt idx="9">
                  <c:v>4.0146866847240048</c:v>
                </c:pt>
                <c:pt idx="10">
                  <c:v>4.5000569277278553</c:v>
                </c:pt>
                <c:pt idx="11">
                  <c:v>4.9955902703465958</c:v>
                </c:pt>
                <c:pt idx="12">
                  <c:v>5.5014907908857493</c:v>
                </c:pt>
                <c:pt idx="13">
                  <c:v>6.0175135953786887</c:v>
                </c:pt>
                <c:pt idx="14">
                  <c:v>6.5424390368421026</c:v>
                </c:pt>
                <c:pt idx="15">
                  <c:v>7.1119623052631527</c:v>
                </c:pt>
                <c:pt idx="16">
                  <c:v>7.7647933210526245</c:v>
                </c:pt>
                <c:pt idx="17">
                  <c:v>8.5155651894736764</c:v>
                </c:pt>
                <c:pt idx="18">
                  <c:v>9.3760506368420931</c:v>
                </c:pt>
                <c:pt idx="19">
                  <c:v>10.357899999999985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49-4667-8A6A-86F577AF9FB3}"/>
            </c:ext>
          </c:extLst>
        </c:ser>
        <c:ser>
          <c:idx val="2"/>
          <c:order val="2"/>
          <c:tx>
            <c:strRef>
              <c:f>'Rayovac-Data'!$S$33</c:f>
              <c:strCache>
                <c:ptCount val="1"/>
                <c:pt idx="0">
                  <c:v>10A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'Rayovac-Data'!$S$34:$S$53</c:f>
              <c:numCache>
                <c:formatCode>General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1.380502093117409</c:v>
                </c:pt>
                <c:pt idx="4">
                  <c:v>1.8334635890688264</c:v>
                </c:pt>
                <c:pt idx="5">
                  <c:v>2.3009675238866407</c:v>
                </c:pt>
                <c:pt idx="6">
                  <c:v>2.7832484530364385</c:v>
                </c:pt>
                <c:pt idx="7">
                  <c:v>3.3089545263157909</c:v>
                </c:pt>
                <c:pt idx="8">
                  <c:v>4.0152335842105282</c:v>
                </c:pt>
                <c:pt idx="9">
                  <c:v>4.9699073368421054</c:v>
                </c:pt>
                <c:pt idx="10">
                  <c:v>6.2277463736842122</c:v>
                </c:pt>
                <c:pt idx="11">
                  <c:v>7.8470220947368423</c:v>
                </c:pt>
                <c:pt idx="12">
                  <c:v>9.8958505105263193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49-4667-8A6A-86F577AF9FB3}"/>
            </c:ext>
          </c:extLst>
        </c:ser>
        <c:ser>
          <c:idx val="3"/>
          <c:order val="3"/>
          <c:tx>
            <c:strRef>
              <c:f>'Rayovac-Data'!$T$33</c:f>
              <c:strCache>
                <c:ptCount val="1"/>
                <c:pt idx="0">
                  <c:v>Surflink 10A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'Rayovac-Data'!$T$34:$T$53</c:f>
              <c:numCache>
                <c:formatCode>General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1.5350295401355334</c:v>
                </c:pt>
                <c:pt idx="4">
                  <c:v>2.0705484797601095</c:v>
                </c:pt>
                <c:pt idx="5">
                  <c:v>2.6394835897358155</c:v>
                </c:pt>
                <c:pt idx="6">
                  <c:v>3.2436648079144654</c:v>
                </c:pt>
                <c:pt idx="7">
                  <c:v>3.8846179087076003</c:v>
                </c:pt>
                <c:pt idx="8">
                  <c:v>4.6593717166188142</c:v>
                </c:pt>
                <c:pt idx="9">
                  <c:v>5.9622935303505429</c:v>
                </c:pt>
                <c:pt idx="10">
                  <c:v>8.0458957376154565</c:v>
                </c:pt>
                <c:pt idx="11">
                  <c:v>11.187133579502049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49-4667-8A6A-86F577AF9FB3}"/>
            </c:ext>
          </c:extLst>
        </c:ser>
        <c:ser>
          <c:idx val="4"/>
          <c:order val="4"/>
          <c:tx>
            <c:strRef>
              <c:f>'Rayovac-Data'!$U$33</c:f>
              <c:strCache>
                <c:ptCount val="1"/>
                <c:pt idx="0">
                  <c:v>312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'Rayovac-Data'!$U$34:$U$53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E49-4667-8A6A-86F577AF9FB3}"/>
            </c:ext>
          </c:extLst>
        </c:ser>
        <c:ser>
          <c:idx val="5"/>
          <c:order val="5"/>
          <c:tx>
            <c:strRef>
              <c:f>'Rayovac-Data'!$V$33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'Rayovac-Data'!$V$34:$V$53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10.357899999999985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E49-4667-8A6A-86F577AF9FB3}"/>
            </c:ext>
          </c:extLst>
        </c:ser>
        <c:ser>
          <c:idx val="6"/>
          <c:order val="6"/>
          <c:tx>
            <c:strRef>
              <c:f>'Rayovac-Data'!$W$33</c:f>
              <c:strCache>
                <c:ptCount val="1"/>
                <c:pt idx="0">
                  <c:v>10A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'Rayovac-Data'!$W$34:$W$53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9.8958505105263193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E49-4667-8A6A-86F577AF9FB3}"/>
            </c:ext>
          </c:extLst>
        </c:ser>
        <c:ser>
          <c:idx val="7"/>
          <c:order val="7"/>
          <c:tx>
            <c:strRef>
              <c:f>'Rayovac-Data'!$X$33</c:f>
              <c:strCache>
                <c:ptCount val="1"/>
                <c:pt idx="0">
                  <c:v>Surflink 10A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'Rayovac-Data'!$X$34:$X$53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11.187133579502049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E49-4667-8A6A-86F577AF9FB3}"/>
            </c:ext>
          </c:extLst>
        </c:ser>
        <c:ser>
          <c:idx val="8"/>
          <c:order val="8"/>
          <c:tx>
            <c:strRef>
              <c:f>'Rayovac-Data'!$U$33</c:f>
              <c:strCache>
                <c:ptCount val="1"/>
                <c:pt idx="0">
                  <c:v>312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'Rayovac-Data'!$U$34:$U$53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E49-4667-8A6A-86F577AF9FB3}"/>
            </c:ext>
          </c:extLst>
        </c:ser>
        <c:ser>
          <c:idx val="9"/>
          <c:order val="9"/>
          <c:tx>
            <c:strRef>
              <c:f>'Rayovac-Data'!$V$33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'Rayovac-Data'!$V$34:$V$53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10.357899999999985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E49-4667-8A6A-86F577AF9FB3}"/>
            </c:ext>
          </c:extLst>
        </c:ser>
        <c:ser>
          <c:idx val="10"/>
          <c:order val="10"/>
          <c:tx>
            <c:strRef>
              <c:f>'Rayovac-Data'!$W$33</c:f>
              <c:strCache>
                <c:ptCount val="1"/>
                <c:pt idx="0">
                  <c:v>10A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2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E49-4667-8A6A-86F577AF9F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'Rayovac-Data'!$W$34:$W$53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9.8958505105263193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E49-4667-8A6A-86F577AF9FB3}"/>
            </c:ext>
          </c:extLst>
        </c:ser>
        <c:ser>
          <c:idx val="11"/>
          <c:order val="11"/>
          <c:tx>
            <c:strRef>
              <c:f>'Rayovac-Data'!$X$33</c:f>
              <c:strCache>
                <c:ptCount val="1"/>
                <c:pt idx="0">
                  <c:v>Surflink 10A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'Rayovac-Data'!$X$34:$X$53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11.187133579502049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E49-4667-8A6A-86F577AF9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580416"/>
        <c:axId val="1329584576"/>
      </c:scatterChart>
      <c:valAx>
        <c:axId val="132958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HA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584576"/>
        <c:crosses val="autoZero"/>
        <c:crossBetween val="midCat"/>
      </c:valAx>
      <c:valAx>
        <c:axId val="13295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Derated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58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609599</xdr:colOff>
      <xdr:row>5</xdr:row>
      <xdr:rowOff>0</xdr:rowOff>
    </xdr:from>
    <xdr:to>
      <xdr:col>23</xdr:col>
      <xdr:colOff>0</xdr:colOff>
      <xdr:row>25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3F1364F-2F15-461A-B71E-EE4E22EF3402}"/>
            </a:ext>
          </a:extLst>
        </xdr:cNvPr>
        <xdr:cNvGrpSpPr/>
      </xdr:nvGrpSpPr>
      <xdr:grpSpPr>
        <a:xfrm>
          <a:off x="13363574" y="866775"/>
          <a:ext cx="6877051" cy="3429000"/>
          <a:chOff x="13011149" y="838200"/>
          <a:chExt cx="4429126" cy="32385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FBEB858-B911-9349-A4FE-AC3223EE4F8D}"/>
              </a:ext>
            </a:extLst>
          </xdr:cNvPr>
          <xdr:cNvGraphicFramePr/>
        </xdr:nvGraphicFramePr>
        <xdr:xfrm>
          <a:off x="13011149" y="838200"/>
          <a:ext cx="4429126" cy="3238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2DEFB52-3371-CF93-FD6D-B2F4522B665D}"/>
              </a:ext>
            </a:extLst>
          </xdr:cNvPr>
          <xdr:cNvSpPr txBox="1"/>
        </xdr:nvSpPr>
        <xdr:spPr>
          <a:xfrm>
            <a:off x="14289390" y="1979083"/>
            <a:ext cx="4667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10A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33E2725-E230-0E1D-3F16-A8EB8C1B2739}"/>
              </a:ext>
            </a:extLst>
          </xdr:cNvPr>
          <xdr:cNvSpPr txBox="1"/>
        </xdr:nvSpPr>
        <xdr:spPr>
          <a:xfrm>
            <a:off x="16706850" y="1495425"/>
            <a:ext cx="4667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13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1BB19C05-F51D-F928-FBA1-A5D96E17F130}"/>
              </a:ext>
            </a:extLst>
          </xdr:cNvPr>
          <xdr:cNvSpPr txBox="1"/>
        </xdr:nvSpPr>
        <xdr:spPr>
          <a:xfrm>
            <a:off x="16602075" y="1304925"/>
            <a:ext cx="4667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312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368B6718-B1ED-29E7-5644-321BAE4EB0EC}"/>
              </a:ext>
            </a:extLst>
          </xdr:cNvPr>
          <xdr:cNvSpPr txBox="1"/>
        </xdr:nvSpPr>
        <xdr:spPr>
          <a:xfrm>
            <a:off x="15173325" y="1809750"/>
            <a:ext cx="11525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Surflink</a:t>
            </a:r>
            <a:r>
              <a:rPr lang="en-US" sz="1100" baseline="0"/>
              <a:t> 10A</a:t>
            </a:r>
            <a:endParaRPr lang="en-US" sz="1100"/>
          </a:p>
        </xdr:txBody>
      </xdr:sp>
    </xdr:grpSp>
    <xdr:clientData/>
  </xdr:twoCellAnchor>
  <xdr:twoCellAnchor>
    <xdr:from>
      <xdr:col>16</xdr:col>
      <xdr:colOff>91440</xdr:colOff>
      <xdr:row>53</xdr:row>
      <xdr:rowOff>139065</xdr:rowOff>
    </xdr:from>
    <xdr:to>
      <xdr:col>23</xdr:col>
      <xdr:colOff>321945</xdr:colOff>
      <xdr:row>69</xdr:row>
      <xdr:rowOff>140970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3B26B2A5-A468-45F6-981C-0E809601A637}"/>
            </a:ext>
          </a:extLst>
        </xdr:cNvPr>
        <xdr:cNvGrpSpPr/>
      </xdr:nvGrpSpPr>
      <xdr:grpSpPr>
        <a:xfrm>
          <a:off x="16002000" y="9231630"/>
          <a:ext cx="4564380" cy="2747010"/>
          <a:chOff x="13382625" y="9439275"/>
          <a:chExt cx="4570095" cy="2745105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EEC95B1C-54D0-CBF5-19A6-48B684FC336F}"/>
              </a:ext>
            </a:extLst>
          </xdr:cNvPr>
          <xdr:cNvGraphicFramePr/>
        </xdr:nvGraphicFramePr>
        <xdr:xfrm>
          <a:off x="13382625" y="9439275"/>
          <a:ext cx="4570095" cy="274510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0" name="Speech Bubble: Rectangle with Corners Rounded 9">
            <a:extLst>
              <a:ext uri="{FF2B5EF4-FFF2-40B4-BE49-F238E27FC236}">
                <a16:creationId xmlns:a16="http://schemas.microsoft.com/office/drawing/2014/main" id="{D2BB4448-B864-F7E8-EFEE-46016846F223}"/>
              </a:ext>
            </a:extLst>
          </xdr:cNvPr>
          <xdr:cNvSpPr/>
        </xdr:nvSpPr>
        <xdr:spPr>
          <a:xfrm>
            <a:off x="15571469" y="11134725"/>
            <a:ext cx="1032510" cy="514350"/>
          </a:xfrm>
          <a:prstGeom prst="wedgeRoundRectCallout">
            <a:avLst>
              <a:gd name="adj1" fmla="val -147736"/>
              <a:gd name="adj2" fmla="val 24285"/>
              <a:gd name="adj3" fmla="val 16667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chemeClr val="tx1"/>
                </a:solidFill>
              </a:rPr>
              <a:t>Bump is from discontinuity at 1.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bieg\Downloads\DeviceCurrentsCandidateTemp%20(2).xlsx" TargetMode="External"/><Relationship Id="rId1" Type="http://schemas.openxmlformats.org/officeDocument/2006/relationships/externalLinkPath" Target="/Users/mbieg/Downloads/DeviceCurrentsCandidateTemp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arkeyhearingtechnologies-my.sharepoint.com/personal/mark_biegert_starkey_com/Documents/Desktop/Dev-Current-Rework/Rewor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viceCurrents"/>
      <sheetName val="Revision-History"/>
      <sheetName val="Data-Dictionary"/>
      <sheetName val="Example-Pivot"/>
      <sheetName val="Rechargeable-SOCs"/>
      <sheetName val="Scenarios"/>
      <sheetName val="Rayovac-Data"/>
      <sheetName val="Logic"/>
    </sheetNames>
    <sheetDataSet>
      <sheetData sheetId="0"/>
      <sheetData sheetId="1"/>
      <sheetData sheetId="2"/>
      <sheetData sheetId="3"/>
      <sheetData sheetId="4">
        <row r="7">
          <cell r="C7">
            <v>0.8</v>
          </cell>
        </row>
      </sheetData>
      <sheetData sheetId="5">
        <row r="69">
          <cell r="C69">
            <v>0</v>
          </cell>
          <cell r="D69">
            <v>3.5</v>
          </cell>
          <cell r="E69">
            <v>0.16666666666666666</v>
          </cell>
          <cell r="F69">
            <v>12.333333333333334</v>
          </cell>
          <cell r="H69">
            <v>2700</v>
          </cell>
        </row>
        <row r="70">
          <cell r="C70">
            <v>0.75</v>
          </cell>
          <cell r="D70">
            <v>0</v>
          </cell>
          <cell r="E70">
            <v>8.3333333333333329E-2</v>
          </cell>
          <cell r="F70">
            <v>15.166666666666666</v>
          </cell>
          <cell r="H70">
            <v>2430</v>
          </cell>
        </row>
        <row r="71">
          <cell r="C71">
            <v>0</v>
          </cell>
          <cell r="D71">
            <v>5</v>
          </cell>
          <cell r="E71">
            <v>0.16666666666666666</v>
          </cell>
          <cell r="F71">
            <v>12.833333333333332</v>
          </cell>
          <cell r="H71">
            <v>1470</v>
          </cell>
        </row>
        <row r="72">
          <cell r="C72">
            <v>1.5</v>
          </cell>
          <cell r="D72">
            <v>0</v>
          </cell>
          <cell r="E72">
            <v>8.3333333333333329E-2</v>
          </cell>
          <cell r="F72">
            <v>16.416666666666668</v>
          </cell>
          <cell r="H72">
            <v>1380</v>
          </cell>
        </row>
        <row r="73">
          <cell r="C73">
            <v>13.833333333333334</v>
          </cell>
          <cell r="D73">
            <v>0</v>
          </cell>
          <cell r="E73">
            <v>0.16666666666666666</v>
          </cell>
          <cell r="F73">
            <v>0</v>
          </cell>
        </row>
        <row r="74">
          <cell r="C74">
            <v>15.833333333333334</v>
          </cell>
          <cell r="D74">
            <v>0</v>
          </cell>
          <cell r="E74">
            <v>0.16666666666666666</v>
          </cell>
          <cell r="F74">
            <v>0</v>
          </cell>
        </row>
        <row r="75">
          <cell r="C75">
            <v>0</v>
          </cell>
          <cell r="D75">
            <v>3.5</v>
          </cell>
          <cell r="E75">
            <v>0.16666666666666666</v>
          </cell>
          <cell r="F75">
            <v>12.333333333333334</v>
          </cell>
        </row>
        <row r="76">
          <cell r="C76">
            <v>0</v>
          </cell>
          <cell r="D76">
            <v>5</v>
          </cell>
          <cell r="E76">
            <v>0.16666666666666666</v>
          </cell>
          <cell r="F76">
            <v>12.833333333333332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16</v>
          </cell>
        </row>
      </sheetData>
      <sheetData sheetId="6">
        <row r="2">
          <cell r="Q2" t="str">
            <v>Derating vs Actual Current and Size</v>
          </cell>
        </row>
        <row r="3">
          <cell r="Q3" t="str">
            <v>Actual Current (mA)</v>
          </cell>
        </row>
        <row r="4">
          <cell r="Q4" t="str">
            <v>Derated Current (mA)</v>
          </cell>
        </row>
        <row r="7">
          <cell r="H7" t="str">
            <v>10A</v>
          </cell>
          <cell r="J7" t="str">
            <v>13</v>
          </cell>
          <cell r="L7" t="str">
            <v>312</v>
          </cell>
          <cell r="N7" t="str">
            <v>Surflink 10A</v>
          </cell>
        </row>
        <row r="9">
          <cell r="G9">
            <v>1</v>
          </cell>
          <cell r="H9">
            <v>1.1499999999999999</v>
          </cell>
          <cell r="I9">
            <v>1</v>
          </cell>
          <cell r="J9">
            <v>1.1000000000000001</v>
          </cell>
          <cell r="K9">
            <v>1</v>
          </cell>
          <cell r="L9">
            <v>1.1000000000000001</v>
          </cell>
          <cell r="M9">
            <v>1</v>
          </cell>
          <cell r="N9">
            <v>1.1499999999999999</v>
          </cell>
        </row>
        <row r="10">
          <cell r="G10">
            <v>1.1000000000000001</v>
          </cell>
          <cell r="H10">
            <v>1.2711277615384615</v>
          </cell>
          <cell r="I10">
            <v>1.1000000000000001</v>
          </cell>
          <cell r="J10">
            <v>1.2142652365853659</v>
          </cell>
          <cell r="K10">
            <v>1.1000000000000001</v>
          </cell>
          <cell r="L10">
            <v>1.2171137804878052</v>
          </cell>
          <cell r="M10">
            <v>1.1000000000000001</v>
          </cell>
          <cell r="N10">
            <v>1.2684635173913044</v>
          </cell>
        </row>
        <row r="11">
          <cell r="G11">
            <v>1.2</v>
          </cell>
          <cell r="H11">
            <v>1.3933696615384614</v>
          </cell>
          <cell r="I11">
            <v>1.2</v>
          </cell>
          <cell r="J11">
            <v>1.3293059707317072</v>
          </cell>
          <cell r="K11">
            <v>1.2</v>
          </cell>
          <cell r="L11">
            <v>1.3355209756097561</v>
          </cell>
          <cell r="M11">
            <v>1.2</v>
          </cell>
          <cell r="N11">
            <v>1.387556765217391</v>
          </cell>
        </row>
        <row r="12">
          <cell r="G12">
            <v>1.3</v>
          </cell>
          <cell r="H12">
            <v>1.5167257000000001</v>
          </cell>
          <cell r="I12">
            <v>1.3</v>
          </cell>
          <cell r="J12">
            <v>1.4451222024390245</v>
          </cell>
          <cell r="K12">
            <v>1.3</v>
          </cell>
          <cell r="L12">
            <v>1.4552215853658539</v>
          </cell>
          <cell r="M12">
            <v>1.3</v>
          </cell>
          <cell r="N12">
            <v>1.5072797434782608</v>
          </cell>
        </row>
        <row r="13">
          <cell r="G13">
            <v>1.4</v>
          </cell>
          <cell r="H13">
            <v>1.641195876923077</v>
          </cell>
          <cell r="I13">
            <v>1.4</v>
          </cell>
          <cell r="J13">
            <v>1.561713931707317</v>
          </cell>
          <cell r="K13">
            <v>1.4</v>
          </cell>
          <cell r="L13">
            <v>1.5762156097560975</v>
          </cell>
          <cell r="M13">
            <v>1.4</v>
          </cell>
          <cell r="N13">
            <v>1.6276324521739127</v>
          </cell>
        </row>
        <row r="14">
          <cell r="G14">
            <v>1.5</v>
          </cell>
          <cell r="H14">
            <v>1.7667801923076927</v>
          </cell>
          <cell r="I14">
            <v>1.5</v>
          </cell>
          <cell r="J14">
            <v>1.6790811585365855</v>
          </cell>
          <cell r="K14">
            <v>1.5</v>
          </cell>
          <cell r="L14">
            <v>1.6985030487804877</v>
          </cell>
          <cell r="M14">
            <v>1.5</v>
          </cell>
          <cell r="N14">
            <v>1.748614891304348</v>
          </cell>
        </row>
        <row r="15">
          <cell r="G15">
            <v>1.6</v>
          </cell>
          <cell r="H15">
            <v>1.8934786461538466</v>
          </cell>
          <cell r="I15">
            <v>1.6</v>
          </cell>
          <cell r="J15">
            <v>1.7972238829268292</v>
          </cell>
          <cell r="K15">
            <v>1.6</v>
          </cell>
          <cell r="L15">
            <v>1.8220839024390245</v>
          </cell>
          <cell r="M15">
            <v>1.6</v>
          </cell>
          <cell r="N15">
            <v>1.8702270608695652</v>
          </cell>
        </row>
        <row r="16">
          <cell r="G16">
            <v>1.7</v>
          </cell>
          <cell r="H16">
            <v>2.0212912384615387</v>
          </cell>
          <cell r="I16">
            <v>1.7</v>
          </cell>
          <cell r="J16">
            <v>1.9161421048780485</v>
          </cell>
          <cell r="K16">
            <v>1.7</v>
          </cell>
          <cell r="L16">
            <v>1.9469581707317072</v>
          </cell>
          <cell r="M16">
            <v>1.7</v>
          </cell>
          <cell r="N16">
            <v>1.9924689608695652</v>
          </cell>
        </row>
        <row r="17">
          <cell r="G17">
            <v>1.8</v>
          </cell>
          <cell r="H17">
            <v>2.1502179692307699</v>
          </cell>
          <cell r="I17">
            <v>1.8</v>
          </cell>
          <cell r="J17">
            <v>2.0358358243902441</v>
          </cell>
          <cell r="K17">
            <v>1.8</v>
          </cell>
          <cell r="L17">
            <v>2.0731258536585369</v>
          </cell>
          <cell r="M17">
            <v>1.8</v>
          </cell>
          <cell r="N17">
            <v>2.1153405913043479</v>
          </cell>
        </row>
        <row r="18">
          <cell r="G18">
            <v>1.9</v>
          </cell>
          <cell r="H18">
            <v>2.2802588384615392</v>
          </cell>
          <cell r="I18">
            <v>1.9</v>
          </cell>
          <cell r="J18">
            <v>2.1563050414634142</v>
          </cell>
          <cell r="K18">
            <v>1.9</v>
          </cell>
          <cell r="L18">
            <v>2.200586951219512</v>
          </cell>
          <cell r="M18">
            <v>1.9</v>
          </cell>
          <cell r="N18">
            <v>2.2388419521739129</v>
          </cell>
        </row>
        <row r="19">
          <cell r="G19">
            <v>2</v>
          </cell>
          <cell r="H19">
            <v>2.411413846153847</v>
          </cell>
          <cell r="I19">
            <v>2</v>
          </cell>
          <cell r="J19">
            <v>2.2775497560975606</v>
          </cell>
          <cell r="K19">
            <v>2</v>
          </cell>
          <cell r="L19">
            <v>2.3293414634146341</v>
          </cell>
          <cell r="M19">
            <v>2</v>
          </cell>
          <cell r="N19">
            <v>2.3629730434782612</v>
          </cell>
        </row>
        <row r="20">
          <cell r="G20">
            <v>2.1</v>
          </cell>
          <cell r="H20">
            <v>2.5436829923076929</v>
          </cell>
          <cell r="I20">
            <v>2.1</v>
          </cell>
          <cell r="J20">
            <v>2.399569968292683</v>
          </cell>
          <cell r="K20">
            <v>2.1</v>
          </cell>
          <cell r="L20">
            <v>2.4593893902439028</v>
          </cell>
          <cell r="M20">
            <v>2.1</v>
          </cell>
          <cell r="N20">
            <v>2.4877338652173919</v>
          </cell>
        </row>
        <row r="21">
          <cell r="G21">
            <v>2.2000000000000002</v>
          </cell>
          <cell r="H21">
            <v>2.6770662769230777</v>
          </cell>
          <cell r="I21">
            <v>2.2000000000000002</v>
          </cell>
          <cell r="J21">
            <v>2.5223656780487804</v>
          </cell>
          <cell r="K21">
            <v>2.2000000000000002</v>
          </cell>
          <cell r="L21">
            <v>2.5907307317073176</v>
          </cell>
          <cell r="M21">
            <v>2.2000000000000002</v>
          </cell>
          <cell r="N21">
            <v>2.6131244173913046</v>
          </cell>
        </row>
        <row r="22">
          <cell r="G22">
            <v>2.2999999999999998</v>
          </cell>
          <cell r="H22">
            <v>2.8115637000000007</v>
          </cell>
          <cell r="I22">
            <v>2.2999999999999998</v>
          </cell>
          <cell r="J22">
            <v>2.6459368853658529</v>
          </cell>
          <cell r="K22">
            <v>2.2999999999999998</v>
          </cell>
          <cell r="L22">
            <v>2.7233654878048781</v>
          </cell>
          <cell r="M22">
            <v>2.2999999999999998</v>
          </cell>
          <cell r="N22">
            <v>2.7391447000000002</v>
          </cell>
        </row>
        <row r="23">
          <cell r="G23">
            <v>2.4</v>
          </cell>
          <cell r="H23">
            <v>2.9423424000000002</v>
          </cell>
          <cell r="I23">
            <v>2.4</v>
          </cell>
          <cell r="J23">
            <v>2.7702835902439022</v>
          </cell>
          <cell r="K23">
            <v>2.4</v>
          </cell>
          <cell r="L23">
            <v>2.8572936585365856</v>
          </cell>
          <cell r="M23">
            <v>2.4</v>
          </cell>
          <cell r="N23">
            <v>2.8657947130434782</v>
          </cell>
        </row>
        <row r="24">
          <cell r="G24">
            <v>2.5</v>
          </cell>
          <cell r="H24">
            <v>3.0841875000000001</v>
          </cell>
          <cell r="I24">
            <v>2.5</v>
          </cell>
          <cell r="J24">
            <v>2.8954057926829262</v>
          </cell>
          <cell r="K24">
            <v>2.5</v>
          </cell>
          <cell r="L24">
            <v>2.9925152439024396</v>
          </cell>
          <cell r="M24">
            <v>2.5</v>
          </cell>
          <cell r="N24">
            <v>2.9930744565217395</v>
          </cell>
        </row>
        <row r="25">
          <cell r="G25">
            <v>2.6</v>
          </cell>
          <cell r="H25">
            <v>3.2383416000000014</v>
          </cell>
          <cell r="I25">
            <v>2.6</v>
          </cell>
          <cell r="J25">
            <v>3.0213034926829265</v>
          </cell>
          <cell r="K25">
            <v>2.6</v>
          </cell>
          <cell r="L25">
            <v>3.1290302439024393</v>
          </cell>
          <cell r="M25">
            <v>2.6</v>
          </cell>
          <cell r="N25">
            <v>3.1209839304347833</v>
          </cell>
        </row>
        <row r="26">
          <cell r="G26">
            <v>2.7</v>
          </cell>
          <cell r="H26">
            <v>3.4060473000000013</v>
          </cell>
          <cell r="I26">
            <v>2.7</v>
          </cell>
          <cell r="J26">
            <v>3.1479766902439024</v>
          </cell>
          <cell r="K26">
            <v>2.7</v>
          </cell>
          <cell r="L26">
            <v>3.2668386585365861</v>
          </cell>
          <cell r="M26">
            <v>2.7</v>
          </cell>
          <cell r="N26">
            <v>3.2495231347826095</v>
          </cell>
        </row>
        <row r="27">
          <cell r="G27">
            <v>2.8</v>
          </cell>
          <cell r="H27">
            <v>3.5885471999999998</v>
          </cell>
          <cell r="I27">
            <v>2.8</v>
          </cell>
          <cell r="J27">
            <v>3.2754253853658528</v>
          </cell>
          <cell r="K27">
            <v>2.8</v>
          </cell>
          <cell r="L27">
            <v>3.405940487804878</v>
          </cell>
          <cell r="M27">
            <v>2.8</v>
          </cell>
          <cell r="N27">
            <v>3.3786920695652181</v>
          </cell>
        </row>
        <row r="28">
          <cell r="G28">
            <v>2.9</v>
          </cell>
          <cell r="H28">
            <v>3.7870839000000003</v>
          </cell>
          <cell r="I28">
            <v>2.9</v>
          </cell>
          <cell r="J28">
            <v>3.4036495780487801</v>
          </cell>
          <cell r="K28">
            <v>2.9</v>
          </cell>
          <cell r="L28">
            <v>3.5463357317073174</v>
          </cell>
          <cell r="M28">
            <v>2.9</v>
          </cell>
          <cell r="N28">
            <v>3.5084907347826091</v>
          </cell>
        </row>
        <row r="29">
          <cell r="G29">
            <v>3</v>
          </cell>
          <cell r="H29">
            <v>4.0029000000000012</v>
          </cell>
          <cell r="I29">
            <v>3</v>
          </cell>
          <cell r="J29">
            <v>3.5326492682926824</v>
          </cell>
          <cell r="K29">
            <v>3</v>
          </cell>
          <cell r="L29">
            <v>3.6880243902439025</v>
          </cell>
          <cell r="M29">
            <v>3</v>
          </cell>
          <cell r="N29">
            <v>3.6389191304347834</v>
          </cell>
        </row>
        <row r="30">
          <cell r="G30">
            <v>3.1</v>
          </cell>
          <cell r="H30">
            <v>4.2372381000000017</v>
          </cell>
          <cell r="I30">
            <v>3.1</v>
          </cell>
          <cell r="J30">
            <v>3.6624244560975598</v>
          </cell>
          <cell r="K30">
            <v>3.1</v>
          </cell>
          <cell r="L30">
            <v>3.8310064634146346</v>
          </cell>
          <cell r="M30">
            <v>3.1</v>
          </cell>
          <cell r="N30">
            <v>3.7699772565217398</v>
          </cell>
        </row>
        <row r="31">
          <cell r="G31">
            <v>3.2</v>
          </cell>
          <cell r="H31">
            <v>4.4913408000000015</v>
          </cell>
          <cell r="I31">
            <v>3.2</v>
          </cell>
          <cell r="J31">
            <v>3.7929751414634141</v>
          </cell>
          <cell r="K31">
            <v>3.2</v>
          </cell>
          <cell r="L31">
            <v>3.9752819512195132</v>
          </cell>
          <cell r="M31">
            <v>3.2</v>
          </cell>
          <cell r="N31">
            <v>3.9016651130434798</v>
          </cell>
        </row>
        <row r="32">
          <cell r="G32">
            <v>3.3</v>
          </cell>
          <cell r="H32">
            <v>4.7664506999999992</v>
          </cell>
          <cell r="I32">
            <v>3.3</v>
          </cell>
          <cell r="J32">
            <v>3.9243013243902429</v>
          </cell>
          <cell r="K32">
            <v>3.3</v>
          </cell>
          <cell r="L32">
            <v>4.1208508536585366</v>
          </cell>
          <cell r="M32">
            <v>3.3</v>
          </cell>
          <cell r="N32">
            <v>4.033982700000001</v>
          </cell>
        </row>
        <row r="33">
          <cell r="G33">
            <v>3.4</v>
          </cell>
          <cell r="H33">
            <v>5.0638103999999986</v>
          </cell>
          <cell r="I33">
            <v>3.4</v>
          </cell>
          <cell r="J33">
            <v>4.0564030048780477</v>
          </cell>
          <cell r="K33">
            <v>3.4</v>
          </cell>
          <cell r="L33">
            <v>4.2677131707317084</v>
          </cell>
          <cell r="M33">
            <v>3.4</v>
          </cell>
          <cell r="N33">
            <v>4.1683184000000004</v>
          </cell>
          <cell r="Q33" t="str">
            <v>312</v>
          </cell>
          <cell r="R33" t="str">
            <v>13</v>
          </cell>
          <cell r="S33" t="str">
            <v>10A</v>
          </cell>
          <cell r="T33" t="str">
            <v>Surflink 10A</v>
          </cell>
          <cell r="U33" t="str">
            <v>312</v>
          </cell>
          <cell r="V33" t="str">
            <v>13</v>
          </cell>
          <cell r="W33" t="str">
            <v>10A</v>
          </cell>
          <cell r="X33" t="str">
            <v>Surflink 10A</v>
          </cell>
        </row>
        <row r="34">
          <cell r="G34">
            <v>3.5</v>
          </cell>
          <cell r="H34">
            <v>5.384662500000001</v>
          </cell>
          <cell r="I34">
            <v>3.5</v>
          </cell>
          <cell r="J34">
            <v>4.1892801829268285</v>
          </cell>
          <cell r="K34">
            <v>3.5</v>
          </cell>
          <cell r="L34">
            <v>4.4158689024390254</v>
          </cell>
          <cell r="M34">
            <v>3.5</v>
          </cell>
          <cell r="N34">
            <v>4.3178625000000004</v>
          </cell>
          <cell r="P34">
            <v>0.1</v>
          </cell>
          <cell r="Q34">
            <v>0.1</v>
          </cell>
          <cell r="R34">
            <v>0.1</v>
          </cell>
          <cell r="S34">
            <v>0.1</v>
          </cell>
          <cell r="T34">
            <v>0.1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</row>
        <row r="35">
          <cell r="G35">
            <v>3.6</v>
          </cell>
          <cell r="H35">
            <v>5.7302496000000014</v>
          </cell>
          <cell r="I35">
            <v>3.6</v>
          </cell>
          <cell r="J35">
            <v>4.3229328585365838</v>
          </cell>
          <cell r="K35">
            <v>3.6</v>
          </cell>
          <cell r="L35">
            <v>4.5653180487804885</v>
          </cell>
          <cell r="M35">
            <v>3.6</v>
          </cell>
          <cell r="N35">
            <v>4.4838576000000021</v>
          </cell>
          <cell r="P35">
            <v>0.4631578947368421</v>
          </cell>
          <cell r="Q35">
            <v>0.4631578947368421</v>
          </cell>
          <cell r="R35">
            <v>0.4631578947368421</v>
          </cell>
          <cell r="S35">
            <v>0.4631578947368421</v>
          </cell>
          <cell r="T35">
            <v>0.4631578947368421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</row>
        <row r="36">
          <cell r="G36">
            <v>3.7</v>
          </cell>
          <cell r="H36">
            <v>6.1018143000000009</v>
          </cell>
          <cell r="I36">
            <v>3.7</v>
          </cell>
          <cell r="J36">
            <v>4.4573610317073165</v>
          </cell>
          <cell r="K36">
            <v>3.7</v>
          </cell>
          <cell r="L36">
            <v>4.7160606097560986</v>
          </cell>
          <cell r="M36">
            <v>3.7</v>
          </cell>
          <cell r="N36">
            <v>4.6675463000000015</v>
          </cell>
          <cell r="P36">
            <v>0.82631578947368423</v>
          </cell>
          <cell r="Q36">
            <v>0.82631578947368423</v>
          </cell>
          <cell r="R36">
            <v>0.82631578947368423</v>
          </cell>
          <cell r="S36">
            <v>0.82631578947368423</v>
          </cell>
          <cell r="T36">
            <v>0.82631578947368423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</row>
        <row r="37">
          <cell r="G37">
            <v>3.8</v>
          </cell>
          <cell r="H37">
            <v>6.5005992000000008</v>
          </cell>
          <cell r="I37">
            <v>3.8</v>
          </cell>
          <cell r="J37">
            <v>4.5925647024390228</v>
          </cell>
          <cell r="K37">
            <v>3.8</v>
          </cell>
          <cell r="L37">
            <v>4.868096585365854</v>
          </cell>
          <cell r="M37">
            <v>3.8</v>
          </cell>
          <cell r="N37">
            <v>4.8701711999999997</v>
          </cell>
          <cell r="P37">
            <v>1.1894736842105265</v>
          </cell>
          <cell r="Q37">
            <v>1.3230570603337615</v>
          </cell>
          <cell r="R37">
            <v>1.3171964197689345</v>
          </cell>
          <cell r="S37">
            <v>1.380502093117409</v>
          </cell>
          <cell r="T37">
            <v>1.5350295401355334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</row>
        <row r="38">
          <cell r="G38">
            <v>3.9</v>
          </cell>
          <cell r="H38">
            <v>6.9278469000000014</v>
          </cell>
          <cell r="I38">
            <v>3.9</v>
          </cell>
          <cell r="J38">
            <v>4.7285438707317056</v>
          </cell>
          <cell r="K38">
            <v>3.9</v>
          </cell>
          <cell r="L38">
            <v>5.0214259756097572</v>
          </cell>
          <cell r="M38">
            <v>3.9</v>
          </cell>
          <cell r="N38">
            <v>5.0929749000000006</v>
          </cell>
          <cell r="P38">
            <v>1.5526315789473686</v>
          </cell>
          <cell r="Q38">
            <v>1.7635456033376125</v>
          </cell>
          <cell r="R38">
            <v>1.7412615397946087</v>
          </cell>
          <cell r="S38">
            <v>1.8334635890688264</v>
          </cell>
          <cell r="T38">
            <v>2.0705484797601095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</row>
        <row r="39">
          <cell r="G39">
            <v>4</v>
          </cell>
          <cell r="H39">
            <v>7.3848000000000011</v>
          </cell>
          <cell r="I39">
            <v>4</v>
          </cell>
          <cell r="J39">
            <v>4.8652985365853647</v>
          </cell>
          <cell r="K39">
            <v>4</v>
          </cell>
          <cell r="L39">
            <v>5.1760487804878057</v>
          </cell>
          <cell r="M39">
            <v>4</v>
          </cell>
          <cell r="N39">
            <v>5.3372000000000019</v>
          </cell>
          <cell r="P39">
            <v>1.9157894736842107</v>
          </cell>
          <cell r="Q39">
            <v>2.2209166110397947</v>
          </cell>
          <cell r="R39">
            <v>2.1754489437740694</v>
          </cell>
          <cell r="S39">
            <v>2.3009675238866407</v>
          </cell>
          <cell r="T39">
            <v>2.6394835897358155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</row>
        <row r="40">
          <cell r="G40">
            <v>4.0999999999999996</v>
          </cell>
          <cell r="H40">
            <v>7.8727010999999996</v>
          </cell>
          <cell r="I40">
            <v>4.0999999999999996</v>
          </cell>
          <cell r="J40">
            <v>5.0028286999999976</v>
          </cell>
          <cell r="K40">
            <v>4.0999999999999996</v>
          </cell>
          <cell r="L40">
            <v>5.3319650000000003</v>
          </cell>
          <cell r="M40">
            <v>4.0999999999999996</v>
          </cell>
          <cell r="N40">
            <v>5.6040891000000013</v>
          </cell>
          <cell r="P40">
            <v>2.2789473684210528</v>
          </cell>
          <cell r="Q40">
            <v>2.6954423812580237</v>
          </cell>
          <cell r="R40">
            <v>2.6199218943517328</v>
          </cell>
          <cell r="S40">
            <v>2.7832484530364385</v>
          </cell>
          <cell r="T40">
            <v>3.2436648079144654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</row>
        <row r="41">
          <cell r="G41">
            <v>4.2</v>
          </cell>
          <cell r="H41">
            <v>8.3927928000000023</v>
          </cell>
          <cell r="I41">
            <v>4.2</v>
          </cell>
          <cell r="J41">
            <v>5.1411343609756086</v>
          </cell>
          <cell r="K41">
            <v>4.2</v>
          </cell>
          <cell r="L41">
            <v>5.4891746341463428</v>
          </cell>
          <cell r="M41">
            <v>4.2</v>
          </cell>
          <cell r="N41">
            <v>5.8948848000000016</v>
          </cell>
          <cell r="P41">
            <v>2.642105263157895</v>
          </cell>
          <cell r="Q41">
            <v>3.1870548395378697</v>
          </cell>
          <cell r="R41">
            <v>3.0746395758664953</v>
          </cell>
          <cell r="S41">
            <v>3.3089545263157909</v>
          </cell>
          <cell r="T41">
            <v>3.8846179087076003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</row>
        <row r="42">
          <cell r="G42">
            <v>4.3</v>
          </cell>
          <cell r="H42">
            <v>8.9463176999999998</v>
          </cell>
          <cell r="I42">
            <v>4.3</v>
          </cell>
          <cell r="J42">
            <v>5.2802155195121934</v>
          </cell>
          <cell r="K42">
            <v>4.3</v>
          </cell>
          <cell r="L42">
            <v>5.6476776829268296</v>
          </cell>
          <cell r="M42">
            <v>4.3</v>
          </cell>
          <cell r="N42">
            <v>6.2108296999999988</v>
          </cell>
          <cell r="P42">
            <v>3.0052631578947371</v>
          </cell>
          <cell r="Q42">
            <v>3.6955497625160465</v>
          </cell>
          <cell r="R42">
            <v>3.5394795413350448</v>
          </cell>
          <cell r="S42">
            <v>4.0152335842105282</v>
          </cell>
          <cell r="T42">
            <v>4.6593717166188142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</row>
        <row r="43">
          <cell r="G43">
            <v>4.4000000000000004</v>
          </cell>
          <cell r="H43">
            <v>9.5345184000000067</v>
          </cell>
          <cell r="I43">
            <v>4.4000000000000004</v>
          </cell>
          <cell r="J43">
            <v>5.4200721756097545</v>
          </cell>
          <cell r="K43">
            <v>4.4000000000000004</v>
          </cell>
          <cell r="L43">
            <v>5.8074741463414643</v>
          </cell>
          <cell r="M43">
            <v>4.4000000000000004</v>
          </cell>
          <cell r="N43">
            <v>6.5531663999999994</v>
          </cell>
          <cell r="P43">
            <v>3.3684210526315792</v>
          </cell>
          <cell r="Q43">
            <v>4.2213355969191282</v>
          </cell>
          <cell r="R43">
            <v>4.0146866847240048</v>
          </cell>
          <cell r="S43">
            <v>4.9699073368421054</v>
          </cell>
          <cell r="T43">
            <v>5.9622935303505429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</row>
        <row r="44">
          <cell r="G44">
            <v>4.5</v>
          </cell>
          <cell r="H44">
            <v>10.158637500000005</v>
          </cell>
          <cell r="I44">
            <v>4.5</v>
          </cell>
          <cell r="J44">
            <v>5.5607043292682912</v>
          </cell>
          <cell r="K44">
            <v>4.5</v>
          </cell>
          <cell r="L44">
            <v>5.9685640243902451</v>
          </cell>
          <cell r="M44">
            <v>4.5</v>
          </cell>
          <cell r="N44">
            <v>6.9231375000000011</v>
          </cell>
          <cell r="P44">
            <v>3.7315789473684213</v>
          </cell>
          <cell r="Q44">
            <v>4.7640719704749692</v>
          </cell>
          <cell r="R44">
            <v>4.5000569277278553</v>
          </cell>
          <cell r="S44">
            <v>6.2277463736842122</v>
          </cell>
          <cell r="T44">
            <v>8.0458957376154565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</row>
        <row r="45">
          <cell r="I45">
            <v>4.5999999999999996</v>
          </cell>
          <cell r="J45">
            <v>5.7021119804878024</v>
          </cell>
          <cell r="K45">
            <v>4.5999999999999996</v>
          </cell>
          <cell r="L45">
            <v>6.1309473170731712</v>
          </cell>
          <cell r="M45">
            <v>4.5999999999999996</v>
          </cell>
          <cell r="N45">
            <v>7.3219856000000005</v>
          </cell>
          <cell r="P45">
            <v>4.094736842105263</v>
          </cell>
          <cell r="Q45">
            <v>5.3237588831835696</v>
          </cell>
          <cell r="R45">
            <v>4.9955902703465958</v>
          </cell>
          <cell r="S45">
            <v>7.8470220947368423</v>
          </cell>
          <cell r="T45">
            <v>11.187133579502049</v>
          </cell>
          <cell r="U45" t="e">
            <v>#N/A</v>
          </cell>
          <cell r="V45" t="e">
            <v>#N/A</v>
          </cell>
          <cell r="W45" t="e">
            <v>#N/A</v>
          </cell>
          <cell r="X45">
            <v>11.187133579502049</v>
          </cell>
        </row>
        <row r="46">
          <cell r="I46">
            <v>4.7</v>
          </cell>
          <cell r="J46">
            <v>5.844295129268291</v>
          </cell>
          <cell r="K46">
            <v>4.7</v>
          </cell>
          <cell r="L46">
            <v>6.294624024390246</v>
          </cell>
          <cell r="M46">
            <v>4.7</v>
          </cell>
          <cell r="N46">
            <v>7.7509533000000008</v>
          </cell>
          <cell r="P46">
            <v>4.4578947368421051</v>
          </cell>
          <cell r="Q46">
            <v>5.9007367073170736</v>
          </cell>
          <cell r="R46">
            <v>5.5014907908857493</v>
          </cell>
          <cell r="S46">
            <v>9.8958505105263193</v>
          </cell>
          <cell r="T46" t="e">
            <v>#N/A</v>
          </cell>
          <cell r="U46" t="e">
            <v>#N/A</v>
          </cell>
          <cell r="V46" t="e">
            <v>#N/A</v>
          </cell>
          <cell r="W46">
            <v>9.8958505105263193</v>
          </cell>
          <cell r="X46" t="e">
            <v>#N/A</v>
          </cell>
        </row>
        <row r="47">
          <cell r="I47">
            <v>4.8</v>
          </cell>
          <cell r="J47">
            <v>5.9872537756097541</v>
          </cell>
          <cell r="K47">
            <v>4.8</v>
          </cell>
          <cell r="L47">
            <v>6.4595941463414634</v>
          </cell>
          <cell r="M47">
            <v>4.8</v>
          </cell>
          <cell r="N47">
            <v>8.2112832000000004</v>
          </cell>
          <cell r="P47">
            <v>4.8210526315789473</v>
          </cell>
          <cell r="Q47">
            <v>6.4945969961489096</v>
          </cell>
          <cell r="R47">
            <v>6.0175135953786887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</row>
        <row r="48">
          <cell r="I48">
            <v>4.9000000000000004</v>
          </cell>
          <cell r="J48">
            <v>6.1309879195121937</v>
          </cell>
          <cell r="K48">
            <v>4.9000000000000004</v>
          </cell>
          <cell r="L48">
            <v>6.6258576829268314</v>
          </cell>
          <cell r="M48">
            <v>4.9000000000000004</v>
          </cell>
          <cell r="N48">
            <v>8.7042179000000033</v>
          </cell>
          <cell r="P48">
            <v>5.1842105263157894</v>
          </cell>
          <cell r="Q48">
            <v>7.0966237368421075</v>
          </cell>
          <cell r="R48">
            <v>6.5424390368421026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</row>
        <row r="49">
          <cell r="I49">
            <v>5</v>
          </cell>
          <cell r="J49">
            <v>6.275497560975607</v>
          </cell>
          <cell r="K49">
            <v>5</v>
          </cell>
          <cell r="L49">
            <v>6.7934146341463428</v>
          </cell>
          <cell r="M49">
            <v>5</v>
          </cell>
          <cell r="N49">
            <v>9.2310000000000016</v>
          </cell>
          <cell r="P49">
            <v>5.5473684210526315</v>
          </cell>
          <cell r="Q49">
            <v>7.7260573684210474</v>
          </cell>
          <cell r="R49">
            <v>7.1119623052631527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</row>
        <row r="50">
          <cell r="I50">
            <v>5.0999999999999996</v>
          </cell>
          <cell r="J50">
            <v>6.4207826999999975</v>
          </cell>
          <cell r="K50">
            <v>5.0999999999999996</v>
          </cell>
          <cell r="L50">
            <v>6.9622650000000013</v>
          </cell>
          <cell r="M50">
            <v>5.0999999999999996</v>
          </cell>
          <cell r="N50">
            <v>9.7928721000000003</v>
          </cell>
          <cell r="P50">
            <v>5.9105263157894736</v>
          </cell>
          <cell r="Q50">
            <v>8.4481583684210477</v>
          </cell>
          <cell r="R50">
            <v>7.7647933210526245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</row>
        <row r="51">
          <cell r="I51">
            <v>5.2</v>
          </cell>
          <cell r="J51">
            <v>6.5652495999999978</v>
          </cell>
          <cell r="K51">
            <v>5.2</v>
          </cell>
          <cell r="L51">
            <v>7.1218160000000026</v>
          </cell>
          <cell r="M51">
            <v>5.2</v>
          </cell>
          <cell r="N51">
            <v>10.391076800000004</v>
          </cell>
          <cell r="P51">
            <v>6.2736842105263158</v>
          </cell>
          <cell r="Q51">
            <v>9.2789946315789393</v>
          </cell>
          <cell r="R51">
            <v>8.5155651894736764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</row>
        <row r="52">
          <cell r="I52">
            <v>5.3</v>
          </cell>
          <cell r="J52">
            <v>6.7151688999999983</v>
          </cell>
          <cell r="K52">
            <v>5.3</v>
          </cell>
          <cell r="L52">
            <v>7.287447000000002</v>
          </cell>
          <cell r="M52">
            <v>5.3</v>
          </cell>
          <cell r="N52">
            <v>11.0268567</v>
          </cell>
          <cell r="P52">
            <v>6.6368421052631579</v>
          </cell>
          <cell r="Q52">
            <v>10.231455105263148</v>
          </cell>
          <cell r="R52">
            <v>9.3760506368420931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</row>
        <row r="53">
          <cell r="I53">
            <v>5.4</v>
          </cell>
          <cell r="J53">
            <v>6.8708087999999981</v>
          </cell>
          <cell r="K53">
            <v>5.4</v>
          </cell>
          <cell r="L53">
            <v>7.4594520000000033</v>
          </cell>
          <cell r="M53">
            <v>5.4</v>
          </cell>
          <cell r="N53">
            <v>11.701454400000008</v>
          </cell>
          <cell r="P53">
            <v>7</v>
          </cell>
          <cell r="Q53">
            <v>11.318299999999986</v>
          </cell>
          <cell r="R53">
            <v>10.357899999999985</v>
          </cell>
          <cell r="S53" t="e">
            <v>#N/A</v>
          </cell>
          <cell r="T53" t="e">
            <v>#N/A</v>
          </cell>
          <cell r="U53">
            <v>11.318299999999986</v>
          </cell>
          <cell r="V53">
            <v>10.357899999999985</v>
          </cell>
          <cell r="W53" t="e">
            <v>#N/A</v>
          </cell>
          <cell r="X53" t="e">
            <v>#N/A</v>
          </cell>
        </row>
        <row r="54">
          <cell r="I54">
            <v>5.5</v>
          </cell>
          <cell r="J54">
            <v>7.0324374999999968</v>
          </cell>
          <cell r="K54">
            <v>5.5</v>
          </cell>
          <cell r="L54">
            <v>7.6381249999999952</v>
          </cell>
          <cell r="M54">
            <v>5.5</v>
          </cell>
          <cell r="N54">
            <v>12.416112500000008</v>
          </cell>
        </row>
        <row r="55">
          <cell r="I55">
            <v>5.6</v>
          </cell>
          <cell r="J55">
            <v>7.2003231999999926</v>
          </cell>
          <cell r="K55">
            <v>5.6</v>
          </cell>
          <cell r="L55">
            <v>7.8237599999999947</v>
          </cell>
        </row>
        <row r="56">
          <cell r="I56">
            <v>5.7</v>
          </cell>
          <cell r="J56">
            <v>7.3747340999999915</v>
          </cell>
          <cell r="K56">
            <v>5.7</v>
          </cell>
          <cell r="L56">
            <v>8.016650999999996</v>
          </cell>
        </row>
        <row r="57">
          <cell r="I57">
            <v>5.8</v>
          </cell>
          <cell r="J57">
            <v>7.5559383999999934</v>
          </cell>
          <cell r="K57">
            <v>5.8</v>
          </cell>
          <cell r="L57">
            <v>8.2170919999999938</v>
          </cell>
        </row>
        <row r="58">
          <cell r="I58">
            <v>5.9</v>
          </cell>
          <cell r="J58">
            <v>7.7442042999999936</v>
          </cell>
          <cell r="K58">
            <v>5.9</v>
          </cell>
          <cell r="L58">
            <v>8.4253769999999957</v>
          </cell>
        </row>
        <row r="59">
          <cell r="I59">
            <v>6</v>
          </cell>
          <cell r="J59">
            <v>7.9397999999999929</v>
          </cell>
          <cell r="K59">
            <v>6</v>
          </cell>
          <cell r="L59">
            <v>8.6417999999999928</v>
          </cell>
        </row>
        <row r="60">
          <cell r="I60">
            <v>6.1</v>
          </cell>
          <cell r="J60">
            <v>8.1429936999999892</v>
          </cell>
          <cell r="K60">
            <v>6.1</v>
          </cell>
          <cell r="L60">
            <v>8.8666549999999908</v>
          </cell>
        </row>
        <row r="61">
          <cell r="I61">
            <v>6.2</v>
          </cell>
          <cell r="J61">
            <v>8.3540535999999932</v>
          </cell>
          <cell r="K61">
            <v>6.2</v>
          </cell>
          <cell r="L61">
            <v>9.1002359999999936</v>
          </cell>
        </row>
        <row r="62">
          <cell r="I62">
            <v>6.3</v>
          </cell>
          <cell r="J62">
            <v>8.5732478999999913</v>
          </cell>
          <cell r="K62">
            <v>6.3</v>
          </cell>
          <cell r="L62">
            <v>9.3428369999999923</v>
          </cell>
        </row>
        <row r="63">
          <cell r="I63">
            <v>6.4</v>
          </cell>
          <cell r="J63">
            <v>8.8008447999999895</v>
          </cell>
          <cell r="K63">
            <v>6.4</v>
          </cell>
          <cell r="L63">
            <v>9.5947519999999926</v>
          </cell>
        </row>
        <row r="64">
          <cell r="I64">
            <v>6.5</v>
          </cell>
          <cell r="J64">
            <v>9.0371124999999886</v>
          </cell>
          <cell r="K64">
            <v>6.5</v>
          </cell>
          <cell r="L64">
            <v>9.8562749999999895</v>
          </cell>
        </row>
        <row r="65">
          <cell r="I65">
            <v>6.6</v>
          </cell>
          <cell r="J65">
            <v>9.2823191999999874</v>
          </cell>
          <cell r="K65">
            <v>6.6</v>
          </cell>
          <cell r="L65">
            <v>10.127699999999988</v>
          </cell>
        </row>
        <row r="66">
          <cell r="I66">
            <v>6.7</v>
          </cell>
          <cell r="J66">
            <v>9.5367330999999886</v>
          </cell>
          <cell r="K66">
            <v>6.7</v>
          </cell>
          <cell r="L66">
            <v>10.40932099999999</v>
          </cell>
        </row>
        <row r="67">
          <cell r="I67">
            <v>6.8</v>
          </cell>
          <cell r="J67">
            <v>9.8006223999999857</v>
          </cell>
          <cell r="K67">
            <v>6.8</v>
          </cell>
          <cell r="L67">
            <v>10.701431999999986</v>
          </cell>
        </row>
        <row r="68">
          <cell r="I68">
            <v>6.9</v>
          </cell>
          <cell r="J68">
            <v>10.074255299999983</v>
          </cell>
          <cell r="K68">
            <v>6.9</v>
          </cell>
          <cell r="L68">
            <v>11.004326999999988</v>
          </cell>
        </row>
        <row r="69">
          <cell r="I69">
            <v>7</v>
          </cell>
          <cell r="J69">
            <v>10.357899999999985</v>
          </cell>
          <cell r="K69">
            <v>7</v>
          </cell>
          <cell r="L69">
            <v>11.318299999999986</v>
          </cell>
        </row>
        <row r="70">
          <cell r="I70">
            <v>7.1</v>
          </cell>
          <cell r="J70">
            <v>10.651824699999981</v>
          </cell>
          <cell r="K70">
            <v>7.1</v>
          </cell>
          <cell r="L70">
            <v>11.643644999999982</v>
          </cell>
        </row>
        <row r="71">
          <cell r="I71">
            <v>7.2</v>
          </cell>
          <cell r="J71">
            <v>10.956297599999981</v>
          </cell>
          <cell r="K71">
            <v>7.2</v>
          </cell>
          <cell r="L71">
            <v>11.980655999999982</v>
          </cell>
        </row>
        <row r="72">
          <cell r="I72">
            <v>7.3</v>
          </cell>
          <cell r="J72">
            <v>11.271586899999981</v>
          </cell>
          <cell r="K72">
            <v>7.3</v>
          </cell>
          <cell r="L72">
            <v>12.329626999999983</v>
          </cell>
        </row>
        <row r="73">
          <cell r="I73">
            <v>7.4</v>
          </cell>
          <cell r="J73">
            <v>11.59796079999998</v>
          </cell>
          <cell r="K73">
            <v>7.4</v>
          </cell>
          <cell r="L73">
            <v>12.690851999999982</v>
          </cell>
        </row>
        <row r="74">
          <cell r="I74">
            <v>7.5</v>
          </cell>
          <cell r="J74">
            <v>11.935687499999979</v>
          </cell>
          <cell r="K74">
            <v>7.5</v>
          </cell>
          <cell r="L74">
            <v>13.064624999999957</v>
          </cell>
        </row>
        <row r="75">
          <cell r="I75">
            <v>7.6</v>
          </cell>
          <cell r="J75">
            <v>12.28503519999998</v>
          </cell>
          <cell r="K75">
            <v>7.6</v>
          </cell>
          <cell r="L75">
            <v>13.451239999999958</v>
          </cell>
        </row>
        <row r="76">
          <cell r="I76">
            <v>7.7</v>
          </cell>
          <cell r="J76">
            <v>12.64627209999998</v>
          </cell>
          <cell r="K76">
            <v>7.7</v>
          </cell>
          <cell r="L76">
            <v>13.850990999999954</v>
          </cell>
        </row>
        <row r="77">
          <cell r="I77">
            <v>7.8</v>
          </cell>
          <cell r="J77">
            <v>13.019666399999975</v>
          </cell>
          <cell r="K77">
            <v>7.8</v>
          </cell>
          <cell r="L77">
            <v>14.264171999999952</v>
          </cell>
        </row>
        <row r="78">
          <cell r="I78">
            <v>7.9</v>
          </cell>
          <cell r="J78">
            <v>13.405486299999973</v>
          </cell>
          <cell r="K78">
            <v>7.9</v>
          </cell>
          <cell r="L78">
            <v>14.691076999999952</v>
          </cell>
        </row>
        <row r="79">
          <cell r="I79">
            <v>8</v>
          </cell>
          <cell r="J79">
            <v>13.803999999999972</v>
          </cell>
          <cell r="K79">
            <v>8</v>
          </cell>
          <cell r="L79">
            <v>15.131999999999948</v>
          </cell>
        </row>
        <row r="80">
          <cell r="I80">
            <v>8.1</v>
          </cell>
          <cell r="J80">
            <v>14.215475699999976</v>
          </cell>
          <cell r="K80">
            <v>8.1</v>
          </cell>
          <cell r="L80">
            <v>15.587234999999945</v>
          </cell>
        </row>
        <row r="81">
          <cell r="I81">
            <v>8.1999999999999993</v>
          </cell>
          <cell r="J81">
            <v>14.64018159999997</v>
          </cell>
          <cell r="K81">
            <v>8.1999999999999993</v>
          </cell>
          <cell r="L81">
            <v>16.057075999999942</v>
          </cell>
        </row>
        <row r="82">
          <cell r="I82">
            <v>8.3000000000000007</v>
          </cell>
          <cell r="J82">
            <v>15.078385899999942</v>
          </cell>
          <cell r="K82">
            <v>8.3000000000000007</v>
          </cell>
          <cell r="L82">
            <v>16.541816999999945</v>
          </cell>
        </row>
        <row r="83">
          <cell r="I83">
            <v>8.4</v>
          </cell>
          <cell r="J83">
            <v>15.530356799999943</v>
          </cell>
          <cell r="K83">
            <v>8.4</v>
          </cell>
          <cell r="L83">
            <v>17.041751999999942</v>
          </cell>
        </row>
        <row r="84">
          <cell r="I84">
            <v>8.5</v>
          </cell>
          <cell r="J84">
            <v>15.99636249999994</v>
          </cell>
          <cell r="K84">
            <v>8.5</v>
          </cell>
          <cell r="L84">
            <v>17.557174999999965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ion-History"/>
      <sheetName val="Data-Dictionary"/>
      <sheetName val="Interim"/>
      <sheetName val="Consolidated"/>
      <sheetName val="Sheet2"/>
      <sheetName val="2.4 GHz + NFMI"/>
      <sheetName val="2.4 GHz"/>
      <sheetName val="Genesis "/>
      <sheetName val="Wired"/>
      <sheetName val="Example-Pivot"/>
      <sheetName val="Rework2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Program</v>
          </cell>
          <cell r="B1" t="str">
            <v>Product</v>
          </cell>
          <cell r="C1" t="str">
            <v>Matrix</v>
          </cell>
          <cell r="D1" t="str">
            <v>Firmware Rev.</v>
          </cell>
          <cell r="E1" t="str">
            <v>Battery Type</v>
          </cell>
          <cell r="F1" t="str">
            <v>Battery</v>
          </cell>
          <cell r="G1" t="str">
            <v>SN</v>
          </cell>
          <cell r="H1" t="str">
            <v>Notes</v>
          </cell>
          <cell r="I1" t="str">
            <v>Date</v>
          </cell>
          <cell r="J1" t="str">
            <v>VREF</v>
          </cell>
          <cell r="K1" t="str">
            <v xml:space="preserve">Advertising Current (µA) </v>
          </cell>
          <cell r="L1" t="str">
            <v>30ms Sync Current (µA)</v>
          </cell>
          <cell r="M1" t="str">
            <v>iPhone Stream Current (µA)</v>
          </cell>
          <cell r="N1" t="str">
            <v>iPhone Call Current (µA)</v>
          </cell>
          <cell r="O1" t="str">
            <v>Nominal Current (µA)</v>
          </cell>
          <cell r="P1" t="str">
            <v>E2E Transmit  Current (µA)</v>
          </cell>
          <cell r="Q1" t="str">
            <v>E2E Receive  Current (µA)</v>
          </cell>
          <cell r="R1" t="str">
            <v>TVS Stream Current (µA)</v>
          </cell>
          <cell r="S1" t="str">
            <v>MFA Stream Current (µA)</v>
          </cell>
          <cell r="T1" t="str">
            <v>MFA Phone Call Current (µA)</v>
          </cell>
          <cell r="U1" t="str">
            <v>BNR Stream Current (µA)</v>
          </cell>
          <cell r="V1" t="str">
            <v>MNR + Stimulus Current (µA)</v>
          </cell>
          <cell r="W1" t="str">
            <v>74 dBSPL Stimulus Current (µA)</v>
          </cell>
          <cell r="X1" t="str">
            <v>84 dBSPL Stimulus Current (µA)</v>
          </cell>
          <cell r="Y1" t="str">
            <v>90 dBSPL Stimulus Current (µA)</v>
          </cell>
          <cell r="Z1" t="str">
            <v>Slow Advertisement  Current (µA)</v>
          </cell>
          <cell r="AA1" t="str">
            <v>Android connection Current (uA)</v>
          </cell>
          <cell r="AB1" t="str">
            <v>Android Streaming Current (uA)</v>
          </cell>
          <cell r="AC1" t="str">
            <v>Auto Sleep Current (uA)</v>
          </cell>
        </row>
        <row r="2">
          <cell r="A2" t="str">
            <v>Parlo</v>
          </cell>
          <cell r="B2" t="str">
            <v>BTE13</v>
          </cell>
          <cell r="C2" t="str">
            <v>130/70</v>
          </cell>
          <cell r="D2" t="str">
            <v>6.0.0.7</v>
          </cell>
          <cell r="E2" t="str">
            <v>Z</v>
          </cell>
          <cell r="F2">
            <v>13</v>
          </cell>
          <cell r="G2">
            <v>171331841</v>
          </cell>
          <cell r="J2" t="str">
            <v>VHA</v>
          </cell>
          <cell r="K2">
            <v>3590</v>
          </cell>
          <cell r="O2">
            <v>2320</v>
          </cell>
        </row>
        <row r="3">
          <cell r="A3" t="str">
            <v>Paris</v>
          </cell>
          <cell r="B3" t="str">
            <v>BTE13 PIG flagship</v>
          </cell>
          <cell r="C3" t="str">
            <v>130/70</v>
          </cell>
          <cell r="D3" t="str">
            <v>6.0.1.3</v>
          </cell>
          <cell r="E3" t="str">
            <v>Z</v>
          </cell>
          <cell r="F3">
            <v>13</v>
          </cell>
          <cell r="G3">
            <v>171349304</v>
          </cell>
          <cell r="H3" t="str">
            <v>This aid seemed ok, then 06 device's nominal stayed up and now both aids read that way now.</v>
          </cell>
          <cell r="J3" t="str">
            <v>VHA</v>
          </cell>
          <cell r="K3">
            <v>3360</v>
          </cell>
          <cell r="O3">
            <v>2568</v>
          </cell>
        </row>
        <row r="4">
          <cell r="A4" t="str">
            <v>Paris</v>
          </cell>
          <cell r="B4" t="str">
            <v>BTE13 PIG flagship</v>
          </cell>
          <cell r="C4" t="str">
            <v>130/70</v>
          </cell>
          <cell r="D4" t="str">
            <v>6.0.1.3</v>
          </cell>
          <cell r="E4" t="str">
            <v>Z</v>
          </cell>
          <cell r="F4">
            <v>13</v>
          </cell>
          <cell r="G4">
            <v>171349306</v>
          </cell>
          <cell r="J4" t="str">
            <v>VHA</v>
          </cell>
          <cell r="K4">
            <v>3298</v>
          </cell>
          <cell r="O4">
            <v>3125</v>
          </cell>
        </row>
        <row r="5">
          <cell r="A5" t="str">
            <v>Paris</v>
          </cell>
          <cell r="B5" t="str">
            <v>RIC312 Pig flagship</v>
          </cell>
          <cell r="C5" t="str">
            <v>115/50</v>
          </cell>
          <cell r="D5" t="str">
            <v>6.0.1.4</v>
          </cell>
          <cell r="E5" t="str">
            <v>Z</v>
          </cell>
          <cell r="F5">
            <v>312</v>
          </cell>
          <cell r="G5">
            <v>180005573</v>
          </cell>
          <cell r="J5" t="str">
            <v>VHA</v>
          </cell>
          <cell r="K5">
            <v>3323</v>
          </cell>
          <cell r="O5">
            <v>3104</v>
          </cell>
          <cell r="P5">
            <v>4270</v>
          </cell>
        </row>
        <row r="6">
          <cell r="A6" t="str">
            <v>Paris</v>
          </cell>
          <cell r="B6" t="str">
            <v>RIC312 Pig flagship</v>
          </cell>
          <cell r="C6" t="str">
            <v>115/51</v>
          </cell>
          <cell r="D6" t="str">
            <v>6.0.1.4</v>
          </cell>
          <cell r="E6" t="str">
            <v>Z</v>
          </cell>
          <cell r="F6">
            <v>312</v>
          </cell>
          <cell r="G6">
            <v>180005570</v>
          </cell>
          <cell r="J6" t="str">
            <v>VHA</v>
          </cell>
          <cell r="K6">
            <v>3235</v>
          </cell>
          <cell r="O6">
            <v>3140</v>
          </cell>
          <cell r="P6">
            <v>3791</v>
          </cell>
        </row>
        <row r="7">
          <cell r="A7" t="str">
            <v>Paris</v>
          </cell>
          <cell r="B7" t="str">
            <v>BTE13 PIG flagship</v>
          </cell>
          <cell r="C7" t="str">
            <v>130/70</v>
          </cell>
          <cell r="D7" t="str">
            <v>6.0.1.5</v>
          </cell>
          <cell r="E7" t="str">
            <v>Z</v>
          </cell>
          <cell r="F7">
            <v>13</v>
          </cell>
          <cell r="G7">
            <v>171146846</v>
          </cell>
          <cell r="H7" t="str">
            <v>Radio is always on.</v>
          </cell>
          <cell r="J7" t="str">
            <v>VHA</v>
          </cell>
          <cell r="K7">
            <v>5136</v>
          </cell>
          <cell r="O7">
            <v>4673</v>
          </cell>
        </row>
        <row r="8">
          <cell r="A8" t="str">
            <v>Paris</v>
          </cell>
          <cell r="B8" t="str">
            <v>BTE13 PIG flagship</v>
          </cell>
          <cell r="C8" t="str">
            <v>130/70</v>
          </cell>
          <cell r="D8" t="str">
            <v>6.0.1.5</v>
          </cell>
          <cell r="E8" t="str">
            <v>Z</v>
          </cell>
          <cell r="F8">
            <v>13</v>
          </cell>
          <cell r="G8">
            <v>171146849</v>
          </cell>
          <cell r="H8" t="str">
            <v>Radio is always on.</v>
          </cell>
          <cell r="J8" t="str">
            <v>VHA</v>
          </cell>
          <cell r="K8">
            <v>5268</v>
          </cell>
          <cell r="O8">
            <v>4715</v>
          </cell>
        </row>
        <row r="9">
          <cell r="A9" t="str">
            <v>Paris</v>
          </cell>
          <cell r="B9" t="str">
            <v>RIC312 Pig flagship</v>
          </cell>
          <cell r="C9" t="str">
            <v>115/50</v>
          </cell>
          <cell r="D9" t="str">
            <v>6.0.1.5</v>
          </cell>
          <cell r="E9" t="str">
            <v>Z</v>
          </cell>
          <cell r="F9">
            <v>312</v>
          </cell>
          <cell r="G9">
            <v>180005570</v>
          </cell>
          <cell r="J9" t="str">
            <v>VHA</v>
          </cell>
          <cell r="K9">
            <v>5612</v>
          </cell>
          <cell r="O9">
            <v>5253</v>
          </cell>
        </row>
        <row r="10">
          <cell r="A10" t="str">
            <v>Paris</v>
          </cell>
          <cell r="B10" t="str">
            <v>RIC312 Pig flagship</v>
          </cell>
          <cell r="C10" t="str">
            <v>115/50</v>
          </cell>
          <cell r="D10" t="str">
            <v>6.0.1.5</v>
          </cell>
          <cell r="E10" t="str">
            <v>Z</v>
          </cell>
          <cell r="F10">
            <v>312</v>
          </cell>
          <cell r="G10">
            <v>180005573</v>
          </cell>
          <cell r="J10" t="str">
            <v>VHA</v>
          </cell>
          <cell r="K10">
            <v>5543</v>
          </cell>
          <cell r="O10">
            <v>5124</v>
          </cell>
        </row>
        <row r="11">
          <cell r="A11" t="str">
            <v>Paris</v>
          </cell>
          <cell r="B11" t="str">
            <v>BTE13 Pig Flagship</v>
          </cell>
          <cell r="C11" t="str">
            <v>130/70</v>
          </cell>
          <cell r="D11" t="str">
            <v>6.0.1.8</v>
          </cell>
          <cell r="E11" t="str">
            <v>Z</v>
          </cell>
          <cell r="F11">
            <v>13</v>
          </cell>
          <cell r="G11">
            <v>171349304</v>
          </cell>
          <cell r="J11" t="str">
            <v>VHA</v>
          </cell>
          <cell r="K11">
            <v>2680</v>
          </cell>
          <cell r="L11">
            <v>2610</v>
          </cell>
          <cell r="M11">
            <v>3333</v>
          </cell>
          <cell r="N11">
            <v>3084</v>
          </cell>
          <cell r="O11">
            <v>2558</v>
          </cell>
          <cell r="P11">
            <v>4157</v>
          </cell>
          <cell r="Q11">
            <v>3782</v>
          </cell>
          <cell r="U11">
            <v>4228</v>
          </cell>
          <cell r="V11">
            <v>2494</v>
          </cell>
          <cell r="Z11">
            <v>2420</v>
          </cell>
        </row>
        <row r="12">
          <cell r="A12" t="str">
            <v>Paris</v>
          </cell>
          <cell r="B12" t="str">
            <v>BTE13 Pig Flagship</v>
          </cell>
          <cell r="C12" t="str">
            <v>130/70</v>
          </cell>
          <cell r="D12" t="str">
            <v>6.0.1.8</v>
          </cell>
          <cell r="E12" t="str">
            <v>Z</v>
          </cell>
          <cell r="F12">
            <v>13</v>
          </cell>
          <cell r="G12">
            <v>171146852</v>
          </cell>
          <cell r="J12" t="str">
            <v>VHA</v>
          </cell>
          <cell r="K12">
            <v>2780</v>
          </cell>
          <cell r="L12">
            <v>2710</v>
          </cell>
          <cell r="M12">
            <v>3414</v>
          </cell>
          <cell r="N12">
            <v>3202</v>
          </cell>
          <cell r="O12">
            <v>2667</v>
          </cell>
          <cell r="P12">
            <v>4225</v>
          </cell>
          <cell r="Q12">
            <v>3807</v>
          </cell>
          <cell r="U12">
            <v>4420</v>
          </cell>
          <cell r="V12">
            <v>2666</v>
          </cell>
          <cell r="Z12">
            <v>2591</v>
          </cell>
        </row>
        <row r="13">
          <cell r="A13" t="str">
            <v>Paris</v>
          </cell>
          <cell r="B13" t="str">
            <v>RIC312 Pig Flagship</v>
          </cell>
          <cell r="C13" t="str">
            <v>115/50</v>
          </cell>
          <cell r="D13" t="str">
            <v>6.0.1.8</v>
          </cell>
          <cell r="E13" t="str">
            <v>Z</v>
          </cell>
          <cell r="F13">
            <v>312</v>
          </cell>
          <cell r="G13">
            <v>171302871</v>
          </cell>
          <cell r="J13" t="str">
            <v>VHA</v>
          </cell>
          <cell r="K13">
            <v>2897</v>
          </cell>
          <cell r="L13">
            <v>2820</v>
          </cell>
          <cell r="M13">
            <v>3488</v>
          </cell>
          <cell r="N13">
            <v>3451</v>
          </cell>
          <cell r="O13">
            <v>2756</v>
          </cell>
          <cell r="P13">
            <v>4438</v>
          </cell>
          <cell r="Q13">
            <v>4104</v>
          </cell>
          <cell r="U13">
            <v>4342</v>
          </cell>
          <cell r="V13">
            <v>2553</v>
          </cell>
          <cell r="Z13">
            <v>2553</v>
          </cell>
        </row>
        <row r="14">
          <cell r="A14" t="str">
            <v>Paris</v>
          </cell>
          <cell r="B14" t="str">
            <v>RIC312 Pig Flagship</v>
          </cell>
          <cell r="C14" t="str">
            <v>115/50</v>
          </cell>
          <cell r="D14" t="str">
            <v>6.0.1.8</v>
          </cell>
          <cell r="E14" t="str">
            <v>Z</v>
          </cell>
          <cell r="F14">
            <v>312</v>
          </cell>
          <cell r="G14">
            <v>171302873</v>
          </cell>
          <cell r="J14" t="str">
            <v>VHA</v>
          </cell>
          <cell r="K14">
            <v>2965</v>
          </cell>
          <cell r="L14">
            <v>2916</v>
          </cell>
          <cell r="M14">
            <v>3549</v>
          </cell>
          <cell r="N14">
            <v>3541</v>
          </cell>
          <cell r="O14">
            <v>2829</v>
          </cell>
          <cell r="P14">
            <v>4244</v>
          </cell>
          <cell r="Q14">
            <v>3812</v>
          </cell>
          <cell r="U14">
            <v>4414</v>
          </cell>
          <cell r="V14">
            <v>2642</v>
          </cell>
          <cell r="Z14">
            <v>2642</v>
          </cell>
        </row>
        <row r="15">
          <cell r="A15" t="str">
            <v>Paris</v>
          </cell>
          <cell r="B15" t="str">
            <v>RIC312 Pig Flagship</v>
          </cell>
          <cell r="C15" t="str">
            <v>115/50</v>
          </cell>
          <cell r="D15" t="str">
            <v>6.0.1.9</v>
          </cell>
          <cell r="E15" t="str">
            <v>Z</v>
          </cell>
          <cell r="F15">
            <v>312</v>
          </cell>
          <cell r="G15">
            <v>171302873</v>
          </cell>
          <cell r="H15" t="str">
            <v>Standby Mode was enabled.</v>
          </cell>
          <cell r="J15" t="str">
            <v>VHA</v>
          </cell>
          <cell r="K15">
            <v>2170</v>
          </cell>
          <cell r="L15">
            <v>2170</v>
          </cell>
          <cell r="M15">
            <v>3350</v>
          </cell>
          <cell r="N15">
            <v>3360</v>
          </cell>
          <cell r="O15">
            <v>2170</v>
          </cell>
          <cell r="P15">
            <v>3570</v>
          </cell>
          <cell r="Q15">
            <v>3330</v>
          </cell>
          <cell r="U15">
            <v>3520</v>
          </cell>
          <cell r="V15">
            <v>1940</v>
          </cell>
          <cell r="Z15">
            <v>1930</v>
          </cell>
        </row>
        <row r="16">
          <cell r="A16" t="str">
            <v>Paris</v>
          </cell>
          <cell r="B16" t="str">
            <v>RIC312 Pig Flagship</v>
          </cell>
          <cell r="C16" t="str">
            <v>115/50</v>
          </cell>
          <cell r="D16" t="str">
            <v>6.0.1.9</v>
          </cell>
          <cell r="E16" t="str">
            <v>Z</v>
          </cell>
          <cell r="F16">
            <v>312</v>
          </cell>
          <cell r="G16">
            <v>171302871</v>
          </cell>
          <cell r="H16" t="str">
            <v>Standby Mode was enabled.</v>
          </cell>
          <cell r="J16" t="str">
            <v>VHA</v>
          </cell>
          <cell r="K16">
            <v>2150</v>
          </cell>
          <cell r="L16">
            <v>2060</v>
          </cell>
          <cell r="M16">
            <v>3290</v>
          </cell>
          <cell r="N16">
            <v>3270</v>
          </cell>
          <cell r="O16">
            <v>2090</v>
          </cell>
          <cell r="P16">
            <v>3520</v>
          </cell>
          <cell r="Q16">
            <v>3240</v>
          </cell>
          <cell r="U16">
            <v>3680</v>
          </cell>
          <cell r="V16">
            <v>2080</v>
          </cell>
          <cell r="Z16">
            <v>1834</v>
          </cell>
        </row>
        <row r="17">
          <cell r="A17" t="str">
            <v>Paris</v>
          </cell>
          <cell r="B17" t="str">
            <v>BTE13 Pig Flagship</v>
          </cell>
          <cell r="C17" t="str">
            <v>130/70</v>
          </cell>
          <cell r="D17" t="str">
            <v>6.0.1.9</v>
          </cell>
          <cell r="E17" t="str">
            <v>Z</v>
          </cell>
          <cell r="F17">
            <v>13</v>
          </cell>
          <cell r="G17">
            <v>180367245</v>
          </cell>
          <cell r="H17" t="str">
            <v>Because of wireless connectivity issues, the BNR, MNR, E2E Phone current drains were measured without a phone connected. iPhone Call current wasn't measured due to drop outs and buzzing.
Standby Mode was enabled.</v>
          </cell>
          <cell r="J17" t="str">
            <v>VHA</v>
          </cell>
          <cell r="K17">
            <v>2120</v>
          </cell>
          <cell r="L17">
            <v>2260</v>
          </cell>
          <cell r="M17">
            <v>3127</v>
          </cell>
          <cell r="O17">
            <v>2050</v>
          </cell>
          <cell r="P17">
            <v>3180</v>
          </cell>
          <cell r="Q17">
            <v>3000</v>
          </cell>
          <cell r="U17">
            <v>3570</v>
          </cell>
          <cell r="V17">
            <v>1940</v>
          </cell>
          <cell r="Z17">
            <v>1930</v>
          </cell>
        </row>
        <row r="18">
          <cell r="A18" t="str">
            <v>Paris</v>
          </cell>
          <cell r="B18" t="str">
            <v>BTE13 Pig Flagship</v>
          </cell>
          <cell r="C18" t="str">
            <v>130/70</v>
          </cell>
          <cell r="D18" t="str">
            <v>6.0.1.9</v>
          </cell>
          <cell r="E18" t="str">
            <v>Z</v>
          </cell>
          <cell r="F18">
            <v>13</v>
          </cell>
          <cell r="G18">
            <v>180367242</v>
          </cell>
          <cell r="J18" t="str">
            <v>VHA</v>
          </cell>
          <cell r="K18">
            <v>2130</v>
          </cell>
          <cell r="L18">
            <v>2300</v>
          </cell>
          <cell r="M18">
            <v>3133</v>
          </cell>
          <cell r="O18">
            <v>2060</v>
          </cell>
          <cell r="P18">
            <v>3240</v>
          </cell>
          <cell r="Q18">
            <v>3060</v>
          </cell>
          <cell r="U18">
            <v>3560</v>
          </cell>
          <cell r="V18">
            <v>1960</v>
          </cell>
          <cell r="Z18">
            <v>1940</v>
          </cell>
        </row>
        <row r="19">
          <cell r="A19" t="str">
            <v>Paris</v>
          </cell>
          <cell r="B19" t="str">
            <v>RIC312 Panda Flagship</v>
          </cell>
          <cell r="C19" t="str">
            <v>115/50</v>
          </cell>
          <cell r="D19" t="str">
            <v>6.0.1.11</v>
          </cell>
          <cell r="E19" t="str">
            <v>Z</v>
          </cell>
          <cell r="F19">
            <v>312</v>
          </cell>
          <cell r="G19">
            <v>180367120</v>
          </cell>
          <cell r="J19" t="str">
            <v>VHA</v>
          </cell>
          <cell r="K19">
            <v>2167</v>
          </cell>
          <cell r="L19">
            <v>2279</v>
          </cell>
          <cell r="M19">
            <v>3162</v>
          </cell>
          <cell r="N19">
            <v>3157</v>
          </cell>
          <cell r="O19">
            <v>2049</v>
          </cell>
          <cell r="P19">
            <v>3392</v>
          </cell>
          <cell r="Q19">
            <v>3222</v>
          </cell>
          <cell r="U19">
            <v>3750</v>
          </cell>
          <cell r="V19">
            <v>1975</v>
          </cell>
          <cell r="Z19">
            <v>1975</v>
          </cell>
        </row>
        <row r="20">
          <cell r="A20" t="str">
            <v>Paris</v>
          </cell>
          <cell r="B20" t="str">
            <v>RIC312 Panda Flagship</v>
          </cell>
          <cell r="C20" t="str">
            <v>115/50</v>
          </cell>
          <cell r="D20" t="str">
            <v>6.0.1.11</v>
          </cell>
          <cell r="E20" t="str">
            <v>Z</v>
          </cell>
          <cell r="F20">
            <v>312</v>
          </cell>
          <cell r="G20">
            <v>180367336</v>
          </cell>
          <cell r="J20" t="str">
            <v>VHA</v>
          </cell>
          <cell r="K20">
            <v>2197</v>
          </cell>
          <cell r="L20">
            <v>2261</v>
          </cell>
          <cell r="M20">
            <v>3155</v>
          </cell>
          <cell r="N20">
            <v>3132</v>
          </cell>
          <cell r="O20">
            <v>2179</v>
          </cell>
          <cell r="P20">
            <v>3473</v>
          </cell>
          <cell r="Q20">
            <v>3346</v>
          </cell>
          <cell r="U20">
            <v>3740</v>
          </cell>
          <cell r="V20">
            <v>1925</v>
          </cell>
          <cell r="Z20">
            <v>1925</v>
          </cell>
        </row>
        <row r="21">
          <cell r="A21" t="str">
            <v>Paris</v>
          </cell>
          <cell r="B21" t="str">
            <v>BTE13 Panda Flagship</v>
          </cell>
          <cell r="C21" t="str">
            <v>130/70</v>
          </cell>
          <cell r="D21" t="str">
            <v>6.0.1.11</v>
          </cell>
          <cell r="E21" t="str">
            <v>Z</v>
          </cell>
          <cell r="F21">
            <v>13</v>
          </cell>
          <cell r="G21">
            <v>180367242</v>
          </cell>
          <cell r="J21" t="str">
            <v>VHA</v>
          </cell>
          <cell r="K21">
            <v>2099</v>
          </cell>
          <cell r="L21">
            <v>2286</v>
          </cell>
          <cell r="M21">
            <v>3182</v>
          </cell>
          <cell r="N21">
            <v>3142</v>
          </cell>
          <cell r="O21">
            <v>2116</v>
          </cell>
          <cell r="P21">
            <v>3472</v>
          </cell>
          <cell r="Q21">
            <v>3185</v>
          </cell>
          <cell r="U21">
            <v>3710</v>
          </cell>
          <cell r="V21">
            <v>2195</v>
          </cell>
          <cell r="Z21">
            <v>1922</v>
          </cell>
        </row>
        <row r="22">
          <cell r="A22" t="str">
            <v>Paris</v>
          </cell>
          <cell r="B22" t="str">
            <v>BTE13 Panda Flagship</v>
          </cell>
          <cell r="C22" t="str">
            <v>130/70</v>
          </cell>
          <cell r="D22" t="str">
            <v>6.0.1.11</v>
          </cell>
          <cell r="E22" t="str">
            <v>Z</v>
          </cell>
          <cell r="F22">
            <v>13</v>
          </cell>
          <cell r="G22">
            <v>180367245</v>
          </cell>
          <cell r="J22" t="str">
            <v>VHA</v>
          </cell>
          <cell r="K22">
            <v>2088</v>
          </cell>
          <cell r="L22">
            <v>2245</v>
          </cell>
          <cell r="M22">
            <v>3147</v>
          </cell>
          <cell r="N22">
            <v>3127</v>
          </cell>
          <cell r="O22">
            <v>2015</v>
          </cell>
          <cell r="P22">
            <v>3492</v>
          </cell>
          <cell r="Q22">
            <v>3284</v>
          </cell>
          <cell r="U22">
            <v>3815</v>
          </cell>
          <cell r="V22">
            <v>2153</v>
          </cell>
          <cell r="Z22">
            <v>1926</v>
          </cell>
        </row>
        <row r="23">
          <cell r="A23" t="str">
            <v>Paris</v>
          </cell>
          <cell r="B23" t="str">
            <v>BTE13 Panda Flagship</v>
          </cell>
          <cell r="C23" t="str">
            <v>130/70</v>
          </cell>
          <cell r="D23" t="str">
            <v>6.0.1.12</v>
          </cell>
          <cell r="E23" t="str">
            <v>Z</v>
          </cell>
          <cell r="F23">
            <v>13</v>
          </cell>
          <cell r="G23">
            <v>180367242</v>
          </cell>
          <cell r="J23" t="str">
            <v>VHA</v>
          </cell>
          <cell r="K23">
            <v>2230</v>
          </cell>
          <cell r="L23">
            <v>2110</v>
          </cell>
          <cell r="M23">
            <v>3130</v>
          </cell>
          <cell r="N23">
            <v>3150</v>
          </cell>
          <cell r="O23">
            <v>1980</v>
          </cell>
          <cell r="P23">
            <v>3410</v>
          </cell>
          <cell r="Q23">
            <v>3070</v>
          </cell>
          <cell r="S23">
            <v>2820</v>
          </cell>
          <cell r="U23">
            <v>3550</v>
          </cell>
          <cell r="V23">
            <v>1980</v>
          </cell>
          <cell r="Z23">
            <v>1860</v>
          </cell>
        </row>
        <row r="24">
          <cell r="A24" t="str">
            <v>Paris</v>
          </cell>
          <cell r="B24" t="str">
            <v>BTE13 Panda Flagship</v>
          </cell>
          <cell r="C24" t="str">
            <v>130/70</v>
          </cell>
          <cell r="D24" t="str">
            <v>6.0.1.12</v>
          </cell>
          <cell r="E24" t="str">
            <v>Z</v>
          </cell>
          <cell r="F24">
            <v>13</v>
          </cell>
          <cell r="G24">
            <v>180367245</v>
          </cell>
          <cell r="J24" t="str">
            <v>VHA</v>
          </cell>
          <cell r="K24">
            <v>2150</v>
          </cell>
          <cell r="L24">
            <v>2090</v>
          </cell>
          <cell r="M24">
            <v>3110</v>
          </cell>
          <cell r="N24">
            <v>3130</v>
          </cell>
          <cell r="O24">
            <v>1960</v>
          </cell>
          <cell r="P24">
            <v>3360</v>
          </cell>
          <cell r="Q24">
            <v>3170</v>
          </cell>
          <cell r="S24">
            <v>2790</v>
          </cell>
          <cell r="U24">
            <v>3610</v>
          </cell>
          <cell r="V24">
            <v>1960</v>
          </cell>
          <cell r="Z24">
            <v>1870</v>
          </cell>
        </row>
        <row r="25">
          <cell r="A25" t="str">
            <v>Paris</v>
          </cell>
          <cell r="B25" t="str">
            <v>BTE13 Panda Flagship</v>
          </cell>
          <cell r="C25" t="str">
            <v>130/70</v>
          </cell>
          <cell r="D25" t="str">
            <v>6.0.1.13</v>
          </cell>
          <cell r="E25" t="str">
            <v>Z</v>
          </cell>
          <cell r="F25">
            <v>13</v>
          </cell>
          <cell r="G25">
            <v>180367242</v>
          </cell>
          <cell r="J25" t="str">
            <v>VHA</v>
          </cell>
          <cell r="K25">
            <v>2210</v>
          </cell>
          <cell r="L25">
            <v>2260</v>
          </cell>
          <cell r="M25">
            <v>3160</v>
          </cell>
          <cell r="N25">
            <v>3140</v>
          </cell>
          <cell r="O25">
            <v>1940</v>
          </cell>
          <cell r="P25">
            <v>3380</v>
          </cell>
          <cell r="Q25">
            <v>3070</v>
          </cell>
          <cell r="R25">
            <v>2820</v>
          </cell>
          <cell r="U25">
            <v>3490</v>
          </cell>
          <cell r="V25">
            <v>2020</v>
          </cell>
          <cell r="Z25">
            <v>1830</v>
          </cell>
        </row>
        <row r="26">
          <cell r="A26" t="str">
            <v>Paris</v>
          </cell>
          <cell r="B26" t="str">
            <v>BTE13 Panda Flagship</v>
          </cell>
          <cell r="C26" t="str">
            <v>130/70</v>
          </cell>
          <cell r="D26" t="str">
            <v>6.0.1.13</v>
          </cell>
          <cell r="E26" t="str">
            <v>Z</v>
          </cell>
          <cell r="F26">
            <v>13</v>
          </cell>
          <cell r="G26">
            <v>180367245</v>
          </cell>
          <cell r="J26" t="str">
            <v>VHA</v>
          </cell>
          <cell r="K26">
            <v>2140</v>
          </cell>
          <cell r="L26">
            <v>2270</v>
          </cell>
          <cell r="M26">
            <v>3210</v>
          </cell>
          <cell r="N26">
            <v>3140</v>
          </cell>
          <cell r="O26">
            <v>1980</v>
          </cell>
          <cell r="P26">
            <v>3520</v>
          </cell>
          <cell r="Q26">
            <v>3320</v>
          </cell>
          <cell r="R26">
            <v>2850</v>
          </cell>
          <cell r="U26">
            <v>3690</v>
          </cell>
          <cell r="V26">
            <v>2090</v>
          </cell>
          <cell r="Z26">
            <v>1820</v>
          </cell>
        </row>
        <row r="27">
          <cell r="A27" t="str">
            <v>Paris</v>
          </cell>
          <cell r="B27" t="str">
            <v>RIC312 Panda Flagship</v>
          </cell>
          <cell r="C27" t="str">
            <v>115/50</v>
          </cell>
          <cell r="D27" t="str">
            <v>6.0.1.13</v>
          </cell>
          <cell r="E27" t="str">
            <v>Z</v>
          </cell>
          <cell r="F27">
            <v>312</v>
          </cell>
          <cell r="G27">
            <v>180387149</v>
          </cell>
          <cell r="J27" t="str">
            <v>VHA</v>
          </cell>
          <cell r="K27">
            <v>2150</v>
          </cell>
          <cell r="L27">
            <v>2110</v>
          </cell>
          <cell r="M27">
            <v>3240</v>
          </cell>
          <cell r="N27">
            <v>3280</v>
          </cell>
          <cell r="O27">
            <v>2030</v>
          </cell>
          <cell r="P27">
            <v>3450</v>
          </cell>
          <cell r="Q27">
            <v>3130</v>
          </cell>
          <cell r="R27">
            <v>2940</v>
          </cell>
          <cell r="U27">
            <v>3630</v>
          </cell>
          <cell r="V27">
            <v>2070</v>
          </cell>
          <cell r="Z27">
            <v>1970</v>
          </cell>
        </row>
        <row r="28">
          <cell r="A28" t="str">
            <v>Paris</v>
          </cell>
          <cell r="B28" t="str">
            <v>RIC312 Panda Flagship</v>
          </cell>
          <cell r="C28" t="str">
            <v>115/50</v>
          </cell>
          <cell r="D28" t="str">
            <v>6.0.1.13</v>
          </cell>
          <cell r="E28" t="str">
            <v>Z</v>
          </cell>
          <cell r="F28">
            <v>312</v>
          </cell>
          <cell r="G28">
            <v>180387153</v>
          </cell>
          <cell r="J28" t="str">
            <v>VHA</v>
          </cell>
          <cell r="K28">
            <v>2120</v>
          </cell>
          <cell r="L28">
            <v>2110</v>
          </cell>
          <cell r="M28">
            <v>3220</v>
          </cell>
          <cell r="N28">
            <v>3230</v>
          </cell>
          <cell r="O28">
            <v>2020</v>
          </cell>
          <cell r="P28">
            <v>3410</v>
          </cell>
          <cell r="Q28">
            <v>3190</v>
          </cell>
          <cell r="R28">
            <v>2980</v>
          </cell>
          <cell r="U28">
            <v>3650</v>
          </cell>
          <cell r="V28">
            <v>2060</v>
          </cell>
          <cell r="Z28">
            <v>1910</v>
          </cell>
        </row>
        <row r="29">
          <cell r="A29" t="str">
            <v>Paris</v>
          </cell>
          <cell r="B29" t="str">
            <v>BTE13 Panda Flagship</v>
          </cell>
          <cell r="C29" t="str">
            <v>130/70</v>
          </cell>
          <cell r="D29" t="str">
            <v>6.0.1.15</v>
          </cell>
          <cell r="E29" t="str">
            <v>Z</v>
          </cell>
          <cell r="F29">
            <v>13</v>
          </cell>
          <cell r="G29">
            <v>180367245</v>
          </cell>
          <cell r="J29" t="str">
            <v>VHA</v>
          </cell>
          <cell r="K29">
            <v>2110</v>
          </cell>
          <cell r="L29">
            <v>2120</v>
          </cell>
          <cell r="M29">
            <v>3190</v>
          </cell>
          <cell r="N29">
            <v>3180</v>
          </cell>
          <cell r="O29">
            <v>2120</v>
          </cell>
          <cell r="P29">
            <v>3460</v>
          </cell>
          <cell r="Q29">
            <v>3230</v>
          </cell>
          <cell r="R29">
            <v>2880</v>
          </cell>
          <cell r="U29">
            <v>3790</v>
          </cell>
          <cell r="V29">
            <v>2120</v>
          </cell>
          <cell r="Z29">
            <v>1930</v>
          </cell>
        </row>
        <row r="30">
          <cell r="A30" t="str">
            <v>Paris</v>
          </cell>
          <cell r="B30" t="str">
            <v>BTE13 Panda Flagship</v>
          </cell>
          <cell r="C30" t="str">
            <v>130/70</v>
          </cell>
          <cell r="D30" t="str">
            <v>6.0.1.15</v>
          </cell>
          <cell r="E30" t="str">
            <v>Z</v>
          </cell>
          <cell r="F30">
            <v>13</v>
          </cell>
          <cell r="G30">
            <v>180367242</v>
          </cell>
          <cell r="J30" t="str">
            <v>VHA</v>
          </cell>
          <cell r="K30">
            <v>2120</v>
          </cell>
          <cell r="L30">
            <v>2140</v>
          </cell>
          <cell r="M30">
            <v>3190</v>
          </cell>
          <cell r="N30">
            <v>3180</v>
          </cell>
          <cell r="O30">
            <v>2100</v>
          </cell>
          <cell r="P30">
            <v>3480</v>
          </cell>
          <cell r="Q30">
            <v>3290</v>
          </cell>
          <cell r="R30">
            <v>2870</v>
          </cell>
          <cell r="U30">
            <v>3690</v>
          </cell>
          <cell r="V30">
            <v>2110</v>
          </cell>
          <cell r="Z30">
            <v>1940</v>
          </cell>
        </row>
        <row r="31">
          <cell r="A31" t="str">
            <v>Paris</v>
          </cell>
          <cell r="B31" t="str">
            <v>BTE13 Panda Flagship</v>
          </cell>
          <cell r="C31" t="str">
            <v>130/70</v>
          </cell>
          <cell r="D31" t="str">
            <v>6.0.2.1</v>
          </cell>
          <cell r="E31" t="str">
            <v>Z</v>
          </cell>
          <cell r="F31">
            <v>13</v>
          </cell>
          <cell r="G31">
            <v>180913673</v>
          </cell>
          <cell r="J31" t="str">
            <v>VHA</v>
          </cell>
          <cell r="K31">
            <v>2023</v>
          </cell>
          <cell r="L31">
            <v>2050</v>
          </cell>
          <cell r="M31">
            <v>3049</v>
          </cell>
          <cell r="N31">
            <v>3095</v>
          </cell>
          <cell r="O31">
            <v>1993</v>
          </cell>
          <cell r="P31">
            <v>3794</v>
          </cell>
          <cell r="Q31">
            <v>3216</v>
          </cell>
          <cell r="R31">
            <v>2718</v>
          </cell>
          <cell r="S31">
            <v>2697</v>
          </cell>
          <cell r="U31">
            <v>3667</v>
          </cell>
          <cell r="V31">
            <v>2124</v>
          </cell>
          <cell r="Z31">
            <v>2051</v>
          </cell>
        </row>
        <row r="32">
          <cell r="A32" t="str">
            <v>Paris</v>
          </cell>
          <cell r="B32" t="str">
            <v>BTE13 Panda Flagship</v>
          </cell>
          <cell r="C32" t="str">
            <v>130/70</v>
          </cell>
          <cell r="D32" t="str">
            <v>6.0.2.1</v>
          </cell>
          <cell r="E32" t="str">
            <v>Z</v>
          </cell>
          <cell r="F32">
            <v>13</v>
          </cell>
          <cell r="G32">
            <v>180581681</v>
          </cell>
          <cell r="J32" t="str">
            <v>VHA</v>
          </cell>
          <cell r="K32">
            <v>2064</v>
          </cell>
          <cell r="L32">
            <v>2093</v>
          </cell>
          <cell r="M32">
            <v>3073</v>
          </cell>
          <cell r="N32">
            <v>3105</v>
          </cell>
          <cell r="O32">
            <v>1839</v>
          </cell>
          <cell r="P32">
            <v>3689</v>
          </cell>
          <cell r="Q32">
            <v>3209</v>
          </cell>
          <cell r="R32">
            <v>2752</v>
          </cell>
          <cell r="S32">
            <v>2758</v>
          </cell>
          <cell r="U32">
            <v>3413</v>
          </cell>
          <cell r="V32">
            <v>2194</v>
          </cell>
          <cell r="Z32">
            <v>1957</v>
          </cell>
        </row>
        <row r="33">
          <cell r="A33" t="str">
            <v>Paris</v>
          </cell>
          <cell r="B33" t="str">
            <v>BTE13 Panda Flagship</v>
          </cell>
          <cell r="C33" t="str">
            <v>130/70</v>
          </cell>
          <cell r="D33" t="str">
            <v>6.0.2.2</v>
          </cell>
          <cell r="E33" t="str">
            <v>Z</v>
          </cell>
          <cell r="F33">
            <v>13</v>
          </cell>
          <cell r="G33">
            <v>180581681</v>
          </cell>
          <cell r="J33" t="str">
            <v>VHA</v>
          </cell>
          <cell r="K33">
            <v>2017</v>
          </cell>
          <cell r="L33">
            <v>2182</v>
          </cell>
          <cell r="M33">
            <v>3124</v>
          </cell>
          <cell r="N33">
            <v>3150</v>
          </cell>
          <cell r="O33">
            <v>1792</v>
          </cell>
          <cell r="P33">
            <v>3108</v>
          </cell>
          <cell r="Q33">
            <v>2956</v>
          </cell>
          <cell r="R33">
            <v>2734</v>
          </cell>
          <cell r="S33">
            <v>2724</v>
          </cell>
          <cell r="U33">
            <v>3456</v>
          </cell>
          <cell r="V33">
            <v>2187</v>
          </cell>
          <cell r="Z33">
            <v>1816</v>
          </cell>
        </row>
        <row r="34">
          <cell r="A34" t="str">
            <v>Paris</v>
          </cell>
          <cell r="B34" t="str">
            <v>BTE13 Panda Flagship</v>
          </cell>
          <cell r="C34" t="str">
            <v>130/70</v>
          </cell>
          <cell r="D34" t="str">
            <v>6.0.2.2</v>
          </cell>
          <cell r="E34" t="str">
            <v>Z</v>
          </cell>
          <cell r="F34">
            <v>13</v>
          </cell>
          <cell r="G34">
            <v>180581681</v>
          </cell>
          <cell r="J34" t="str">
            <v>VHA</v>
          </cell>
          <cell r="K34">
            <v>2057</v>
          </cell>
          <cell r="L34">
            <v>2139</v>
          </cell>
          <cell r="M34">
            <v>3119</v>
          </cell>
          <cell r="N34">
            <v>3042</v>
          </cell>
          <cell r="O34">
            <v>1839</v>
          </cell>
          <cell r="P34">
            <v>3048</v>
          </cell>
          <cell r="Q34">
            <v>2785</v>
          </cell>
          <cell r="R34">
            <v>2738</v>
          </cell>
          <cell r="S34">
            <v>2754</v>
          </cell>
          <cell r="U34">
            <v>3425</v>
          </cell>
          <cell r="V34">
            <v>1975</v>
          </cell>
          <cell r="Z34">
            <v>1945</v>
          </cell>
        </row>
        <row r="35">
          <cell r="A35" t="str">
            <v>Paris</v>
          </cell>
          <cell r="B35" t="str">
            <v>RIC312 Panda Flagship</v>
          </cell>
          <cell r="C35" t="str">
            <v>115/50</v>
          </cell>
          <cell r="D35" t="str">
            <v>6.0.2.2</v>
          </cell>
          <cell r="E35" t="str">
            <v>Z</v>
          </cell>
          <cell r="F35">
            <v>312</v>
          </cell>
          <cell r="G35">
            <v>180367110</v>
          </cell>
          <cell r="J35" t="str">
            <v>VHA</v>
          </cell>
          <cell r="K35">
            <v>2150</v>
          </cell>
          <cell r="L35">
            <v>2120</v>
          </cell>
          <cell r="M35">
            <v>3130</v>
          </cell>
          <cell r="N35">
            <v>3130</v>
          </cell>
          <cell r="O35">
            <v>2050</v>
          </cell>
          <cell r="P35">
            <v>3370</v>
          </cell>
          <cell r="Q35">
            <v>3120</v>
          </cell>
          <cell r="S35">
            <v>2850</v>
          </cell>
          <cell r="U35">
            <v>3550</v>
          </cell>
          <cell r="V35">
            <v>2030</v>
          </cell>
          <cell r="Z35">
            <v>1890</v>
          </cell>
        </row>
        <row r="36">
          <cell r="A36" t="str">
            <v>Paris</v>
          </cell>
          <cell r="B36" t="str">
            <v>RIC312 Panda Flagship</v>
          </cell>
          <cell r="C36" t="str">
            <v>115/50</v>
          </cell>
          <cell r="D36" t="str">
            <v>6.0.2.2</v>
          </cell>
          <cell r="E36" t="str">
            <v>Z</v>
          </cell>
          <cell r="F36">
            <v>312</v>
          </cell>
          <cell r="G36">
            <v>180367111</v>
          </cell>
          <cell r="J36" t="str">
            <v>VHA</v>
          </cell>
          <cell r="K36">
            <v>2170</v>
          </cell>
          <cell r="L36">
            <v>2120</v>
          </cell>
          <cell r="M36">
            <v>3140</v>
          </cell>
          <cell r="N36">
            <v>3130</v>
          </cell>
          <cell r="O36">
            <v>2070</v>
          </cell>
          <cell r="P36">
            <v>3370</v>
          </cell>
          <cell r="Q36">
            <v>3120</v>
          </cell>
          <cell r="S36">
            <v>2860</v>
          </cell>
          <cell r="U36">
            <v>3620</v>
          </cell>
          <cell r="V36">
            <v>2040</v>
          </cell>
          <cell r="Z36">
            <v>1890</v>
          </cell>
        </row>
        <row r="37">
          <cell r="A37" t="str">
            <v>Paris</v>
          </cell>
          <cell r="B37" t="str">
            <v>RIC312 Panda Flagship</v>
          </cell>
          <cell r="C37" t="str">
            <v>115/50</v>
          </cell>
          <cell r="D37" t="str">
            <v>6.0.2.3</v>
          </cell>
          <cell r="E37" t="str">
            <v>Z</v>
          </cell>
          <cell r="F37">
            <v>312</v>
          </cell>
          <cell r="G37">
            <v>180367110</v>
          </cell>
          <cell r="H37" t="str">
            <v>Right - iPhone SE</v>
          </cell>
          <cell r="J37" t="str">
            <v>VHA</v>
          </cell>
          <cell r="K37">
            <v>2160</v>
          </cell>
          <cell r="L37">
            <v>2130</v>
          </cell>
          <cell r="M37">
            <v>3105</v>
          </cell>
          <cell r="O37">
            <v>2010</v>
          </cell>
          <cell r="U37">
            <v>3550</v>
          </cell>
          <cell r="Z37">
            <v>1920</v>
          </cell>
        </row>
        <row r="38">
          <cell r="A38" t="str">
            <v>Paris</v>
          </cell>
          <cell r="B38" t="str">
            <v>RIC312 Panda Flagship</v>
          </cell>
          <cell r="C38" t="str">
            <v>115/50</v>
          </cell>
          <cell r="D38" t="str">
            <v>6.0.2.3</v>
          </cell>
          <cell r="E38" t="str">
            <v>Z</v>
          </cell>
          <cell r="F38">
            <v>312</v>
          </cell>
          <cell r="G38">
            <v>180367111</v>
          </cell>
          <cell r="H38" t="str">
            <v>Left - iPhone SE</v>
          </cell>
          <cell r="J38" t="str">
            <v>VHA</v>
          </cell>
          <cell r="K38">
            <v>2240</v>
          </cell>
          <cell r="L38">
            <v>2170</v>
          </cell>
          <cell r="M38">
            <v>3170</v>
          </cell>
          <cell r="O38">
            <v>2060</v>
          </cell>
          <cell r="U38">
            <v>3600</v>
          </cell>
          <cell r="Z38">
            <v>1970</v>
          </cell>
        </row>
        <row r="39">
          <cell r="A39" t="str">
            <v>Quebec</v>
          </cell>
          <cell r="B39" t="str">
            <v>RIC312+ no double tap</v>
          </cell>
          <cell r="C39" t="str">
            <v>115/50</v>
          </cell>
          <cell r="D39" t="str">
            <v>6.3.0.5</v>
          </cell>
          <cell r="E39" t="str">
            <v>R</v>
          </cell>
          <cell r="F39" t="str">
            <v>Z22A</v>
          </cell>
          <cell r="G39">
            <v>170381318</v>
          </cell>
          <cell r="H39" t="str">
            <v>3.8 V Device Current Drain</v>
          </cell>
          <cell r="J39" t="str">
            <v>VBAT</v>
          </cell>
          <cell r="K39">
            <v>872</v>
          </cell>
          <cell r="L39">
            <v>907</v>
          </cell>
          <cell r="M39">
            <v>1197</v>
          </cell>
          <cell r="O39">
            <v>818</v>
          </cell>
          <cell r="Z39">
            <v>807</v>
          </cell>
        </row>
        <row r="40">
          <cell r="A40" t="str">
            <v>Quebec</v>
          </cell>
          <cell r="B40" t="str">
            <v>RIC312+ no double tap</v>
          </cell>
          <cell r="C40" t="str">
            <v>115/50</v>
          </cell>
          <cell r="D40" t="str">
            <v>6.3.0.5</v>
          </cell>
          <cell r="E40" t="str">
            <v>R</v>
          </cell>
          <cell r="F40" t="str">
            <v>Z22A</v>
          </cell>
          <cell r="G40">
            <v>170381318</v>
          </cell>
          <cell r="H40" t="str">
            <v>1.25 V Current Drain</v>
          </cell>
          <cell r="J40" t="str">
            <v>VHA</v>
          </cell>
          <cell r="K40">
            <v>2560</v>
          </cell>
          <cell r="L40">
            <v>2580</v>
          </cell>
          <cell r="M40">
            <v>3670</v>
          </cell>
          <cell r="O40">
            <v>2470</v>
          </cell>
          <cell r="P40">
            <v>3950</v>
          </cell>
          <cell r="Q40">
            <v>3730</v>
          </cell>
          <cell r="R40">
            <v>3390</v>
          </cell>
          <cell r="U40">
            <v>4150</v>
          </cell>
          <cell r="V40">
            <v>2373</v>
          </cell>
          <cell r="Z40">
            <v>2350</v>
          </cell>
        </row>
        <row r="41">
          <cell r="A41" t="str">
            <v>Quebec</v>
          </cell>
          <cell r="B41" t="str">
            <v>WiCROS Quokka RIC REC</v>
          </cell>
          <cell r="C41" t="str">
            <v>115/50</v>
          </cell>
          <cell r="D41" t="str">
            <v>6.3.0.8</v>
          </cell>
          <cell r="E41" t="str">
            <v>Z</v>
          </cell>
          <cell r="F41">
            <v>312</v>
          </cell>
          <cell r="G41">
            <v>180367153</v>
          </cell>
          <cell r="J41" t="str">
            <v>VHA</v>
          </cell>
          <cell r="K41">
            <v>3410</v>
          </cell>
          <cell r="L41">
            <v>3520</v>
          </cell>
          <cell r="M41">
            <v>3760</v>
          </cell>
          <cell r="O41">
            <v>3170</v>
          </cell>
          <cell r="R41">
            <v>3500</v>
          </cell>
          <cell r="V41">
            <v>3610</v>
          </cell>
          <cell r="Y41">
            <v>3550</v>
          </cell>
          <cell r="Z41">
            <v>3150</v>
          </cell>
        </row>
        <row r="42">
          <cell r="A42" t="str">
            <v>Quebec</v>
          </cell>
          <cell r="B42" t="str">
            <v>WiCROS Quokka RIC Trans</v>
          </cell>
          <cell r="C42" t="str">
            <v>115/50</v>
          </cell>
          <cell r="D42" t="str">
            <v>6.3.0.8</v>
          </cell>
          <cell r="E42" t="str">
            <v>Z</v>
          </cell>
          <cell r="F42">
            <v>312</v>
          </cell>
          <cell r="G42">
            <v>180367149</v>
          </cell>
          <cell r="J42" t="str">
            <v>VHA</v>
          </cell>
          <cell r="K42">
            <v>3140</v>
          </cell>
          <cell r="O42">
            <v>2880</v>
          </cell>
          <cell r="R42">
            <v>3100</v>
          </cell>
          <cell r="V42">
            <v>3310</v>
          </cell>
          <cell r="Y42">
            <v>3300</v>
          </cell>
          <cell r="Z42">
            <v>2750</v>
          </cell>
        </row>
        <row r="43">
          <cell r="A43" t="str">
            <v>Quebec</v>
          </cell>
          <cell r="B43" t="str">
            <v>RIC312+ Queen</v>
          </cell>
          <cell r="C43" t="str">
            <v>115/50</v>
          </cell>
          <cell r="D43" t="str">
            <v>6.3.0.8</v>
          </cell>
          <cell r="E43" t="str">
            <v>Z</v>
          </cell>
          <cell r="F43" t="str">
            <v>Z22A</v>
          </cell>
          <cell r="G43">
            <v>181054783</v>
          </cell>
          <cell r="J43" t="str">
            <v>VHA</v>
          </cell>
          <cell r="K43">
            <v>2130</v>
          </cell>
          <cell r="M43">
            <v>3090</v>
          </cell>
          <cell r="O43">
            <v>2000</v>
          </cell>
          <cell r="P43">
            <v>3650</v>
          </cell>
          <cell r="Q43">
            <v>3270</v>
          </cell>
          <cell r="S43">
            <v>2810</v>
          </cell>
          <cell r="U43">
            <v>3830</v>
          </cell>
          <cell r="Z43">
            <v>1910</v>
          </cell>
        </row>
        <row r="44">
          <cell r="A44" t="str">
            <v>Quebec</v>
          </cell>
          <cell r="B44" t="str">
            <v>WiCROS Queen RIC REC</v>
          </cell>
          <cell r="C44" t="str">
            <v>115/50</v>
          </cell>
          <cell r="D44" t="str">
            <v>6.3.0.8</v>
          </cell>
          <cell r="E44" t="str">
            <v>R</v>
          </cell>
          <cell r="F44" t="str">
            <v>Z22A</v>
          </cell>
          <cell r="G44">
            <v>181054783</v>
          </cell>
          <cell r="J44" t="str">
            <v>VHA</v>
          </cell>
          <cell r="K44">
            <v>3730</v>
          </cell>
          <cell r="L44">
            <v>3680</v>
          </cell>
          <cell r="M44">
            <v>3810</v>
          </cell>
          <cell r="N44">
            <v>3730</v>
          </cell>
          <cell r="O44">
            <v>1760</v>
          </cell>
          <cell r="S44">
            <v>3350</v>
          </cell>
          <cell r="Z44">
            <v>3470</v>
          </cell>
        </row>
        <row r="45">
          <cell r="A45" t="str">
            <v>Quebec</v>
          </cell>
          <cell r="B45" t="str">
            <v>WiCROS Queen RIC TRANS</v>
          </cell>
          <cell r="C45" t="str">
            <v>115/50</v>
          </cell>
          <cell r="D45" t="str">
            <v>6.3.0.8</v>
          </cell>
          <cell r="E45" t="str">
            <v>R</v>
          </cell>
          <cell r="F45" t="str">
            <v>Z22A</v>
          </cell>
          <cell r="G45">
            <v>181054784</v>
          </cell>
          <cell r="J45" t="str">
            <v>VHA</v>
          </cell>
          <cell r="K45">
            <v>3310</v>
          </cell>
          <cell r="O45">
            <v>2390</v>
          </cell>
          <cell r="Z45">
            <v>3060</v>
          </cell>
        </row>
        <row r="46">
          <cell r="A46" t="str">
            <v>Quebec</v>
          </cell>
          <cell r="B46" t="str">
            <v>Queen RRIC</v>
          </cell>
          <cell r="C46" t="str">
            <v>115/50</v>
          </cell>
          <cell r="D46" t="str">
            <v>6.3.0.8</v>
          </cell>
          <cell r="E46" t="str">
            <v>R</v>
          </cell>
          <cell r="F46" t="str">
            <v>Z22A</v>
          </cell>
          <cell r="G46">
            <v>181054783</v>
          </cell>
          <cell r="J46" t="str">
            <v>VHA</v>
          </cell>
          <cell r="K46">
            <v>2110</v>
          </cell>
          <cell r="L46">
            <v>2150</v>
          </cell>
          <cell r="M46">
            <v>3120</v>
          </cell>
          <cell r="N46">
            <v>3070</v>
          </cell>
          <cell r="O46">
            <v>1910</v>
          </cell>
          <cell r="P46">
            <v>3630</v>
          </cell>
          <cell r="Q46">
            <v>3510</v>
          </cell>
          <cell r="R46">
            <v>2900</v>
          </cell>
          <cell r="S46">
            <v>2830</v>
          </cell>
          <cell r="U46">
            <v>3860</v>
          </cell>
          <cell r="V46">
            <v>2170</v>
          </cell>
        </row>
        <row r="47">
          <cell r="A47" t="str">
            <v>Quebec</v>
          </cell>
          <cell r="B47" t="str">
            <v>Queen RRIC</v>
          </cell>
          <cell r="C47" t="str">
            <v>115/50</v>
          </cell>
          <cell r="D47" t="str">
            <v>6.3.0.8</v>
          </cell>
          <cell r="E47" t="str">
            <v>R</v>
          </cell>
          <cell r="F47" t="str">
            <v>Z22A</v>
          </cell>
          <cell r="G47">
            <v>181054784</v>
          </cell>
          <cell r="J47" t="str">
            <v>VHA</v>
          </cell>
          <cell r="K47">
            <v>2130</v>
          </cell>
          <cell r="L47">
            <v>2170</v>
          </cell>
          <cell r="M47">
            <v>3140</v>
          </cell>
          <cell r="N47">
            <v>3110</v>
          </cell>
          <cell r="O47">
            <v>1930</v>
          </cell>
          <cell r="P47">
            <v>3590</v>
          </cell>
          <cell r="Q47">
            <v>3480</v>
          </cell>
          <cell r="R47">
            <v>2860</v>
          </cell>
          <cell r="S47">
            <v>2820</v>
          </cell>
          <cell r="U47">
            <v>3890</v>
          </cell>
          <cell r="V47">
            <v>2180</v>
          </cell>
        </row>
        <row r="48">
          <cell r="A48" t="str">
            <v>Quebec</v>
          </cell>
          <cell r="B48" t="str">
            <v>Queen RRIC</v>
          </cell>
          <cell r="C48" t="str">
            <v>115/50</v>
          </cell>
          <cell r="D48" t="str">
            <v>6.3.1.4</v>
          </cell>
          <cell r="E48" t="str">
            <v>R</v>
          </cell>
          <cell r="F48" t="str">
            <v>Z22A</v>
          </cell>
          <cell r="G48">
            <v>181043497</v>
          </cell>
          <cell r="H48" t="str">
            <v>iPhone XR and MFA</v>
          </cell>
          <cell r="J48" t="str">
            <v>VHA</v>
          </cell>
          <cell r="K48">
            <v>2220</v>
          </cell>
          <cell r="L48">
            <v>2180</v>
          </cell>
          <cell r="M48">
            <v>3160</v>
          </cell>
          <cell r="N48">
            <v>3150</v>
          </cell>
          <cell r="O48">
            <v>2150</v>
          </cell>
          <cell r="P48">
            <v>3810</v>
          </cell>
          <cell r="Q48">
            <v>3350</v>
          </cell>
          <cell r="S48">
            <v>2900</v>
          </cell>
          <cell r="U48">
            <v>4040</v>
          </cell>
          <cell r="V48">
            <v>2140</v>
          </cell>
          <cell r="Z48">
            <v>1960</v>
          </cell>
        </row>
        <row r="49">
          <cell r="A49" t="str">
            <v>Quebec</v>
          </cell>
          <cell r="B49" t="str">
            <v>Queen RRIC</v>
          </cell>
          <cell r="C49" t="str">
            <v>115/50</v>
          </cell>
          <cell r="D49" t="str">
            <v>6.3.1.4</v>
          </cell>
          <cell r="E49" t="str">
            <v>R</v>
          </cell>
          <cell r="F49" t="str">
            <v>Z22A</v>
          </cell>
          <cell r="G49">
            <v>181043496</v>
          </cell>
          <cell r="H49" t="str">
            <v>iPhone XR and MFA</v>
          </cell>
          <cell r="J49" t="str">
            <v>VHA</v>
          </cell>
          <cell r="K49">
            <v>2240</v>
          </cell>
          <cell r="L49">
            <v>2180</v>
          </cell>
          <cell r="M49">
            <v>3150</v>
          </cell>
          <cell r="N49">
            <v>3160</v>
          </cell>
          <cell r="O49">
            <v>2160</v>
          </cell>
          <cell r="P49">
            <v>3900</v>
          </cell>
          <cell r="Q49">
            <v>3520</v>
          </cell>
          <cell r="S49">
            <v>2900</v>
          </cell>
          <cell r="U49">
            <v>4110</v>
          </cell>
          <cell r="V49">
            <v>2180</v>
          </cell>
          <cell r="Z49">
            <v>1990</v>
          </cell>
        </row>
        <row r="50">
          <cell r="A50" t="str">
            <v>Quebec</v>
          </cell>
          <cell r="B50" t="str">
            <v>WiCROS Queen RIC REC</v>
          </cell>
          <cell r="C50" t="str">
            <v>115/50</v>
          </cell>
          <cell r="D50" t="str">
            <v>6.3.1.4</v>
          </cell>
          <cell r="E50" t="str">
            <v>R</v>
          </cell>
          <cell r="F50" t="str">
            <v>Z22A</v>
          </cell>
          <cell r="G50">
            <v>181043496</v>
          </cell>
          <cell r="H50" t="str">
            <v>iPhone XR and MFA</v>
          </cell>
          <cell r="J50" t="str">
            <v>VHA</v>
          </cell>
          <cell r="K50">
            <v>3850</v>
          </cell>
          <cell r="L50">
            <v>3780</v>
          </cell>
          <cell r="M50">
            <v>3630</v>
          </cell>
          <cell r="N50">
            <v>3640</v>
          </cell>
          <cell r="O50">
            <v>3790</v>
          </cell>
          <cell r="S50">
            <v>3350</v>
          </cell>
          <cell r="U50">
            <v>3780</v>
          </cell>
          <cell r="V50">
            <v>3790</v>
          </cell>
          <cell r="Z50">
            <v>3580</v>
          </cell>
        </row>
        <row r="51">
          <cell r="A51" t="str">
            <v>Quebec</v>
          </cell>
          <cell r="B51" t="str">
            <v>WiCROS Queen RIC Trans</v>
          </cell>
          <cell r="C51" t="str">
            <v>115/50</v>
          </cell>
          <cell r="D51" t="str">
            <v>6.3.1.4</v>
          </cell>
          <cell r="E51" t="str">
            <v>R</v>
          </cell>
          <cell r="F51" t="str">
            <v>Z22A</v>
          </cell>
          <cell r="G51">
            <v>181043497</v>
          </cell>
          <cell r="H51" t="str">
            <v>iPhone XR and MFA</v>
          </cell>
          <cell r="J51" t="str">
            <v>VHA</v>
          </cell>
          <cell r="K51">
            <v>3550</v>
          </cell>
          <cell r="L51">
            <v>3250</v>
          </cell>
          <cell r="M51">
            <v>2150</v>
          </cell>
          <cell r="N51">
            <v>2140</v>
          </cell>
          <cell r="O51">
            <v>3270</v>
          </cell>
          <cell r="S51">
            <v>2150</v>
          </cell>
          <cell r="U51">
            <v>3200</v>
          </cell>
          <cell r="V51">
            <v>3240</v>
          </cell>
          <cell r="Z51">
            <v>3190</v>
          </cell>
        </row>
        <row r="52">
          <cell r="A52" t="str">
            <v>Quebec</v>
          </cell>
          <cell r="B52" t="str">
            <v>Queen RRIC</v>
          </cell>
          <cell r="C52" t="str">
            <v>115/50</v>
          </cell>
          <cell r="D52" t="str">
            <v>6.3.1.5</v>
          </cell>
          <cell r="E52" t="str">
            <v>R</v>
          </cell>
          <cell r="F52" t="str">
            <v>Z22A</v>
          </cell>
          <cell r="G52">
            <v>181043497</v>
          </cell>
          <cell r="H52" t="str">
            <v>iPhone XR and MFA</v>
          </cell>
          <cell r="J52" t="str">
            <v>VHA</v>
          </cell>
          <cell r="K52">
            <v>2300</v>
          </cell>
          <cell r="L52">
            <v>2040</v>
          </cell>
          <cell r="M52">
            <v>3120</v>
          </cell>
          <cell r="N52">
            <v>3140</v>
          </cell>
          <cell r="O52">
            <v>2030</v>
          </cell>
          <cell r="P52">
            <v>3740</v>
          </cell>
          <cell r="Q52">
            <v>3310</v>
          </cell>
          <cell r="S52">
            <v>2770</v>
          </cell>
          <cell r="U52">
            <v>3870</v>
          </cell>
          <cell r="V52">
            <v>2030</v>
          </cell>
          <cell r="Z52">
            <v>1960</v>
          </cell>
        </row>
        <row r="53">
          <cell r="A53" t="str">
            <v>Quebec</v>
          </cell>
          <cell r="B53" t="str">
            <v>Queen RRIC</v>
          </cell>
          <cell r="C53" t="str">
            <v>115/50</v>
          </cell>
          <cell r="D53" t="str">
            <v>6.3.1.5</v>
          </cell>
          <cell r="E53" t="str">
            <v>R</v>
          </cell>
          <cell r="F53" t="str">
            <v>Z22A</v>
          </cell>
          <cell r="G53">
            <v>181043496</v>
          </cell>
          <cell r="H53" t="str">
            <v>iPhone XR and MFA</v>
          </cell>
          <cell r="J53" t="str">
            <v>VHA</v>
          </cell>
          <cell r="K53">
            <v>2300</v>
          </cell>
          <cell r="L53">
            <v>2030</v>
          </cell>
          <cell r="M53">
            <v>3130</v>
          </cell>
          <cell r="N53">
            <v>3150</v>
          </cell>
          <cell r="O53">
            <v>2030</v>
          </cell>
          <cell r="P53">
            <v>3730</v>
          </cell>
          <cell r="Q53">
            <v>3330</v>
          </cell>
          <cell r="S53">
            <v>2770</v>
          </cell>
          <cell r="U53">
            <v>3960</v>
          </cell>
          <cell r="V53">
            <v>2030</v>
          </cell>
          <cell r="Z53">
            <v>1980</v>
          </cell>
        </row>
        <row r="54">
          <cell r="A54" t="str">
            <v>Quebec</v>
          </cell>
          <cell r="B54" t="str">
            <v>WiCROS Quoka RIC REC</v>
          </cell>
          <cell r="C54" t="str">
            <v>115/50</v>
          </cell>
          <cell r="D54" t="str">
            <v>6.3.1.4</v>
          </cell>
          <cell r="E54" t="str">
            <v>R</v>
          </cell>
          <cell r="F54" t="str">
            <v>Z22A</v>
          </cell>
          <cell r="G54">
            <v>180367110</v>
          </cell>
          <cell r="H54" t="str">
            <v>iPhone SE and MFA</v>
          </cell>
          <cell r="J54" t="str">
            <v>VHA</v>
          </cell>
          <cell r="K54">
            <v>3840</v>
          </cell>
          <cell r="L54">
            <v>3450</v>
          </cell>
          <cell r="M54">
            <v>3580</v>
          </cell>
          <cell r="O54">
            <v>3420</v>
          </cell>
          <cell r="S54">
            <v>3180</v>
          </cell>
          <cell r="Z54">
            <v>3370</v>
          </cell>
        </row>
        <row r="55">
          <cell r="A55" t="str">
            <v>Quebec</v>
          </cell>
          <cell r="B55" t="str">
            <v>WiCROS Quoka RIC Trans</v>
          </cell>
          <cell r="C55" t="str">
            <v>115/50</v>
          </cell>
          <cell r="D55" t="str">
            <v>6.3.1.4</v>
          </cell>
          <cell r="E55" t="str">
            <v>R</v>
          </cell>
          <cell r="F55" t="str">
            <v>Z22A</v>
          </cell>
          <cell r="G55">
            <v>180367111</v>
          </cell>
          <cell r="H55" t="str">
            <v>iPhone SE and MFA - Continues to Fast advertise for two minutes</v>
          </cell>
          <cell r="J55" t="str">
            <v>VHA</v>
          </cell>
          <cell r="K55">
            <v>3240</v>
          </cell>
          <cell r="L55">
            <v>2940</v>
          </cell>
          <cell r="M55">
            <v>2010</v>
          </cell>
          <cell r="O55">
            <v>2920</v>
          </cell>
          <cell r="S55">
            <v>1980</v>
          </cell>
          <cell r="Z55">
            <v>2920</v>
          </cell>
        </row>
        <row r="56">
          <cell r="A56" t="str">
            <v>Paris</v>
          </cell>
          <cell r="B56" t="str">
            <v>RIC312 Quoka Flagship</v>
          </cell>
          <cell r="C56" t="str">
            <v>115/50</v>
          </cell>
          <cell r="D56" t="str">
            <v>6.3.1.5</v>
          </cell>
          <cell r="E56" t="str">
            <v>Z</v>
          </cell>
          <cell r="F56">
            <v>312</v>
          </cell>
          <cell r="G56">
            <v>180367110</v>
          </cell>
          <cell r="H56" t="str">
            <v>iPhone SE and TV Streamer - Right</v>
          </cell>
          <cell r="J56" t="str">
            <v>VHA</v>
          </cell>
          <cell r="K56">
            <v>2300</v>
          </cell>
          <cell r="L56">
            <v>2050</v>
          </cell>
          <cell r="M56">
            <v>3170</v>
          </cell>
          <cell r="O56">
            <v>2000</v>
          </cell>
          <cell r="P56">
            <v>3380</v>
          </cell>
          <cell r="Q56">
            <v>3130</v>
          </cell>
          <cell r="R56">
            <v>2850</v>
          </cell>
          <cell r="U56">
            <v>3590</v>
          </cell>
          <cell r="V56">
            <v>2040</v>
          </cell>
          <cell r="Z56">
            <v>1990</v>
          </cell>
        </row>
        <row r="57">
          <cell r="A57" t="str">
            <v>Paris</v>
          </cell>
          <cell r="B57" t="str">
            <v>RIC312 Quoka Flagship</v>
          </cell>
          <cell r="C57" t="str">
            <v>115/50</v>
          </cell>
          <cell r="D57" t="str">
            <v>6.3.1.5</v>
          </cell>
          <cell r="E57" t="str">
            <v>Z</v>
          </cell>
          <cell r="F57">
            <v>312</v>
          </cell>
          <cell r="G57">
            <v>180367111</v>
          </cell>
          <cell r="H57" t="str">
            <v>iPhone SE and TV Streamer - Left</v>
          </cell>
          <cell r="J57" t="str">
            <v>VHA</v>
          </cell>
          <cell r="K57">
            <v>2250</v>
          </cell>
          <cell r="L57">
            <v>2060</v>
          </cell>
          <cell r="M57">
            <v>3200</v>
          </cell>
          <cell r="O57">
            <v>2020</v>
          </cell>
          <cell r="P57">
            <v>3410</v>
          </cell>
          <cell r="Q57">
            <v>3170</v>
          </cell>
          <cell r="R57">
            <v>2870</v>
          </cell>
          <cell r="U57">
            <v>3570</v>
          </cell>
          <cell r="V57">
            <v>2020</v>
          </cell>
          <cell r="Z57">
            <v>2000</v>
          </cell>
        </row>
        <row r="58">
          <cell r="A58" t="str">
            <v>Quebec</v>
          </cell>
          <cell r="B58" t="str">
            <v>Queen plus Rc RIC</v>
          </cell>
          <cell r="C58" t="str">
            <v>115/50</v>
          </cell>
          <cell r="D58" t="str">
            <v>6.3.2.3</v>
          </cell>
          <cell r="E58" t="str">
            <v>R</v>
          </cell>
          <cell r="F58" t="str">
            <v>Z22A</v>
          </cell>
          <cell r="G58">
            <v>181054596</v>
          </cell>
          <cell r="H58" t="str">
            <v>iPhone 5S (12.0), Thrive build 107, 1.20 Vbat</v>
          </cell>
          <cell r="J58" t="str">
            <v>VHA</v>
          </cell>
          <cell r="K58">
            <v>2300</v>
          </cell>
          <cell r="L58">
            <v>2160</v>
          </cell>
          <cell r="M58">
            <v>3130</v>
          </cell>
          <cell r="N58">
            <v>3120</v>
          </cell>
          <cell r="O58">
            <v>1910</v>
          </cell>
          <cell r="P58">
            <v>3690</v>
          </cell>
          <cell r="Q58">
            <v>3530</v>
          </cell>
          <cell r="R58">
            <v>2600</v>
          </cell>
          <cell r="S58">
            <v>2630</v>
          </cell>
          <cell r="U58">
            <v>3770</v>
          </cell>
          <cell r="V58">
            <v>2640</v>
          </cell>
          <cell r="Y58">
            <v>2250</v>
          </cell>
          <cell r="Z58">
            <v>1850</v>
          </cell>
        </row>
        <row r="59">
          <cell r="A59" t="str">
            <v>Quebec</v>
          </cell>
          <cell r="B59" t="str">
            <v>Quokka Plus BTE</v>
          </cell>
          <cell r="C59" t="str">
            <v>130/70</v>
          </cell>
          <cell r="D59" t="str">
            <v>6.3.3.5</v>
          </cell>
          <cell r="E59" t="str">
            <v>Z</v>
          </cell>
          <cell r="F59">
            <v>13</v>
          </cell>
          <cell r="G59">
            <v>180367242</v>
          </cell>
          <cell r="H59" t="str">
            <v>iPhone 6s</v>
          </cell>
          <cell r="J59" t="str">
            <v>VHA</v>
          </cell>
          <cell r="K59">
            <v>2180</v>
          </cell>
          <cell r="L59">
            <v>1980</v>
          </cell>
          <cell r="M59">
            <v>3120</v>
          </cell>
          <cell r="O59">
            <v>1980</v>
          </cell>
          <cell r="P59">
            <v>3430</v>
          </cell>
          <cell r="Q59">
            <v>3130</v>
          </cell>
          <cell r="U59">
            <v>3570</v>
          </cell>
          <cell r="V59">
            <v>1970</v>
          </cell>
          <cell r="Z59">
            <v>1900</v>
          </cell>
        </row>
        <row r="60">
          <cell r="A60" t="str">
            <v>Quebec</v>
          </cell>
          <cell r="B60" t="str">
            <v>Quokka Plus BTE</v>
          </cell>
          <cell r="C60" t="str">
            <v>130/70</v>
          </cell>
          <cell r="D60" t="str">
            <v>6.3.3.5</v>
          </cell>
          <cell r="E60" t="str">
            <v>Z</v>
          </cell>
          <cell r="F60">
            <v>13</v>
          </cell>
          <cell r="G60">
            <v>180367245</v>
          </cell>
          <cell r="H60" t="str">
            <v>iPhone 6s</v>
          </cell>
          <cell r="J60" t="str">
            <v>VHA</v>
          </cell>
          <cell r="K60">
            <v>2310</v>
          </cell>
          <cell r="L60">
            <v>2060</v>
          </cell>
          <cell r="M60">
            <v>3150</v>
          </cell>
          <cell r="O60">
            <v>1970</v>
          </cell>
          <cell r="P60">
            <v>3350</v>
          </cell>
          <cell r="Q60">
            <v>3110</v>
          </cell>
          <cell r="U60">
            <v>3570</v>
          </cell>
          <cell r="V60">
            <v>2010</v>
          </cell>
          <cell r="Z60">
            <v>1920</v>
          </cell>
        </row>
        <row r="61">
          <cell r="A61" t="str">
            <v>Quebec</v>
          </cell>
          <cell r="B61" t="str">
            <v>Quokka Plus RIC</v>
          </cell>
          <cell r="C61" t="str">
            <v>115/50</v>
          </cell>
          <cell r="D61" t="str">
            <v>6.3.3.5</v>
          </cell>
          <cell r="E61" t="str">
            <v>Z</v>
          </cell>
          <cell r="F61">
            <v>312</v>
          </cell>
          <cell r="G61">
            <v>180367130</v>
          </cell>
          <cell r="H61" t="str">
            <v>iPhone 6s</v>
          </cell>
          <cell r="J61" t="str">
            <v>VHA</v>
          </cell>
          <cell r="K61">
            <v>2290</v>
          </cell>
          <cell r="L61">
            <v>2070</v>
          </cell>
          <cell r="M61">
            <v>3230</v>
          </cell>
          <cell r="O61">
            <v>1980</v>
          </cell>
          <cell r="P61">
            <v>3560</v>
          </cell>
          <cell r="Q61">
            <v>3220</v>
          </cell>
          <cell r="U61">
            <v>3730</v>
          </cell>
          <cell r="V61">
            <v>2060</v>
          </cell>
          <cell r="Z61">
            <v>1990</v>
          </cell>
        </row>
        <row r="62">
          <cell r="A62" t="str">
            <v>Quebec</v>
          </cell>
          <cell r="B62" t="str">
            <v>Quokka Plus RIC</v>
          </cell>
          <cell r="C62" t="str">
            <v>115/50</v>
          </cell>
          <cell r="D62" t="str">
            <v>6.3.3.5</v>
          </cell>
          <cell r="E62" t="str">
            <v>Z</v>
          </cell>
          <cell r="F62">
            <v>312</v>
          </cell>
          <cell r="G62">
            <v>180581004</v>
          </cell>
          <cell r="H62" t="str">
            <v>iPhone 6s</v>
          </cell>
          <cell r="J62" t="str">
            <v>VHA</v>
          </cell>
          <cell r="K62">
            <v>2330</v>
          </cell>
          <cell r="L62">
            <v>2070</v>
          </cell>
          <cell r="M62">
            <v>3220</v>
          </cell>
          <cell r="O62">
            <v>2030</v>
          </cell>
          <cell r="P62">
            <v>3460</v>
          </cell>
          <cell r="Q62">
            <v>3250</v>
          </cell>
          <cell r="U62">
            <v>3630</v>
          </cell>
          <cell r="V62">
            <v>2020</v>
          </cell>
          <cell r="Z62">
            <v>1940</v>
          </cell>
        </row>
        <row r="63">
          <cell r="A63" t="str">
            <v>Paris</v>
          </cell>
          <cell r="B63" t="str">
            <v>RIC + Quebec FW</v>
          </cell>
          <cell r="C63" t="str">
            <v>115/50</v>
          </cell>
          <cell r="D63" t="str">
            <v>6.3.4.1</v>
          </cell>
          <cell r="E63" t="str">
            <v>Z</v>
          </cell>
          <cell r="F63">
            <v>312</v>
          </cell>
          <cell r="G63">
            <v>180581004</v>
          </cell>
          <cell r="H63" t="str">
            <v>iPhone 6s</v>
          </cell>
          <cell r="J63" t="str">
            <v>VHA</v>
          </cell>
          <cell r="K63">
            <v>2180</v>
          </cell>
          <cell r="L63">
            <v>2090</v>
          </cell>
          <cell r="M63">
            <v>3130</v>
          </cell>
          <cell r="O63">
            <v>2030</v>
          </cell>
          <cell r="P63">
            <v>3450</v>
          </cell>
          <cell r="Q63">
            <v>3120</v>
          </cell>
          <cell r="S63">
            <v>2880</v>
          </cell>
          <cell r="U63">
            <v>3700</v>
          </cell>
          <cell r="V63">
            <v>2040</v>
          </cell>
          <cell r="Z63">
            <v>1960</v>
          </cell>
        </row>
        <row r="64">
          <cell r="A64" t="str">
            <v>Paris</v>
          </cell>
          <cell r="B64" t="str">
            <v>RIC + Quebec FW</v>
          </cell>
          <cell r="C64" t="str">
            <v>115/50</v>
          </cell>
          <cell r="D64" t="str">
            <v>6.3.4.1</v>
          </cell>
          <cell r="E64" t="str">
            <v>Z</v>
          </cell>
          <cell r="F64">
            <v>312</v>
          </cell>
          <cell r="G64">
            <v>180367130</v>
          </cell>
          <cell r="H64" t="str">
            <v>iPhone 6s</v>
          </cell>
          <cell r="J64" t="str">
            <v>VHA</v>
          </cell>
          <cell r="K64">
            <v>2200</v>
          </cell>
          <cell r="L64">
            <v>2100</v>
          </cell>
          <cell r="M64">
            <v>3210</v>
          </cell>
          <cell r="O64">
            <v>2060</v>
          </cell>
          <cell r="P64">
            <v>3480</v>
          </cell>
          <cell r="Q64">
            <v>3240</v>
          </cell>
          <cell r="S64">
            <v>2890</v>
          </cell>
          <cell r="U64">
            <v>3750</v>
          </cell>
          <cell r="V64">
            <v>2050</v>
          </cell>
          <cell r="Z64">
            <v>1940</v>
          </cell>
        </row>
        <row r="65">
          <cell r="A65" t="str">
            <v>Paris</v>
          </cell>
          <cell r="B65" t="str">
            <v>BTE + Quebec FW</v>
          </cell>
          <cell r="C65" t="str">
            <v>130/70</v>
          </cell>
          <cell r="D65" t="str">
            <v>6.3.4.1</v>
          </cell>
          <cell r="E65" t="str">
            <v>Z</v>
          </cell>
          <cell r="F65">
            <v>13</v>
          </cell>
          <cell r="G65">
            <v>180367245</v>
          </cell>
          <cell r="H65" t="str">
            <v>iPhone 7+</v>
          </cell>
          <cell r="J65" t="str">
            <v>VHA</v>
          </cell>
          <cell r="K65">
            <v>2120</v>
          </cell>
          <cell r="L65">
            <v>1960</v>
          </cell>
          <cell r="M65">
            <v>3110</v>
          </cell>
          <cell r="O65">
            <v>1970</v>
          </cell>
          <cell r="P65">
            <v>3420</v>
          </cell>
          <cell r="Q65">
            <v>3170</v>
          </cell>
          <cell r="S65">
            <v>2800</v>
          </cell>
          <cell r="U65">
            <v>3600</v>
          </cell>
          <cell r="V65">
            <v>1980</v>
          </cell>
          <cell r="Z65">
            <v>1910</v>
          </cell>
        </row>
        <row r="66">
          <cell r="A66" t="str">
            <v>Paris</v>
          </cell>
          <cell r="B66" t="str">
            <v>BTE + Quebec FW</v>
          </cell>
          <cell r="C66" t="str">
            <v>130/70</v>
          </cell>
          <cell r="D66" t="str">
            <v>6.3.4.1</v>
          </cell>
          <cell r="E66" t="str">
            <v>Z</v>
          </cell>
          <cell r="F66">
            <v>13</v>
          </cell>
          <cell r="G66">
            <v>180367242</v>
          </cell>
          <cell r="H66" t="str">
            <v>iPhone 7+</v>
          </cell>
          <cell r="J66" t="str">
            <v>VHA</v>
          </cell>
          <cell r="K66">
            <v>2120</v>
          </cell>
          <cell r="L66">
            <v>1980</v>
          </cell>
          <cell r="M66">
            <v>3130</v>
          </cell>
          <cell r="O66">
            <v>1990</v>
          </cell>
          <cell r="P66">
            <v>3360</v>
          </cell>
          <cell r="Q66">
            <v>3040</v>
          </cell>
          <cell r="S66">
            <v>2820</v>
          </cell>
          <cell r="U66">
            <v>3460</v>
          </cell>
          <cell r="V66">
            <v>1970</v>
          </cell>
          <cell r="Z66">
            <v>1890</v>
          </cell>
        </row>
        <row r="67">
          <cell r="A67" t="str">
            <v>Quebec</v>
          </cell>
          <cell r="B67" t="str">
            <v>R RIC</v>
          </cell>
          <cell r="C67" t="str">
            <v>115/50</v>
          </cell>
          <cell r="D67" t="str">
            <v>6.3.4.1</v>
          </cell>
          <cell r="E67" t="str">
            <v>R</v>
          </cell>
          <cell r="F67" t="str">
            <v>Z22A</v>
          </cell>
          <cell r="G67">
            <v>181054601</v>
          </cell>
          <cell r="J67" t="str">
            <v>VHA</v>
          </cell>
          <cell r="K67">
            <v>2130</v>
          </cell>
          <cell r="L67">
            <v>2050</v>
          </cell>
          <cell r="M67">
            <v>3140</v>
          </cell>
          <cell r="O67">
            <v>2030</v>
          </cell>
          <cell r="V67">
            <v>1990</v>
          </cell>
        </row>
        <row r="68">
          <cell r="A68" t="str">
            <v>Rome</v>
          </cell>
          <cell r="B68" t="str">
            <v>Quebec RC RIC</v>
          </cell>
          <cell r="C68" t="str">
            <v>115/50</v>
          </cell>
          <cell r="D68" t="str">
            <v>6.5.0.8</v>
          </cell>
          <cell r="E68" t="str">
            <v>R</v>
          </cell>
          <cell r="F68" t="str">
            <v>Z22A</v>
          </cell>
          <cell r="G68">
            <v>181054601</v>
          </cell>
          <cell r="J68" t="str">
            <v>VHA</v>
          </cell>
          <cell r="K68">
            <v>2164</v>
          </cell>
          <cell r="L68">
            <v>2043</v>
          </cell>
          <cell r="M68">
            <v>3127</v>
          </cell>
          <cell r="N68">
            <v>3134</v>
          </cell>
          <cell r="O68">
            <v>1953</v>
          </cell>
          <cell r="P68">
            <v>3721</v>
          </cell>
          <cell r="Q68">
            <v>2014</v>
          </cell>
          <cell r="R68">
            <v>2782</v>
          </cell>
          <cell r="S68">
            <v>2834</v>
          </cell>
          <cell r="Y68">
            <v>2142</v>
          </cell>
          <cell r="Z68">
            <v>1953</v>
          </cell>
        </row>
        <row r="69">
          <cell r="A69" t="str">
            <v>R02</v>
          </cell>
          <cell r="B69" t="str">
            <v>- Vbat domain</v>
          </cell>
          <cell r="C69" t="str">
            <v>115/50</v>
          </cell>
          <cell r="D69" t="str">
            <v>6.5.1.6</v>
          </cell>
          <cell r="E69" t="str">
            <v>R</v>
          </cell>
          <cell r="F69" t="str">
            <v>Z22A</v>
          </cell>
          <cell r="G69">
            <v>191323934</v>
          </cell>
          <cell r="J69" t="str">
            <v>VBAT</v>
          </cell>
          <cell r="K69">
            <v>680</v>
          </cell>
          <cell r="L69">
            <v>640</v>
          </cell>
          <cell r="M69">
            <v>1030</v>
          </cell>
          <cell r="N69">
            <v>1020</v>
          </cell>
          <cell r="O69">
            <v>640</v>
          </cell>
          <cell r="P69">
            <v>1020</v>
          </cell>
          <cell r="Q69">
            <v>1170</v>
          </cell>
          <cell r="S69">
            <v>910</v>
          </cell>
          <cell r="U69">
            <v>1210</v>
          </cell>
          <cell r="Y69">
            <v>1100</v>
          </cell>
        </row>
        <row r="70">
          <cell r="A70" t="str">
            <v>R02</v>
          </cell>
          <cell r="B70" t="str">
            <v>- VHA domain (calculated)</v>
          </cell>
          <cell r="C70" t="str">
            <v>115/50</v>
          </cell>
          <cell r="D70" t="str">
            <v>6.5.1.6</v>
          </cell>
          <cell r="E70" t="str">
            <v>R</v>
          </cell>
          <cell r="F70" t="str">
            <v>Z22A</v>
          </cell>
          <cell r="G70">
            <v>191323934</v>
          </cell>
          <cell r="J70" t="str">
            <v>VHA</v>
          </cell>
          <cell r="K70">
            <v>1860</v>
          </cell>
          <cell r="L70">
            <v>1740</v>
          </cell>
          <cell r="M70">
            <v>2910</v>
          </cell>
          <cell r="N70">
            <v>2880</v>
          </cell>
          <cell r="O70">
            <v>1740</v>
          </cell>
          <cell r="P70">
            <v>2880</v>
          </cell>
          <cell r="Q70">
            <v>3330</v>
          </cell>
          <cell r="S70">
            <v>2550</v>
          </cell>
          <cell r="U70">
            <v>3450</v>
          </cell>
          <cell r="Y70">
            <v>3120</v>
          </cell>
        </row>
        <row r="71">
          <cell r="A71" t="str">
            <v>Rome</v>
          </cell>
          <cell r="B71" t="str">
            <v>BTE - Vbat domain</v>
          </cell>
          <cell r="C71" t="str">
            <v>130/70</v>
          </cell>
          <cell r="D71" t="str">
            <v>7.1.2.1</v>
          </cell>
          <cell r="E71" t="str">
            <v>R</v>
          </cell>
          <cell r="F71" t="str">
            <v>Z22A</v>
          </cell>
          <cell r="G71">
            <v>190645351</v>
          </cell>
          <cell r="H71" t="str">
            <v>iPhone SE, Double Tap Enabled, VHA=1.2, VBAT=3.6</v>
          </cell>
          <cell r="J71" t="str">
            <v>VBAT</v>
          </cell>
          <cell r="K71">
            <v>730</v>
          </cell>
          <cell r="L71">
            <v>660</v>
          </cell>
          <cell r="M71">
            <v>1010</v>
          </cell>
          <cell r="O71">
            <v>650</v>
          </cell>
          <cell r="Z71">
            <v>630</v>
          </cell>
        </row>
        <row r="72">
          <cell r="A72" t="str">
            <v>Rome</v>
          </cell>
          <cell r="B72" t="str">
            <v>BTE - VHA domain (calculated)</v>
          </cell>
          <cell r="C72" t="str">
            <v>130/70</v>
          </cell>
          <cell r="D72" t="str">
            <v>7.1.2.1</v>
          </cell>
          <cell r="E72" t="str">
            <v>R</v>
          </cell>
          <cell r="F72" t="str">
            <v>Z22A</v>
          </cell>
          <cell r="G72">
            <v>190645351</v>
          </cell>
          <cell r="J72" t="str">
            <v>VHA</v>
          </cell>
          <cell r="K72">
            <v>1920</v>
          </cell>
          <cell r="M72">
            <v>2850</v>
          </cell>
          <cell r="O72">
            <v>1800</v>
          </cell>
          <cell r="Z72">
            <v>1710</v>
          </cell>
        </row>
        <row r="73">
          <cell r="A73" t="str">
            <v>Rome</v>
          </cell>
          <cell r="B73" t="str">
            <v>BTE - VHA domain (calculated)</v>
          </cell>
          <cell r="C73" t="str">
            <v>130/70</v>
          </cell>
          <cell r="D73" t="str">
            <v>7.1.2.1</v>
          </cell>
          <cell r="E73" t="str">
            <v>R</v>
          </cell>
          <cell r="F73" t="str">
            <v>Z22A</v>
          </cell>
          <cell r="G73">
            <v>190645351</v>
          </cell>
          <cell r="J73" t="str">
            <v>VHA</v>
          </cell>
          <cell r="K73">
            <v>1940</v>
          </cell>
          <cell r="M73">
            <v>2880</v>
          </cell>
          <cell r="O73">
            <v>1820</v>
          </cell>
          <cell r="Z73">
            <v>1740</v>
          </cell>
        </row>
        <row r="74">
          <cell r="A74" t="str">
            <v>Rome</v>
          </cell>
          <cell r="B74" t="str">
            <v>BTE - VHA domain (calculated)</v>
          </cell>
          <cell r="C74" t="str">
            <v>130/70</v>
          </cell>
          <cell r="D74" t="str">
            <v>7.1.2.1</v>
          </cell>
          <cell r="E74" t="str">
            <v>R</v>
          </cell>
          <cell r="F74" t="str">
            <v>Z22A</v>
          </cell>
          <cell r="G74">
            <v>190645351</v>
          </cell>
          <cell r="J74" t="str">
            <v>VHA</v>
          </cell>
          <cell r="K74">
            <v>2020</v>
          </cell>
          <cell r="M74">
            <v>2930</v>
          </cell>
          <cell r="O74">
            <v>1890</v>
          </cell>
          <cell r="Z74">
            <v>1810</v>
          </cell>
        </row>
        <row r="75">
          <cell r="A75" t="str">
            <v>Paris</v>
          </cell>
          <cell r="B75" t="str">
            <v>BTE + Tulum FW</v>
          </cell>
          <cell r="C75" t="str">
            <v>130/70</v>
          </cell>
          <cell r="D75" t="str">
            <v>6.10.0.4</v>
          </cell>
          <cell r="E75" t="str">
            <v>Z</v>
          </cell>
          <cell r="F75">
            <v>13</v>
          </cell>
          <cell r="G75">
            <v>200208926</v>
          </cell>
          <cell r="H75" t="str">
            <v>Auto ON/OFF and Double Tap Enabled</v>
          </cell>
          <cell r="J75" t="str">
            <v>VHA</v>
          </cell>
          <cell r="K75">
            <v>2113</v>
          </cell>
          <cell r="L75">
            <v>1919</v>
          </cell>
          <cell r="M75">
            <v>3019</v>
          </cell>
          <cell r="N75">
            <v>3035</v>
          </cell>
          <cell r="O75">
            <v>1927</v>
          </cell>
          <cell r="P75">
            <v>3306</v>
          </cell>
          <cell r="Q75">
            <v>3030</v>
          </cell>
          <cell r="S75">
            <v>2795</v>
          </cell>
          <cell r="U75">
            <v>3517</v>
          </cell>
          <cell r="Z75">
            <v>1887</v>
          </cell>
        </row>
        <row r="76">
          <cell r="A76" t="str">
            <v>Paris</v>
          </cell>
          <cell r="B76" t="str">
            <v>BTE + Tulum FW</v>
          </cell>
          <cell r="C76" t="str">
            <v>130/70</v>
          </cell>
          <cell r="D76" t="str">
            <v>6.10.0.4</v>
          </cell>
          <cell r="E76" t="str">
            <v>Z</v>
          </cell>
          <cell r="F76">
            <v>13</v>
          </cell>
          <cell r="G76">
            <v>200208921</v>
          </cell>
          <cell r="H76" t="str">
            <v>Auto ON/OFF and Double Tap Enabled</v>
          </cell>
          <cell r="J76" t="str">
            <v>VHA</v>
          </cell>
          <cell r="K76">
            <v>2074</v>
          </cell>
          <cell r="L76">
            <v>1891</v>
          </cell>
          <cell r="M76">
            <v>2963</v>
          </cell>
          <cell r="N76">
            <v>2955</v>
          </cell>
          <cell r="O76">
            <v>1896</v>
          </cell>
          <cell r="P76">
            <v>3300</v>
          </cell>
          <cell r="Q76">
            <v>3011</v>
          </cell>
          <cell r="S76">
            <v>2713</v>
          </cell>
          <cell r="U76">
            <v>3475</v>
          </cell>
          <cell r="Z76">
            <v>1852</v>
          </cell>
        </row>
        <row r="77">
          <cell r="A77" t="str">
            <v>Paris</v>
          </cell>
          <cell r="B77" t="str">
            <v>BTE + Tulum FW</v>
          </cell>
          <cell r="C77" t="str">
            <v>130/70</v>
          </cell>
          <cell r="D77" t="str">
            <v>6.10.0.9</v>
          </cell>
          <cell r="E77" t="str">
            <v>Z</v>
          </cell>
          <cell r="F77">
            <v>13</v>
          </cell>
          <cell r="G77">
            <v>190673364</v>
          </cell>
          <cell r="H77" t="str">
            <v>iPhone 7 (13.2)</v>
          </cell>
          <cell r="J77" t="str">
            <v>VHA</v>
          </cell>
          <cell r="K77">
            <v>1980</v>
          </cell>
          <cell r="L77">
            <v>1790</v>
          </cell>
          <cell r="M77">
            <v>2840</v>
          </cell>
          <cell r="O77">
            <v>1810</v>
          </cell>
        </row>
        <row r="78">
          <cell r="A78" t="str">
            <v>Paris</v>
          </cell>
          <cell r="B78" t="str">
            <v>BTE + Tulum FW</v>
          </cell>
          <cell r="C78" t="str">
            <v>130/70</v>
          </cell>
          <cell r="D78" t="str">
            <v>6.10.0.9</v>
          </cell>
          <cell r="E78" t="str">
            <v>Z</v>
          </cell>
          <cell r="F78">
            <v>13</v>
          </cell>
          <cell r="G78">
            <v>190673365</v>
          </cell>
          <cell r="H78" t="str">
            <v>iPhone 7 (13.2)</v>
          </cell>
          <cell r="J78" t="str">
            <v>VHA</v>
          </cell>
          <cell r="K78">
            <v>2010</v>
          </cell>
          <cell r="L78">
            <v>1810</v>
          </cell>
          <cell r="M78">
            <v>2890</v>
          </cell>
          <cell r="O78">
            <v>1830</v>
          </cell>
        </row>
        <row r="79">
          <cell r="A79" t="str">
            <v>Quebec</v>
          </cell>
          <cell r="B79" t="str">
            <v>RRIC + Tulum FW IP16 VHA</v>
          </cell>
          <cell r="C79" t="str">
            <v>115/50</v>
          </cell>
          <cell r="D79" t="str">
            <v>6.10.0.9</v>
          </cell>
          <cell r="E79" t="str">
            <v>R</v>
          </cell>
          <cell r="F79" t="str">
            <v>Z22A</v>
          </cell>
          <cell r="G79">
            <v>20088358</v>
          </cell>
          <cell r="H79" t="str">
            <v>iPhone 7 (13.2)</v>
          </cell>
          <cell r="J79" t="str">
            <v>VHA</v>
          </cell>
          <cell r="K79">
            <v>2150</v>
          </cell>
          <cell r="L79">
            <v>1980</v>
          </cell>
          <cell r="M79">
            <v>3110</v>
          </cell>
          <cell r="O79">
            <v>1940</v>
          </cell>
        </row>
        <row r="80">
          <cell r="A80" t="str">
            <v>Model S3</v>
          </cell>
          <cell r="B80" t="str">
            <v>RIC312</v>
          </cell>
          <cell r="C80" t="str">
            <v>120/60</v>
          </cell>
          <cell r="D80" t="str">
            <v>6.11.0.6</v>
          </cell>
          <cell r="E80" t="str">
            <v>Z</v>
          </cell>
          <cell r="F80">
            <v>312</v>
          </cell>
          <cell r="G80">
            <v>201684781</v>
          </cell>
          <cell r="H80" t="str">
            <v>Model S devices are unable to pair w/ phone. Had to skip all the phone measurements</v>
          </cell>
          <cell r="I80">
            <v>44336</v>
          </cell>
          <cell r="J80" t="str">
            <v>VHA</v>
          </cell>
          <cell r="K80">
            <v>2150</v>
          </cell>
          <cell r="O80">
            <v>2070</v>
          </cell>
          <cell r="R80">
            <v>2780</v>
          </cell>
          <cell r="S80">
            <v>2810</v>
          </cell>
          <cell r="V80">
            <v>2070</v>
          </cell>
        </row>
        <row r="81">
          <cell r="A81" t="str">
            <v>Model S3</v>
          </cell>
          <cell r="B81" t="str">
            <v>RIC312</v>
          </cell>
          <cell r="C81" t="str">
            <v>120/60</v>
          </cell>
          <cell r="D81" t="str">
            <v>6.11.0.6</v>
          </cell>
          <cell r="E81" t="str">
            <v>Z</v>
          </cell>
          <cell r="F81">
            <v>312</v>
          </cell>
          <cell r="G81">
            <v>201684786</v>
          </cell>
          <cell r="J81" t="str">
            <v>VHA</v>
          </cell>
          <cell r="K81">
            <v>2160</v>
          </cell>
          <cell r="O81">
            <v>2070</v>
          </cell>
          <cell r="R81">
            <v>2780</v>
          </cell>
          <cell r="S81">
            <v>2810</v>
          </cell>
          <cell r="V81">
            <v>2070</v>
          </cell>
        </row>
        <row r="82">
          <cell r="A82" t="str">
            <v>Model S3</v>
          </cell>
          <cell r="B82" t="str">
            <v>BTE13</v>
          </cell>
          <cell r="C82" t="str">
            <v>130/70</v>
          </cell>
          <cell r="D82" t="str">
            <v>6.11.0.6</v>
          </cell>
          <cell r="E82" t="str">
            <v>Z</v>
          </cell>
          <cell r="F82">
            <v>13</v>
          </cell>
          <cell r="G82">
            <v>190673360</v>
          </cell>
          <cell r="H82" t="str">
            <v>Model S devices are unable to pair w/ phone. Had to skip all the phone measurements</v>
          </cell>
          <cell r="I82">
            <v>44336</v>
          </cell>
          <cell r="J82" t="str">
            <v>VHA</v>
          </cell>
          <cell r="K82">
            <v>2050</v>
          </cell>
          <cell r="O82">
            <v>1750</v>
          </cell>
          <cell r="R82">
            <v>2610</v>
          </cell>
          <cell r="S82">
            <v>2650</v>
          </cell>
          <cell r="V82">
            <v>1770</v>
          </cell>
        </row>
        <row r="83">
          <cell r="A83" t="str">
            <v>Model S3</v>
          </cell>
          <cell r="B83" t="str">
            <v>BTE13</v>
          </cell>
          <cell r="C83" t="str">
            <v>130/70</v>
          </cell>
          <cell r="D83" t="str">
            <v>6.11.0.6</v>
          </cell>
          <cell r="E83" t="str">
            <v>Z</v>
          </cell>
          <cell r="F83">
            <v>13</v>
          </cell>
          <cell r="G83">
            <v>190673361</v>
          </cell>
          <cell r="J83" t="str">
            <v>VHA</v>
          </cell>
          <cell r="K83">
            <v>2050</v>
          </cell>
          <cell r="O83">
            <v>1750</v>
          </cell>
          <cell r="R83">
            <v>2610</v>
          </cell>
          <cell r="S83">
            <v>2650</v>
          </cell>
          <cell r="V83">
            <v>1770</v>
          </cell>
        </row>
        <row r="84">
          <cell r="A84" t="str">
            <v>Utica</v>
          </cell>
          <cell r="B84" t="str">
            <v>2.4GHz Custom CIC</v>
          </cell>
          <cell r="C84" t="str">
            <v>130/70</v>
          </cell>
          <cell r="D84" t="str">
            <v>7.5.0.8</v>
          </cell>
          <cell r="E84" t="str">
            <v>Z</v>
          </cell>
          <cell r="F84">
            <v>312</v>
          </cell>
          <cell r="G84">
            <v>2911330919</v>
          </cell>
          <cell r="I84">
            <v>44361</v>
          </cell>
          <cell r="J84" t="str">
            <v>VHA</v>
          </cell>
          <cell r="K84">
            <v>2300</v>
          </cell>
          <cell r="L84">
            <v>1870</v>
          </cell>
          <cell r="M84">
            <v>2920</v>
          </cell>
          <cell r="N84">
            <v>3750</v>
          </cell>
          <cell r="O84">
            <v>1930</v>
          </cell>
          <cell r="R84">
            <v>2790</v>
          </cell>
          <cell r="S84">
            <v>2770</v>
          </cell>
          <cell r="V84">
            <v>2440</v>
          </cell>
          <cell r="Y84">
            <v>2210</v>
          </cell>
          <cell r="Z84">
            <v>1750</v>
          </cell>
        </row>
        <row r="85">
          <cell r="A85" t="str">
            <v>Utica</v>
          </cell>
          <cell r="B85" t="str">
            <v>2.4GHz Custom CIC</v>
          </cell>
          <cell r="C85" t="str">
            <v>130/70</v>
          </cell>
          <cell r="D85" t="str">
            <v>7.5.0.8</v>
          </cell>
          <cell r="E85" t="str">
            <v>Z</v>
          </cell>
          <cell r="F85">
            <v>312</v>
          </cell>
          <cell r="G85">
            <v>2911330918</v>
          </cell>
          <cell r="J85" t="str">
            <v>VHA</v>
          </cell>
          <cell r="K85">
            <v>2290</v>
          </cell>
          <cell r="L85">
            <v>1910</v>
          </cell>
          <cell r="M85">
            <v>2926</v>
          </cell>
          <cell r="N85">
            <v>2960</v>
          </cell>
          <cell r="O85">
            <v>1960</v>
          </cell>
          <cell r="R85">
            <v>2780</v>
          </cell>
          <cell r="S85">
            <v>2810</v>
          </cell>
          <cell r="V85">
            <v>2490</v>
          </cell>
          <cell r="Y85">
            <v>2180</v>
          </cell>
          <cell r="Z85">
            <v>1760</v>
          </cell>
        </row>
        <row r="86">
          <cell r="A86" t="str">
            <v>Utica</v>
          </cell>
          <cell r="B86" t="str">
            <v>PPBTE</v>
          </cell>
          <cell r="C86" t="str">
            <v>130/70</v>
          </cell>
          <cell r="D86" t="str">
            <v>7.5.0.8</v>
          </cell>
          <cell r="E86" t="str">
            <v>Z</v>
          </cell>
          <cell r="F86">
            <v>13</v>
          </cell>
          <cell r="G86">
            <v>201535553</v>
          </cell>
          <cell r="I86">
            <v>44390</v>
          </cell>
          <cell r="J86" t="str">
            <v>VHA</v>
          </cell>
          <cell r="K86">
            <v>2365</v>
          </cell>
          <cell r="L86">
            <v>3263</v>
          </cell>
          <cell r="M86">
            <v>3452</v>
          </cell>
          <cell r="N86">
            <v>3445</v>
          </cell>
          <cell r="O86">
            <v>2167</v>
          </cell>
          <cell r="R86">
            <v>3135</v>
          </cell>
          <cell r="S86">
            <v>3138</v>
          </cell>
          <cell r="T86">
            <v>3192</v>
          </cell>
          <cell r="V86">
            <v>2446</v>
          </cell>
          <cell r="Y86">
            <v>4968</v>
          </cell>
          <cell r="Z86">
            <v>2071</v>
          </cell>
        </row>
        <row r="87">
          <cell r="A87" t="str">
            <v>Utica</v>
          </cell>
          <cell r="B87" t="str">
            <v>PPBTE</v>
          </cell>
          <cell r="C87" t="str">
            <v>130/70</v>
          </cell>
          <cell r="D87" t="str">
            <v>7.5.0.8</v>
          </cell>
          <cell r="E87" t="str">
            <v>Z</v>
          </cell>
          <cell r="F87">
            <v>13</v>
          </cell>
          <cell r="G87">
            <v>201535552</v>
          </cell>
          <cell r="J87" t="str">
            <v>VHA</v>
          </cell>
          <cell r="K87">
            <v>2467</v>
          </cell>
          <cell r="L87">
            <v>3235</v>
          </cell>
          <cell r="M87">
            <v>3587</v>
          </cell>
          <cell r="N87">
            <v>3552</v>
          </cell>
          <cell r="O87">
            <v>2379</v>
          </cell>
          <cell r="R87">
            <v>3247</v>
          </cell>
          <cell r="S87">
            <v>3285</v>
          </cell>
          <cell r="T87">
            <v>3279</v>
          </cell>
          <cell r="V87">
            <v>2428</v>
          </cell>
          <cell r="Y87">
            <v>5053</v>
          </cell>
          <cell r="Z87">
            <v>2123</v>
          </cell>
        </row>
        <row r="88">
          <cell r="A88" t="str">
            <v>Utica</v>
          </cell>
          <cell r="B88" t="str">
            <v>cont. 1 (Evolv AI) RIC 312</v>
          </cell>
          <cell r="C88" t="str">
            <v>115/50</v>
          </cell>
          <cell r="D88" t="str">
            <v>6.11.1.0</v>
          </cell>
          <cell r="E88" t="str">
            <v>Z</v>
          </cell>
          <cell r="F88">
            <v>312</v>
          </cell>
          <cell r="G88">
            <v>201684781</v>
          </cell>
          <cell r="I88">
            <v>44456</v>
          </cell>
          <cell r="J88" t="str">
            <v>VHA</v>
          </cell>
          <cell r="K88">
            <v>2110</v>
          </cell>
          <cell r="L88">
            <v>2050</v>
          </cell>
          <cell r="M88">
            <v>2710</v>
          </cell>
          <cell r="N88">
            <v>3120</v>
          </cell>
          <cell r="O88">
            <v>1960</v>
          </cell>
          <cell r="P88">
            <v>3450</v>
          </cell>
          <cell r="Q88">
            <v>3240</v>
          </cell>
          <cell r="R88">
            <v>2750</v>
          </cell>
          <cell r="S88">
            <v>2730</v>
          </cell>
          <cell r="U88">
            <v>2640</v>
          </cell>
          <cell r="V88">
            <v>1940</v>
          </cell>
          <cell r="AB88">
            <v>2890</v>
          </cell>
        </row>
        <row r="89">
          <cell r="A89" t="str">
            <v>Utica</v>
          </cell>
          <cell r="B89" t="str">
            <v>cont. 1 (Evolv AI) RIC 312</v>
          </cell>
          <cell r="C89" t="str">
            <v>115/50</v>
          </cell>
          <cell r="D89" t="str">
            <v>6.11.1.0</v>
          </cell>
          <cell r="E89" t="str">
            <v>Z</v>
          </cell>
          <cell r="F89">
            <v>312</v>
          </cell>
          <cell r="G89">
            <v>201684786</v>
          </cell>
          <cell r="J89" t="str">
            <v>VHA</v>
          </cell>
          <cell r="K89">
            <v>2120</v>
          </cell>
          <cell r="L89">
            <v>1950</v>
          </cell>
          <cell r="M89">
            <v>2720</v>
          </cell>
          <cell r="N89">
            <v>3130</v>
          </cell>
          <cell r="O89">
            <v>1940</v>
          </cell>
          <cell r="P89">
            <v>3480</v>
          </cell>
          <cell r="Q89">
            <v>3160</v>
          </cell>
          <cell r="R89">
            <v>2760</v>
          </cell>
          <cell r="S89">
            <v>2740</v>
          </cell>
          <cell r="U89">
            <v>2840</v>
          </cell>
          <cell r="V89">
            <v>1920</v>
          </cell>
          <cell r="AB89">
            <v>2850</v>
          </cell>
        </row>
        <row r="90">
          <cell r="A90" t="str">
            <v>Xanadu</v>
          </cell>
          <cell r="B90" t="str">
            <v>Energizer R02D RRIC</v>
          </cell>
          <cell r="C90" t="str">
            <v>115/50</v>
          </cell>
          <cell r="D90" t="str">
            <v>6.16.0.6</v>
          </cell>
          <cell r="E90" t="str">
            <v>Z</v>
          </cell>
          <cell r="F90" t="str">
            <v>Z22A</v>
          </cell>
          <cell r="G90">
            <v>212182325</v>
          </cell>
          <cell r="H90" t="str">
            <v>DT disabled</v>
          </cell>
          <cell r="I90">
            <v>44932</v>
          </cell>
          <cell r="J90" t="str">
            <v>VBAT</v>
          </cell>
          <cell r="K90">
            <v>902</v>
          </cell>
          <cell r="L90">
            <v>756</v>
          </cell>
          <cell r="M90">
            <v>1016</v>
          </cell>
          <cell r="O90">
            <v>690</v>
          </cell>
          <cell r="P90">
            <v>1250</v>
          </cell>
          <cell r="Q90">
            <v>1120</v>
          </cell>
          <cell r="S90">
            <v>1018</v>
          </cell>
          <cell r="AA90">
            <v>740</v>
          </cell>
          <cell r="AB90">
            <v>1020</v>
          </cell>
        </row>
        <row r="91">
          <cell r="A91" t="str">
            <v>Evolv</v>
          </cell>
          <cell r="B91" t="str">
            <v>AI 2400</v>
          </cell>
          <cell r="C91" t="str">
            <v>115/50</v>
          </cell>
          <cell r="D91" t="str">
            <v>6.16.0.6</v>
          </cell>
          <cell r="E91" t="str">
            <v>Z</v>
          </cell>
          <cell r="F91" t="str">
            <v>Z22A</v>
          </cell>
          <cell r="G91">
            <v>212182325</v>
          </cell>
          <cell r="J91" t="str">
            <v>VHA</v>
          </cell>
          <cell r="K91">
            <v>2706</v>
          </cell>
          <cell r="L91">
            <v>2268</v>
          </cell>
          <cell r="M91">
            <v>3048</v>
          </cell>
          <cell r="O91">
            <v>2070</v>
          </cell>
          <cell r="P91">
            <v>3750</v>
          </cell>
          <cell r="Q91">
            <v>3360</v>
          </cell>
          <cell r="S91">
            <v>3054</v>
          </cell>
          <cell r="AA91">
            <v>2220</v>
          </cell>
          <cell r="AB91">
            <v>3060</v>
          </cell>
        </row>
      </sheetData>
      <sheetData sheetId="6">
        <row r="2">
          <cell r="A2" t="str">
            <v>London</v>
          </cell>
          <cell r="B2" t="str">
            <v>RIC 13</v>
          </cell>
          <cell r="C2" t="str">
            <v>115/50</v>
          </cell>
          <cell r="D2" t="str">
            <v>5.0.1.6.275</v>
          </cell>
          <cell r="E2" t="str">
            <v>Z</v>
          </cell>
          <cell r="F2">
            <v>13</v>
          </cell>
          <cell r="G2" t="str">
            <v>15797890 / 15797891</v>
          </cell>
          <cell r="H2" t="str">
            <v>Typical Wireless Accessory</v>
          </cell>
          <cell r="J2" t="str">
            <v>VHA</v>
          </cell>
          <cell r="K2" t="str">
            <v/>
          </cell>
          <cell r="L2" t="str">
            <v/>
          </cell>
          <cell r="M2">
            <v>5450</v>
          </cell>
          <cell r="N2" t="str">
            <v/>
          </cell>
          <cell r="O2">
            <v>2150</v>
          </cell>
          <cell r="R2" t="str">
            <v/>
          </cell>
          <cell r="Y2" t="str">
            <v/>
          </cell>
          <cell r="Z2" t="str">
            <v/>
          </cell>
          <cell r="AA2" t="str">
            <v/>
          </cell>
          <cell r="AB2" t="str">
            <v/>
          </cell>
          <cell r="AC2" t="str">
            <v/>
          </cell>
        </row>
        <row r="3">
          <cell r="A3" t="str">
            <v>London</v>
          </cell>
          <cell r="B3" t="str">
            <v>RIC 13</v>
          </cell>
          <cell r="C3" t="str">
            <v>115/50</v>
          </cell>
          <cell r="D3" t="str">
            <v>5.0.1.7</v>
          </cell>
          <cell r="E3" t="str">
            <v>Z</v>
          </cell>
          <cell r="F3">
            <v>13</v>
          </cell>
          <cell r="G3" t="str">
            <v>15797890 / 15797891</v>
          </cell>
          <cell r="H3" t="str">
            <v>Typical Wireless Accessory Original Profile</v>
          </cell>
          <cell r="J3" t="str">
            <v>VHA</v>
          </cell>
          <cell r="K3" t="str">
            <v/>
          </cell>
          <cell r="L3" t="str">
            <v/>
          </cell>
          <cell r="M3">
            <v>5425</v>
          </cell>
          <cell r="N3" t="str">
            <v/>
          </cell>
          <cell r="O3">
            <v>2125</v>
          </cell>
          <cell r="R3" t="str">
            <v/>
          </cell>
          <cell r="Y3" t="str">
            <v/>
          </cell>
          <cell r="Z3" t="str">
            <v/>
          </cell>
          <cell r="AA3" t="str">
            <v/>
          </cell>
          <cell r="AB3" t="str">
            <v/>
          </cell>
          <cell r="AC3" t="str">
            <v/>
          </cell>
        </row>
        <row r="4">
          <cell r="A4" t="str">
            <v>London</v>
          </cell>
          <cell r="B4" t="str">
            <v>RIC 13</v>
          </cell>
          <cell r="C4" t="str">
            <v>115/50</v>
          </cell>
          <cell r="D4" t="str">
            <v>5.0.1.7</v>
          </cell>
          <cell r="E4" t="str">
            <v>Z</v>
          </cell>
          <cell r="F4">
            <v>13</v>
          </cell>
          <cell r="G4" t="str">
            <v>15797890 / 15797891</v>
          </cell>
          <cell r="H4" t="str">
            <v>Typical Wireless Accessory New Profile 14 Hr Day</v>
          </cell>
          <cell r="J4" t="str">
            <v>VHA</v>
          </cell>
          <cell r="K4" t="str">
            <v/>
          </cell>
          <cell r="L4" t="str">
            <v/>
          </cell>
          <cell r="M4">
            <v>5425</v>
          </cell>
          <cell r="N4" t="str">
            <v/>
          </cell>
          <cell r="O4">
            <v>2125</v>
          </cell>
          <cell r="R4" t="str">
            <v/>
          </cell>
          <cell r="Y4" t="str">
            <v/>
          </cell>
          <cell r="Z4" t="str">
            <v/>
          </cell>
          <cell r="AA4" t="str">
            <v/>
          </cell>
          <cell r="AB4" t="str">
            <v/>
          </cell>
          <cell r="AC4" t="str">
            <v/>
          </cell>
        </row>
        <row r="5">
          <cell r="A5" t="str">
            <v>London</v>
          </cell>
          <cell r="B5" t="str">
            <v>RIC 13</v>
          </cell>
          <cell r="C5" t="str">
            <v>115/50</v>
          </cell>
          <cell r="D5" t="str">
            <v>5.0.1.8</v>
          </cell>
          <cell r="E5" t="str">
            <v>Z</v>
          </cell>
          <cell r="F5">
            <v>13</v>
          </cell>
          <cell r="G5" t="str">
            <v>15797892 / 15797893</v>
          </cell>
          <cell r="H5" t="str">
            <v>Typical Wireless Accessory New Profile 14 Hr Day</v>
          </cell>
          <cell r="J5" t="str">
            <v>VHA</v>
          </cell>
          <cell r="K5" t="str">
            <v/>
          </cell>
          <cell r="L5" t="str">
            <v/>
          </cell>
          <cell r="M5">
            <v>5375</v>
          </cell>
          <cell r="N5" t="str">
            <v/>
          </cell>
          <cell r="O5">
            <v>2100</v>
          </cell>
          <cell r="R5" t="str">
            <v/>
          </cell>
          <cell r="Y5" t="str">
            <v/>
          </cell>
          <cell r="Z5" t="str">
            <v/>
          </cell>
          <cell r="AA5" t="str">
            <v/>
          </cell>
          <cell r="AB5" t="str">
            <v/>
          </cell>
          <cell r="AC5" t="str">
            <v/>
          </cell>
        </row>
        <row r="6">
          <cell r="A6" t="str">
            <v>London</v>
          </cell>
          <cell r="B6" t="str">
            <v>RIC 13</v>
          </cell>
          <cell r="C6" t="str">
            <v>115/50</v>
          </cell>
          <cell r="D6" t="str">
            <v>5.0.1.9</v>
          </cell>
          <cell r="E6" t="str">
            <v>Z</v>
          </cell>
          <cell r="F6">
            <v>13</v>
          </cell>
          <cell r="G6" t="str">
            <v>15797892 / 15797893</v>
          </cell>
          <cell r="J6" t="str">
            <v>VHA</v>
          </cell>
          <cell r="K6" t="str">
            <v/>
          </cell>
          <cell r="L6" t="str">
            <v/>
          </cell>
          <cell r="M6">
            <v>5475</v>
          </cell>
          <cell r="N6" t="str">
            <v/>
          </cell>
          <cell r="O6">
            <v>2000</v>
          </cell>
          <cell r="R6" t="str">
            <v/>
          </cell>
          <cell r="Y6" t="str">
            <v/>
          </cell>
          <cell r="Z6" t="str">
            <v/>
          </cell>
          <cell r="AA6" t="str">
            <v/>
          </cell>
          <cell r="AB6" t="str">
            <v/>
          </cell>
          <cell r="AC6" t="str">
            <v/>
          </cell>
        </row>
        <row r="7">
          <cell r="A7" t="str">
            <v>London</v>
          </cell>
          <cell r="B7" t="str">
            <v>RIC 13</v>
          </cell>
          <cell r="C7" t="str">
            <v>115/50</v>
          </cell>
          <cell r="D7" t="str">
            <v>5.0.1.10</v>
          </cell>
          <cell r="E7" t="str">
            <v>Z</v>
          </cell>
          <cell r="F7">
            <v>13</v>
          </cell>
          <cell r="G7" t="str">
            <v>15908227 / 15797887</v>
          </cell>
          <cell r="J7" t="str">
            <v>VHA</v>
          </cell>
          <cell r="K7" t="str">
            <v/>
          </cell>
          <cell r="L7" t="str">
            <v/>
          </cell>
          <cell r="M7">
            <v>5450</v>
          </cell>
          <cell r="N7" t="str">
            <v/>
          </cell>
          <cell r="O7">
            <v>1725</v>
          </cell>
          <cell r="R7" t="str">
            <v/>
          </cell>
          <cell r="Y7" t="str">
            <v/>
          </cell>
          <cell r="Z7" t="str">
            <v/>
          </cell>
          <cell r="AA7" t="str">
            <v/>
          </cell>
          <cell r="AB7" t="str">
            <v/>
          </cell>
          <cell r="AC7" t="str">
            <v/>
          </cell>
        </row>
        <row r="8">
          <cell r="A8" t="str">
            <v>London</v>
          </cell>
          <cell r="B8" t="str">
            <v>RIC 13</v>
          </cell>
          <cell r="C8" t="str">
            <v>115/50</v>
          </cell>
          <cell r="D8" t="str">
            <v>5.0.1.12</v>
          </cell>
          <cell r="E8" t="str">
            <v>Z</v>
          </cell>
          <cell r="F8">
            <v>13</v>
          </cell>
          <cell r="G8" t="str">
            <v>15908227 / 15797887</v>
          </cell>
          <cell r="J8" t="str">
            <v>VHA</v>
          </cell>
          <cell r="K8" t="str">
            <v/>
          </cell>
          <cell r="L8" t="str">
            <v/>
          </cell>
          <cell r="M8">
            <v>5525</v>
          </cell>
          <cell r="N8" t="str">
            <v/>
          </cell>
          <cell r="O8">
            <v>1725</v>
          </cell>
          <cell r="R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 t="str">
            <v/>
          </cell>
        </row>
        <row r="9">
          <cell r="A9" t="str">
            <v>London</v>
          </cell>
          <cell r="B9" t="str">
            <v>RIC 13</v>
          </cell>
          <cell r="C9" t="str">
            <v>115/50</v>
          </cell>
          <cell r="D9" t="str">
            <v>5.0.2.5</v>
          </cell>
          <cell r="E9" t="str">
            <v>Z</v>
          </cell>
          <cell r="F9">
            <v>13</v>
          </cell>
          <cell r="G9" t="str">
            <v>15908228 / 1590824</v>
          </cell>
          <cell r="J9" t="str">
            <v>VHA</v>
          </cell>
          <cell r="K9" t="str">
            <v/>
          </cell>
          <cell r="L9" t="str">
            <v/>
          </cell>
          <cell r="M9">
            <v>5500</v>
          </cell>
          <cell r="N9" t="str">
            <v/>
          </cell>
          <cell r="O9">
            <v>1750</v>
          </cell>
          <cell r="R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</row>
        <row r="10">
          <cell r="A10" t="str">
            <v>London</v>
          </cell>
          <cell r="B10" t="str">
            <v>RIC 13</v>
          </cell>
          <cell r="C10" t="str">
            <v>115/50</v>
          </cell>
          <cell r="D10" t="str">
            <v>5.0.2.7</v>
          </cell>
          <cell r="E10" t="str">
            <v>Z</v>
          </cell>
          <cell r="F10">
            <v>13</v>
          </cell>
          <cell r="G10">
            <v>15295598</v>
          </cell>
          <cell r="H10" t="str">
            <v>Tested with Gen4 evaluation batteries</v>
          </cell>
          <cell r="J10" t="str">
            <v>VHA</v>
          </cell>
          <cell r="K10" t="str">
            <v/>
          </cell>
          <cell r="L10" t="str">
            <v/>
          </cell>
          <cell r="M10">
            <v>5500</v>
          </cell>
          <cell r="N10" t="str">
            <v/>
          </cell>
          <cell r="O10">
            <v>1725</v>
          </cell>
          <cell r="R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</row>
        <row r="11">
          <cell r="A11" t="str">
            <v>London</v>
          </cell>
          <cell r="B11" t="str">
            <v>RIC 13</v>
          </cell>
          <cell r="C11" t="str">
            <v>115/50</v>
          </cell>
          <cell r="D11" t="str">
            <v>5.0.2.7</v>
          </cell>
          <cell r="E11" t="str">
            <v>Z</v>
          </cell>
          <cell r="F11">
            <v>13</v>
          </cell>
          <cell r="G11">
            <v>15295599</v>
          </cell>
          <cell r="J11" t="str">
            <v>VHA</v>
          </cell>
          <cell r="K11" t="str">
            <v/>
          </cell>
          <cell r="L11">
            <v>2430</v>
          </cell>
          <cell r="M11">
            <v>5450</v>
          </cell>
          <cell r="N11" t="str">
            <v/>
          </cell>
          <cell r="O11">
            <v>1730</v>
          </cell>
          <cell r="R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</row>
        <row r="12">
          <cell r="A12" t="str">
            <v>London</v>
          </cell>
          <cell r="B12" t="str">
            <v>RIC 13</v>
          </cell>
          <cell r="C12" t="str">
            <v>115/50</v>
          </cell>
          <cell r="D12" t="str">
            <v>5.0.2.7</v>
          </cell>
          <cell r="E12" t="str">
            <v>Z</v>
          </cell>
          <cell r="F12">
            <v>13</v>
          </cell>
          <cell r="G12">
            <v>1597886</v>
          </cell>
          <cell r="J12" t="str">
            <v>VHA</v>
          </cell>
          <cell r="K12" t="str">
            <v/>
          </cell>
          <cell r="L12">
            <v>2200</v>
          </cell>
          <cell r="M12">
            <v>5450</v>
          </cell>
          <cell r="N12" t="str">
            <v/>
          </cell>
          <cell r="O12">
            <v>1720</v>
          </cell>
          <cell r="R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 t="str">
            <v/>
          </cell>
        </row>
        <row r="13">
          <cell r="A13" t="str">
            <v>London</v>
          </cell>
          <cell r="B13" t="str">
            <v>RIC 13</v>
          </cell>
          <cell r="C13" t="str">
            <v>115/50</v>
          </cell>
          <cell r="D13" t="str">
            <v>5.0.2.7</v>
          </cell>
          <cell r="E13" t="str">
            <v>Z</v>
          </cell>
          <cell r="F13">
            <v>13</v>
          </cell>
          <cell r="G13">
            <v>15295600</v>
          </cell>
          <cell r="J13" t="str">
            <v>VHA</v>
          </cell>
          <cell r="K13" t="str">
            <v/>
          </cell>
          <cell r="L13">
            <v>2220</v>
          </cell>
          <cell r="M13">
            <v>5480</v>
          </cell>
          <cell r="N13" t="str">
            <v/>
          </cell>
          <cell r="O13">
            <v>1730</v>
          </cell>
          <cell r="R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</row>
        <row r="14">
          <cell r="A14" t="str">
            <v>London</v>
          </cell>
          <cell r="B14" t="str">
            <v>RIC 13</v>
          </cell>
          <cell r="C14" t="str">
            <v>115/50</v>
          </cell>
          <cell r="D14" t="str">
            <v>5.0.2.8</v>
          </cell>
          <cell r="E14" t="str">
            <v>Z</v>
          </cell>
          <cell r="F14">
            <v>13</v>
          </cell>
          <cell r="G14">
            <v>170259151</v>
          </cell>
          <cell r="H14" t="str">
            <v>WK - 6-16-17</v>
          </cell>
          <cell r="J14" t="str">
            <v>VHA</v>
          </cell>
          <cell r="K14">
            <v>2460</v>
          </cell>
          <cell r="L14">
            <v>2160</v>
          </cell>
          <cell r="M14">
            <v>5400</v>
          </cell>
          <cell r="N14" t="str">
            <v/>
          </cell>
          <cell r="O14">
            <v>1650</v>
          </cell>
          <cell r="R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</row>
        <row r="15">
          <cell r="A15" t="str">
            <v>London</v>
          </cell>
          <cell r="B15" t="str">
            <v>RIC 13</v>
          </cell>
          <cell r="C15" t="str">
            <v>115/50</v>
          </cell>
          <cell r="D15" t="str">
            <v>5.0.2.8</v>
          </cell>
          <cell r="E15" t="str">
            <v>Z</v>
          </cell>
          <cell r="F15">
            <v>13</v>
          </cell>
          <cell r="G15">
            <v>160502929</v>
          </cell>
          <cell r="H15" t="str">
            <v>WK - 6-16-17</v>
          </cell>
          <cell r="J15" t="str">
            <v>VHA</v>
          </cell>
          <cell r="K15">
            <v>2470</v>
          </cell>
          <cell r="L15">
            <v>2210</v>
          </cell>
          <cell r="M15">
            <v>5370</v>
          </cell>
          <cell r="N15" t="str">
            <v/>
          </cell>
          <cell r="O15">
            <v>1720</v>
          </cell>
          <cell r="R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</row>
        <row r="16">
          <cell r="A16" t="str">
            <v>London</v>
          </cell>
          <cell r="B16" t="str">
            <v>RIC 13</v>
          </cell>
          <cell r="C16" t="str">
            <v>115/50</v>
          </cell>
          <cell r="D16" t="str">
            <v>5.6.0.1</v>
          </cell>
          <cell r="E16" t="str">
            <v>Z</v>
          </cell>
          <cell r="F16">
            <v>13</v>
          </cell>
          <cell r="G16">
            <v>15295599</v>
          </cell>
          <cell r="J16" t="str">
            <v>VHA</v>
          </cell>
          <cell r="K16" t="str">
            <v/>
          </cell>
          <cell r="L16">
            <v>2180</v>
          </cell>
          <cell r="M16">
            <v>5420</v>
          </cell>
          <cell r="N16" t="str">
            <v/>
          </cell>
          <cell r="O16">
            <v>1740</v>
          </cell>
          <cell r="R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</row>
        <row r="17">
          <cell r="A17" t="str">
            <v>London</v>
          </cell>
          <cell r="B17" t="str">
            <v>RIC 13</v>
          </cell>
          <cell r="C17" t="str">
            <v>115/50</v>
          </cell>
          <cell r="D17" t="str">
            <v>5.6.0.6</v>
          </cell>
          <cell r="E17" t="str">
            <v>Z</v>
          </cell>
          <cell r="F17">
            <v>13</v>
          </cell>
          <cell r="G17">
            <v>170259151</v>
          </cell>
          <cell r="H17" t="str">
            <v>WK - 6-15-17</v>
          </cell>
          <cell r="J17" t="str">
            <v>VHA</v>
          </cell>
          <cell r="K17">
            <v>2470</v>
          </cell>
          <cell r="L17">
            <v>2140</v>
          </cell>
          <cell r="M17">
            <v>5500</v>
          </cell>
          <cell r="N17" t="str">
            <v/>
          </cell>
          <cell r="O17">
            <v>1650</v>
          </cell>
          <cell r="R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</row>
        <row r="18">
          <cell r="A18" t="str">
            <v>London</v>
          </cell>
          <cell r="B18" t="str">
            <v>RIC 13</v>
          </cell>
          <cell r="C18" t="str">
            <v>115/50</v>
          </cell>
          <cell r="D18" t="str">
            <v>5.6.0.6</v>
          </cell>
          <cell r="E18" t="str">
            <v>Z</v>
          </cell>
          <cell r="F18">
            <v>13</v>
          </cell>
          <cell r="G18">
            <v>160502929</v>
          </cell>
          <cell r="H18" t="str">
            <v>WK - 6-15-17</v>
          </cell>
          <cell r="J18" t="str">
            <v>VHA</v>
          </cell>
          <cell r="K18">
            <v>2440</v>
          </cell>
          <cell r="L18">
            <v>2140</v>
          </cell>
          <cell r="M18">
            <v>5430</v>
          </cell>
          <cell r="N18" t="str">
            <v/>
          </cell>
          <cell r="O18">
            <v>1670</v>
          </cell>
          <cell r="R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</row>
        <row r="19">
          <cell r="A19" t="str">
            <v>London</v>
          </cell>
          <cell r="B19" t="str">
            <v>RIC 13</v>
          </cell>
          <cell r="C19" t="str">
            <v>120/60</v>
          </cell>
          <cell r="D19" t="str">
            <v>5.0.1.8</v>
          </cell>
          <cell r="E19" t="str">
            <v>Z</v>
          </cell>
          <cell r="F19">
            <v>13</v>
          </cell>
          <cell r="G19" t="str">
            <v>15797892 / 15797893</v>
          </cell>
          <cell r="J19" t="str">
            <v>VHA</v>
          </cell>
          <cell r="K19" t="str">
            <v/>
          </cell>
          <cell r="L19" t="str">
            <v/>
          </cell>
          <cell r="M19">
            <v>5400</v>
          </cell>
          <cell r="N19" t="str">
            <v/>
          </cell>
          <cell r="O19">
            <v>2200</v>
          </cell>
          <cell r="R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</row>
        <row r="20">
          <cell r="A20" t="str">
            <v>London</v>
          </cell>
          <cell r="B20" t="str">
            <v>RIC 13</v>
          </cell>
          <cell r="C20" t="str">
            <v>120/60</v>
          </cell>
          <cell r="D20" t="str">
            <v>5.0.1.10</v>
          </cell>
          <cell r="E20" t="str">
            <v>Z</v>
          </cell>
          <cell r="F20">
            <v>13</v>
          </cell>
          <cell r="G20" t="str">
            <v>15908227 / 15797887</v>
          </cell>
          <cell r="J20" t="str">
            <v>VHA</v>
          </cell>
          <cell r="K20" t="str">
            <v/>
          </cell>
          <cell r="L20" t="str">
            <v/>
          </cell>
          <cell r="M20">
            <v>5600</v>
          </cell>
          <cell r="N20" t="str">
            <v/>
          </cell>
          <cell r="O20">
            <v>1800</v>
          </cell>
          <cell r="R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</row>
        <row r="21">
          <cell r="A21" t="str">
            <v>London</v>
          </cell>
          <cell r="B21" t="str">
            <v>RIC 13</v>
          </cell>
          <cell r="C21" t="str">
            <v>120/60</v>
          </cell>
          <cell r="D21" t="str">
            <v>5.0.1.12</v>
          </cell>
          <cell r="E21" t="str">
            <v>Z</v>
          </cell>
          <cell r="F21">
            <v>13</v>
          </cell>
          <cell r="G21" t="str">
            <v>15908227 / 15797887</v>
          </cell>
          <cell r="J21" t="str">
            <v>VHA</v>
          </cell>
          <cell r="K21" t="str">
            <v/>
          </cell>
          <cell r="L21" t="str">
            <v/>
          </cell>
          <cell r="M21">
            <v>5600</v>
          </cell>
          <cell r="N21" t="str">
            <v/>
          </cell>
          <cell r="O21">
            <v>1825</v>
          </cell>
          <cell r="R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</row>
        <row r="22">
          <cell r="A22" t="str">
            <v>London</v>
          </cell>
          <cell r="B22" t="str">
            <v>RIC 13</v>
          </cell>
          <cell r="C22" t="str">
            <v>123/60</v>
          </cell>
          <cell r="D22" t="str">
            <v>5.0.1.10</v>
          </cell>
          <cell r="E22" t="str">
            <v>Z</v>
          </cell>
          <cell r="F22">
            <v>13</v>
          </cell>
          <cell r="G22" t="str">
            <v>15908227 / 15797887</v>
          </cell>
          <cell r="J22" t="str">
            <v>VHA</v>
          </cell>
          <cell r="K22" t="str">
            <v/>
          </cell>
          <cell r="L22" t="str">
            <v/>
          </cell>
          <cell r="M22">
            <v>5550</v>
          </cell>
          <cell r="N22" t="str">
            <v/>
          </cell>
          <cell r="O22">
            <v>1850</v>
          </cell>
          <cell r="R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</row>
        <row r="23">
          <cell r="A23" t="str">
            <v>London</v>
          </cell>
          <cell r="B23" t="str">
            <v>RIC 13</v>
          </cell>
          <cell r="C23" t="str">
            <v>123/60</v>
          </cell>
          <cell r="D23" t="str">
            <v>5.0.1.12</v>
          </cell>
          <cell r="E23" t="str">
            <v>Z</v>
          </cell>
          <cell r="F23">
            <v>13</v>
          </cell>
          <cell r="G23" t="str">
            <v>15908227 / 15797888</v>
          </cell>
          <cell r="J23" t="str">
            <v>VHA</v>
          </cell>
          <cell r="K23" t="str">
            <v/>
          </cell>
          <cell r="L23" t="str">
            <v/>
          </cell>
          <cell r="M23">
            <v>5450</v>
          </cell>
          <cell r="N23" t="str">
            <v/>
          </cell>
          <cell r="O23">
            <v>1700</v>
          </cell>
          <cell r="R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</row>
        <row r="24">
          <cell r="A24" t="str">
            <v>London</v>
          </cell>
          <cell r="B24" t="str">
            <v>RIC 13</v>
          </cell>
          <cell r="C24" t="str">
            <v>130/70</v>
          </cell>
          <cell r="D24" t="str">
            <v>5.0.1.8</v>
          </cell>
          <cell r="E24" t="str">
            <v>Z</v>
          </cell>
          <cell r="F24">
            <v>13</v>
          </cell>
          <cell r="G24" t="str">
            <v>15797892 / 15797893</v>
          </cell>
          <cell r="J24" t="str">
            <v>VHA</v>
          </cell>
          <cell r="K24" t="str">
            <v/>
          </cell>
          <cell r="L24" t="str">
            <v/>
          </cell>
          <cell r="M24">
            <v>5400</v>
          </cell>
          <cell r="N24" t="str">
            <v/>
          </cell>
          <cell r="O24">
            <v>2125</v>
          </cell>
          <cell r="R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 t="str">
            <v/>
          </cell>
        </row>
        <row r="25">
          <cell r="A25" t="str">
            <v>London</v>
          </cell>
          <cell r="B25" t="str">
            <v>RIC 13</v>
          </cell>
          <cell r="C25" t="str">
            <v>130/70</v>
          </cell>
          <cell r="D25" t="str">
            <v>5.0.1.10</v>
          </cell>
          <cell r="E25" t="str">
            <v>Z</v>
          </cell>
          <cell r="F25">
            <v>13</v>
          </cell>
          <cell r="G25" t="str">
            <v>15908227 / 15797887</v>
          </cell>
          <cell r="J25" t="str">
            <v>VHA</v>
          </cell>
          <cell r="K25" t="str">
            <v/>
          </cell>
          <cell r="L25" t="str">
            <v/>
          </cell>
          <cell r="M25">
            <v>5550</v>
          </cell>
          <cell r="N25" t="str">
            <v/>
          </cell>
          <cell r="O25">
            <v>1725</v>
          </cell>
          <cell r="R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</row>
        <row r="26">
          <cell r="A26" t="str">
            <v>London</v>
          </cell>
          <cell r="B26" t="str">
            <v>RIC 13</v>
          </cell>
          <cell r="C26" t="str">
            <v>130/70</v>
          </cell>
          <cell r="D26" t="str">
            <v>5.0.1.12</v>
          </cell>
          <cell r="E26" t="str">
            <v>Z</v>
          </cell>
          <cell r="F26">
            <v>13</v>
          </cell>
          <cell r="G26" t="str">
            <v>15908227 / 15797887</v>
          </cell>
          <cell r="J26" t="str">
            <v>VHA</v>
          </cell>
          <cell r="K26" t="str">
            <v/>
          </cell>
          <cell r="L26" t="str">
            <v/>
          </cell>
          <cell r="M26">
            <v>5550</v>
          </cell>
          <cell r="N26" t="str">
            <v/>
          </cell>
          <cell r="O26">
            <v>1750</v>
          </cell>
          <cell r="R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</row>
        <row r="27">
          <cell r="A27" t="str">
            <v>GnResound</v>
          </cell>
          <cell r="B27" t="str">
            <v>Lynx2</v>
          </cell>
          <cell r="C27" t="str">
            <v>119/59</v>
          </cell>
          <cell r="D27" t="str">
            <v>5.0.1.12</v>
          </cell>
          <cell r="E27" t="str">
            <v>Z</v>
          </cell>
          <cell r="F27">
            <v>13</v>
          </cell>
          <cell r="J27" t="str">
            <v>VHA</v>
          </cell>
          <cell r="K27" t="str">
            <v/>
          </cell>
          <cell r="L27" t="str">
            <v/>
          </cell>
          <cell r="M27">
            <v>4900</v>
          </cell>
          <cell r="N27" t="str">
            <v/>
          </cell>
          <cell r="O27">
            <v>2375</v>
          </cell>
          <cell r="R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</row>
        <row r="28">
          <cell r="A28" t="str">
            <v>GnResound</v>
          </cell>
          <cell r="B28" t="str">
            <v>Lynx2</v>
          </cell>
          <cell r="C28" t="str">
            <v>119/59</v>
          </cell>
          <cell r="D28" t="str">
            <v>5.0.1.12</v>
          </cell>
          <cell r="E28" t="str">
            <v>Z</v>
          </cell>
          <cell r="F28">
            <v>13</v>
          </cell>
          <cell r="J28" t="str">
            <v>VHA</v>
          </cell>
          <cell r="K28" t="str">
            <v/>
          </cell>
          <cell r="L28" t="str">
            <v/>
          </cell>
          <cell r="M28">
            <v>4400</v>
          </cell>
          <cell r="N28" t="str">
            <v/>
          </cell>
          <cell r="O28" t="str">
            <v/>
          </cell>
          <cell r="R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</row>
        <row r="29">
          <cell r="A29" t="str">
            <v>Milan</v>
          </cell>
          <cell r="B29" t="str">
            <v>RIC 312</v>
          </cell>
          <cell r="C29" t="str">
            <v>115/50</v>
          </cell>
          <cell r="D29" t="str">
            <v>5.0.2.7</v>
          </cell>
          <cell r="E29" t="str">
            <v>Z</v>
          </cell>
          <cell r="F29">
            <v>312</v>
          </cell>
          <cell r="G29">
            <v>160127486</v>
          </cell>
          <cell r="J29" t="str">
            <v>VHA</v>
          </cell>
          <cell r="K29" t="str">
            <v/>
          </cell>
          <cell r="L29">
            <v>2256</v>
          </cell>
          <cell r="M29">
            <v>5692</v>
          </cell>
          <cell r="N29" t="str">
            <v/>
          </cell>
          <cell r="O29">
            <v>1434</v>
          </cell>
          <cell r="R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</row>
        <row r="30">
          <cell r="A30" t="str">
            <v>Milan</v>
          </cell>
          <cell r="B30" t="str">
            <v>RIC 312</v>
          </cell>
          <cell r="C30" t="str">
            <v>115/50</v>
          </cell>
          <cell r="D30" t="str">
            <v>5.6.0.2</v>
          </cell>
          <cell r="E30" t="str">
            <v>Z</v>
          </cell>
          <cell r="F30">
            <v>312</v>
          </cell>
          <cell r="G30">
            <v>161034569</v>
          </cell>
          <cell r="J30" t="str">
            <v>VHA</v>
          </cell>
          <cell r="K30" t="str">
            <v/>
          </cell>
          <cell r="L30">
            <v>2350</v>
          </cell>
          <cell r="M30">
            <v>5410</v>
          </cell>
          <cell r="N30" t="str">
            <v/>
          </cell>
          <cell r="O30">
            <v>1690</v>
          </cell>
          <cell r="R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</row>
        <row r="31">
          <cell r="A31" t="str">
            <v>Milan</v>
          </cell>
          <cell r="B31" t="str">
            <v>RIC 312</v>
          </cell>
          <cell r="C31" t="str">
            <v>115/50</v>
          </cell>
          <cell r="D31" t="str">
            <v>5.6.0.2</v>
          </cell>
          <cell r="E31" t="str">
            <v>Z</v>
          </cell>
          <cell r="F31">
            <v>312</v>
          </cell>
          <cell r="G31" t="str">
            <v>unknown</v>
          </cell>
          <cell r="J31" t="str">
            <v>VHA</v>
          </cell>
          <cell r="K31" t="str">
            <v/>
          </cell>
          <cell r="L31" t="str">
            <v/>
          </cell>
          <cell r="M31">
            <v>5500</v>
          </cell>
          <cell r="N31" t="str">
            <v/>
          </cell>
          <cell r="O31" t="str">
            <v/>
          </cell>
          <cell r="R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  <cell r="AC31" t="str">
            <v/>
          </cell>
        </row>
        <row r="32">
          <cell r="A32" t="str">
            <v>Milan</v>
          </cell>
          <cell r="B32" t="str">
            <v>RIC 312</v>
          </cell>
          <cell r="C32" t="str">
            <v>115/50</v>
          </cell>
          <cell r="D32" t="str">
            <v>5.6.0.6</v>
          </cell>
          <cell r="E32" t="str">
            <v>Z</v>
          </cell>
          <cell r="F32">
            <v>312</v>
          </cell>
          <cell r="G32">
            <v>161307865</v>
          </cell>
          <cell r="H32" t="str">
            <v>WK - 6-16-17</v>
          </cell>
          <cell r="J32" t="str">
            <v>VHA</v>
          </cell>
          <cell r="K32">
            <v>2250</v>
          </cell>
          <cell r="L32">
            <v>2110</v>
          </cell>
          <cell r="M32">
            <v>5380</v>
          </cell>
          <cell r="N32" t="str">
            <v/>
          </cell>
          <cell r="O32">
            <v>1700</v>
          </cell>
          <cell r="R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</row>
        <row r="33">
          <cell r="A33" t="str">
            <v>Milan</v>
          </cell>
          <cell r="B33" t="str">
            <v>RIC 312</v>
          </cell>
          <cell r="C33" t="str">
            <v>115/50</v>
          </cell>
          <cell r="D33" t="str">
            <v>5.6.0.6</v>
          </cell>
          <cell r="E33" t="str">
            <v>Z</v>
          </cell>
          <cell r="F33">
            <v>312</v>
          </cell>
          <cell r="G33">
            <v>161307858</v>
          </cell>
          <cell r="H33" t="str">
            <v>WK - 6-19-17</v>
          </cell>
          <cell r="J33" t="str">
            <v>VHA</v>
          </cell>
          <cell r="K33">
            <v>2350</v>
          </cell>
          <cell r="L33">
            <v>2100</v>
          </cell>
          <cell r="M33">
            <v>5320</v>
          </cell>
          <cell r="N33" t="str">
            <v/>
          </cell>
          <cell r="O33">
            <v>1620</v>
          </cell>
          <cell r="R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</row>
        <row r="34">
          <cell r="A34" t="str">
            <v>Napa</v>
          </cell>
          <cell r="B34" t="str">
            <v>Ruby RIC13</v>
          </cell>
          <cell r="C34" t="str">
            <v>115/50</v>
          </cell>
          <cell r="D34" t="str">
            <v>5.7.0.9</v>
          </cell>
          <cell r="E34" t="str">
            <v>Z</v>
          </cell>
          <cell r="F34">
            <v>13</v>
          </cell>
          <cell r="G34">
            <v>170259151</v>
          </cell>
          <cell r="H34" t="str">
            <v>460 ms long ad rate would add 80uA to any current except Advertising</v>
          </cell>
          <cell r="J34" t="str">
            <v>VHA</v>
          </cell>
          <cell r="K34">
            <v>2510</v>
          </cell>
          <cell r="L34">
            <v>2380</v>
          </cell>
          <cell r="M34">
            <v>5550</v>
          </cell>
          <cell r="N34" t="str">
            <v/>
          </cell>
          <cell r="O34">
            <v>1790</v>
          </cell>
          <cell r="R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</row>
        <row r="35">
          <cell r="A35" t="str">
            <v>Napa</v>
          </cell>
          <cell r="B35" t="str">
            <v>Ruby RIC13</v>
          </cell>
          <cell r="C35" t="str">
            <v>115/50</v>
          </cell>
          <cell r="D35" t="str">
            <v>5.7.0.17</v>
          </cell>
          <cell r="E35" t="str">
            <v>Z</v>
          </cell>
          <cell r="F35">
            <v>13</v>
          </cell>
          <cell r="G35">
            <v>170255917</v>
          </cell>
          <cell r="H35">
            <v>42948</v>
          </cell>
          <cell r="J35" t="str">
            <v>VHA</v>
          </cell>
          <cell r="K35">
            <v>2394</v>
          </cell>
          <cell r="L35">
            <v>2404</v>
          </cell>
          <cell r="M35">
            <v>5454</v>
          </cell>
          <cell r="N35" t="str">
            <v/>
          </cell>
          <cell r="O35">
            <v>1535</v>
          </cell>
          <cell r="R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>
            <v>184</v>
          </cell>
        </row>
        <row r="36">
          <cell r="A36" t="str">
            <v>Napa</v>
          </cell>
          <cell r="B36" t="str">
            <v>Sapphire RIC 312</v>
          </cell>
          <cell r="C36" t="str">
            <v>115/50</v>
          </cell>
          <cell r="D36" t="str">
            <v>5.7.0.10</v>
          </cell>
          <cell r="E36" t="str">
            <v>Z</v>
          </cell>
          <cell r="F36">
            <v>312</v>
          </cell>
          <cell r="G36">
            <v>170259151</v>
          </cell>
          <cell r="J36" t="str">
            <v>VHA</v>
          </cell>
          <cell r="K36" t="str">
            <v/>
          </cell>
          <cell r="L36" t="str">
            <v/>
          </cell>
          <cell r="M36">
            <v>5550</v>
          </cell>
          <cell r="N36" t="str">
            <v/>
          </cell>
          <cell r="O36" t="str">
            <v/>
          </cell>
          <cell r="R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</row>
        <row r="37">
          <cell r="A37" t="str">
            <v>Napa</v>
          </cell>
          <cell r="B37" t="str">
            <v>Sapphire RIC 312</v>
          </cell>
          <cell r="C37" t="str">
            <v>115/50</v>
          </cell>
          <cell r="D37" t="str">
            <v>5.7.0.12</v>
          </cell>
          <cell r="E37" t="str">
            <v>Z</v>
          </cell>
          <cell r="F37">
            <v>312</v>
          </cell>
          <cell r="G37">
            <v>161034566</v>
          </cell>
          <cell r="J37" t="str">
            <v>VHA</v>
          </cell>
          <cell r="K37">
            <v>2440</v>
          </cell>
          <cell r="L37">
            <v>2250</v>
          </cell>
          <cell r="M37">
            <v>5550</v>
          </cell>
          <cell r="N37" t="str">
            <v/>
          </cell>
          <cell r="O37">
            <v>1700</v>
          </cell>
          <cell r="R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>
            <v>185</v>
          </cell>
        </row>
        <row r="38">
          <cell r="A38" t="str">
            <v>Napa</v>
          </cell>
          <cell r="B38" t="str">
            <v>Sapphire RIC 312</v>
          </cell>
          <cell r="C38" t="str">
            <v>115/50</v>
          </cell>
          <cell r="D38" t="str">
            <v>5.7.0.17</v>
          </cell>
          <cell r="E38" t="str">
            <v>Z</v>
          </cell>
          <cell r="F38">
            <v>312</v>
          </cell>
          <cell r="G38">
            <v>161307872</v>
          </cell>
          <cell r="J38" t="str">
            <v>VHA</v>
          </cell>
          <cell r="K38">
            <v>2266</v>
          </cell>
          <cell r="L38">
            <v>2366</v>
          </cell>
          <cell r="M38">
            <v>5546</v>
          </cell>
          <cell r="N38" t="str">
            <v/>
          </cell>
          <cell r="O38">
            <v>1647</v>
          </cell>
          <cell r="R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</row>
        <row r="39">
          <cell r="A39" t="str">
            <v>Oslo</v>
          </cell>
          <cell r="B39" t="str">
            <v>Sapphire RIC 312</v>
          </cell>
          <cell r="C39" t="str">
            <v>119/60</v>
          </cell>
          <cell r="D39" t="str">
            <v>5.7.0.17</v>
          </cell>
          <cell r="E39" t="str">
            <v>Z</v>
          </cell>
          <cell r="F39">
            <v>312</v>
          </cell>
          <cell r="G39">
            <v>161307851</v>
          </cell>
          <cell r="J39" t="str">
            <v>VHA</v>
          </cell>
          <cell r="K39" t="str">
            <v/>
          </cell>
          <cell r="L39">
            <v>2320</v>
          </cell>
          <cell r="M39">
            <v>5590</v>
          </cell>
          <cell r="N39" t="str">
            <v/>
          </cell>
          <cell r="O39">
            <v>1900</v>
          </cell>
          <cell r="R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</row>
        <row r="40">
          <cell r="A40" t="str">
            <v>Oslo</v>
          </cell>
          <cell r="B40" t="str">
            <v>Sapphire RIC 312</v>
          </cell>
          <cell r="C40" t="str">
            <v>119/60</v>
          </cell>
          <cell r="D40" t="str">
            <v>5.7.0.17</v>
          </cell>
          <cell r="E40" t="str">
            <v>Z</v>
          </cell>
          <cell r="F40">
            <v>312</v>
          </cell>
          <cell r="G40">
            <v>161034569</v>
          </cell>
          <cell r="J40" t="str">
            <v>VHA</v>
          </cell>
          <cell r="K40" t="str">
            <v/>
          </cell>
          <cell r="L40">
            <v>2390</v>
          </cell>
          <cell r="M40">
            <v>5558</v>
          </cell>
          <cell r="N40" t="str">
            <v/>
          </cell>
          <cell r="O40">
            <v>1940</v>
          </cell>
          <cell r="R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</row>
        <row r="41">
          <cell r="A41" t="str">
            <v>Oslo</v>
          </cell>
          <cell r="B41" t="str">
            <v>IP6 RIC13</v>
          </cell>
          <cell r="C41" t="str">
            <v>119/60</v>
          </cell>
          <cell r="D41" t="str">
            <v>5.7.0.17</v>
          </cell>
          <cell r="E41" t="str">
            <v>Z</v>
          </cell>
          <cell r="F41">
            <v>13</v>
          </cell>
          <cell r="G41">
            <v>15295600</v>
          </cell>
          <cell r="J41" t="str">
            <v>VHA</v>
          </cell>
          <cell r="K41">
            <v>2480</v>
          </cell>
          <cell r="L41">
            <v>2454</v>
          </cell>
          <cell r="M41">
            <v>5635</v>
          </cell>
          <cell r="N41" t="str">
            <v/>
          </cell>
          <cell r="O41">
            <v>1945</v>
          </cell>
          <cell r="R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</row>
        <row r="42">
          <cell r="A42" t="str">
            <v>Oslo</v>
          </cell>
          <cell r="B42" t="str">
            <v>IP6 RIC13</v>
          </cell>
          <cell r="C42" t="str">
            <v>119/60</v>
          </cell>
          <cell r="D42" t="str">
            <v>5.7.0.17</v>
          </cell>
          <cell r="E42" t="str">
            <v>Z</v>
          </cell>
          <cell r="F42">
            <v>13</v>
          </cell>
          <cell r="J42" t="str">
            <v>VHA</v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R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</row>
        <row r="43">
          <cell r="A43" t="str">
            <v>Parlo</v>
          </cell>
          <cell r="B43" t="str">
            <v>BTE13</v>
          </cell>
          <cell r="C43" t="str">
            <v>130/70</v>
          </cell>
          <cell r="D43" t="str">
            <v>6.0.0.7</v>
          </cell>
          <cell r="E43" t="str">
            <v>Z</v>
          </cell>
          <cell r="F43">
            <v>13</v>
          </cell>
          <cell r="G43">
            <v>171331841</v>
          </cell>
          <cell r="J43" t="str">
            <v>VHA</v>
          </cell>
          <cell r="K43">
            <v>3590</v>
          </cell>
          <cell r="L43" t="str">
            <v/>
          </cell>
          <cell r="M43" t="str">
            <v/>
          </cell>
          <cell r="N43" t="str">
            <v/>
          </cell>
          <cell r="O43">
            <v>2320</v>
          </cell>
          <cell r="R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</row>
        <row r="44">
          <cell r="A44" t="str">
            <v>Paris</v>
          </cell>
          <cell r="B44" t="str">
            <v>BTE13 PIG flagship</v>
          </cell>
          <cell r="C44" t="str">
            <v>130/70</v>
          </cell>
          <cell r="D44" t="str">
            <v>6.0.1.3</v>
          </cell>
          <cell r="E44" t="str">
            <v>Z</v>
          </cell>
          <cell r="F44">
            <v>13</v>
          </cell>
          <cell r="G44">
            <v>171349304</v>
          </cell>
          <cell r="H44" t="str">
            <v>This aid seemed ok, then 06 device's nominal stayed up and now both aids read that way now.</v>
          </cell>
          <cell r="J44" t="str">
            <v>VHA</v>
          </cell>
          <cell r="K44">
            <v>3360</v>
          </cell>
          <cell r="L44" t="str">
            <v/>
          </cell>
          <cell r="M44" t="str">
            <v/>
          </cell>
          <cell r="N44" t="str">
            <v/>
          </cell>
          <cell r="O44">
            <v>2568</v>
          </cell>
          <cell r="R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</row>
        <row r="45">
          <cell r="A45" t="str">
            <v>Paris</v>
          </cell>
          <cell r="B45" t="str">
            <v>BTE13 PIG flagship</v>
          </cell>
          <cell r="C45" t="str">
            <v>130/70</v>
          </cell>
          <cell r="D45" t="str">
            <v>6.0.1.3</v>
          </cell>
          <cell r="E45" t="str">
            <v>Z</v>
          </cell>
          <cell r="F45">
            <v>13</v>
          </cell>
          <cell r="G45">
            <v>171349306</v>
          </cell>
          <cell r="J45" t="str">
            <v>VHA</v>
          </cell>
          <cell r="K45">
            <v>3298</v>
          </cell>
          <cell r="L45" t="str">
            <v/>
          </cell>
          <cell r="M45" t="str">
            <v/>
          </cell>
          <cell r="N45" t="str">
            <v/>
          </cell>
          <cell r="O45">
            <v>3125</v>
          </cell>
          <cell r="R45" t="str">
            <v/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 t="str">
            <v/>
          </cell>
        </row>
        <row r="46">
          <cell r="A46" t="str">
            <v>Paris</v>
          </cell>
          <cell r="B46" t="str">
            <v>RIC312 Pig flagship</v>
          </cell>
          <cell r="C46" t="str">
            <v>115/50</v>
          </cell>
          <cell r="D46" t="str">
            <v>6.0.1.4</v>
          </cell>
          <cell r="E46" t="str">
            <v>Z</v>
          </cell>
          <cell r="F46">
            <v>312</v>
          </cell>
          <cell r="G46">
            <v>180005573</v>
          </cell>
          <cell r="J46" t="str">
            <v>VHA</v>
          </cell>
          <cell r="K46">
            <v>3323</v>
          </cell>
          <cell r="L46" t="str">
            <v/>
          </cell>
          <cell r="M46">
            <v>4270</v>
          </cell>
          <cell r="N46" t="str">
            <v/>
          </cell>
          <cell r="O46">
            <v>3104</v>
          </cell>
          <cell r="R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</row>
        <row r="47">
          <cell r="A47" t="str">
            <v>Paris</v>
          </cell>
          <cell r="B47" t="str">
            <v>RIC312 Pig flagship</v>
          </cell>
          <cell r="C47" t="str">
            <v>115/51</v>
          </cell>
          <cell r="D47" t="str">
            <v>6.0.1.4</v>
          </cell>
          <cell r="E47" t="str">
            <v>Z</v>
          </cell>
          <cell r="F47">
            <v>312</v>
          </cell>
          <cell r="G47">
            <v>180005570</v>
          </cell>
          <cell r="J47" t="str">
            <v>VHA</v>
          </cell>
          <cell r="K47">
            <v>3235</v>
          </cell>
          <cell r="L47" t="str">
            <v/>
          </cell>
          <cell r="M47">
            <v>3791</v>
          </cell>
          <cell r="N47" t="str">
            <v/>
          </cell>
          <cell r="O47">
            <v>3140</v>
          </cell>
          <cell r="R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</row>
        <row r="48">
          <cell r="A48" t="str">
            <v>Paris</v>
          </cell>
          <cell r="B48" t="str">
            <v>BTE13 PIG flagship</v>
          </cell>
          <cell r="C48" t="str">
            <v>130/70</v>
          </cell>
          <cell r="D48" t="str">
            <v>6.0.1.5</v>
          </cell>
          <cell r="E48" t="str">
            <v>Z</v>
          </cell>
          <cell r="F48">
            <v>13</v>
          </cell>
          <cell r="G48">
            <v>171146846</v>
          </cell>
          <cell r="H48" t="str">
            <v>Radio is always on.</v>
          </cell>
          <cell r="J48" t="str">
            <v>VHA</v>
          </cell>
          <cell r="K48">
            <v>5136</v>
          </cell>
          <cell r="L48" t="str">
            <v/>
          </cell>
          <cell r="M48" t="str">
            <v/>
          </cell>
          <cell r="N48" t="str">
            <v/>
          </cell>
          <cell r="O48">
            <v>4673</v>
          </cell>
          <cell r="R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</row>
        <row r="49">
          <cell r="A49" t="str">
            <v>Paris</v>
          </cell>
          <cell r="B49" t="str">
            <v>BTE13 PIG flagship</v>
          </cell>
          <cell r="C49" t="str">
            <v>130/70</v>
          </cell>
          <cell r="D49" t="str">
            <v>6.0.1.5</v>
          </cell>
          <cell r="E49" t="str">
            <v>Z</v>
          </cell>
          <cell r="F49">
            <v>13</v>
          </cell>
          <cell r="G49">
            <v>171146849</v>
          </cell>
          <cell r="H49" t="str">
            <v>Radio is always on.</v>
          </cell>
          <cell r="J49" t="str">
            <v>VHA</v>
          </cell>
          <cell r="K49">
            <v>5268</v>
          </cell>
          <cell r="L49" t="str">
            <v/>
          </cell>
          <cell r="M49" t="str">
            <v/>
          </cell>
          <cell r="N49" t="str">
            <v/>
          </cell>
          <cell r="O49">
            <v>4715</v>
          </cell>
          <cell r="R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</row>
        <row r="50">
          <cell r="A50" t="str">
            <v>Paris</v>
          </cell>
          <cell r="B50" t="str">
            <v>RIC312 Pig flagship</v>
          </cell>
          <cell r="C50" t="str">
            <v>115/50</v>
          </cell>
          <cell r="D50" t="str">
            <v>6.0.1.5</v>
          </cell>
          <cell r="E50" t="str">
            <v>Z</v>
          </cell>
          <cell r="F50">
            <v>312</v>
          </cell>
          <cell r="G50">
            <v>180005570</v>
          </cell>
          <cell r="J50" t="str">
            <v>VHA</v>
          </cell>
          <cell r="K50">
            <v>5612</v>
          </cell>
          <cell r="L50" t="str">
            <v/>
          </cell>
          <cell r="M50" t="str">
            <v/>
          </cell>
          <cell r="N50" t="str">
            <v/>
          </cell>
          <cell r="O50">
            <v>5253</v>
          </cell>
          <cell r="R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</row>
        <row r="51">
          <cell r="A51" t="str">
            <v>Paris</v>
          </cell>
          <cell r="B51" t="str">
            <v>RIC312 Pig flagship</v>
          </cell>
          <cell r="C51" t="str">
            <v>115/50</v>
          </cell>
          <cell r="D51" t="str">
            <v>6.0.1.5</v>
          </cell>
          <cell r="E51" t="str">
            <v>Z</v>
          </cell>
          <cell r="F51">
            <v>312</v>
          </cell>
          <cell r="G51">
            <v>180005573</v>
          </cell>
          <cell r="J51" t="str">
            <v>VHA</v>
          </cell>
          <cell r="K51">
            <v>5543</v>
          </cell>
          <cell r="L51" t="str">
            <v/>
          </cell>
          <cell r="M51" t="str">
            <v/>
          </cell>
          <cell r="N51" t="str">
            <v/>
          </cell>
          <cell r="O51">
            <v>5124</v>
          </cell>
          <cell r="R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</row>
        <row r="52">
          <cell r="A52" t="str">
            <v>Milan</v>
          </cell>
          <cell r="B52" t="str">
            <v>RIC used for Z-power testing</v>
          </cell>
          <cell r="C52" t="str">
            <v>115/50</v>
          </cell>
          <cell r="D52" t="str">
            <v>5.6.0.6</v>
          </cell>
          <cell r="E52" t="str">
            <v>Z</v>
          </cell>
          <cell r="F52">
            <v>312</v>
          </cell>
          <cell r="G52">
            <v>180309685</v>
          </cell>
          <cell r="J52" t="str">
            <v>VHA</v>
          </cell>
          <cell r="K52">
            <v>2242</v>
          </cell>
          <cell r="L52">
            <v>2127</v>
          </cell>
          <cell r="M52">
            <v>5446</v>
          </cell>
          <cell r="N52" t="str">
            <v/>
          </cell>
          <cell r="O52">
            <v>1514</v>
          </cell>
          <cell r="R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 t="str">
            <v/>
          </cell>
        </row>
        <row r="53">
          <cell r="A53" t="str">
            <v>Milan</v>
          </cell>
          <cell r="B53" t="str">
            <v>RIC used for Z-power testing</v>
          </cell>
          <cell r="C53" t="str">
            <v>115/50</v>
          </cell>
          <cell r="D53" t="str">
            <v>5.6.0.6</v>
          </cell>
          <cell r="E53" t="str">
            <v>Z</v>
          </cell>
          <cell r="F53">
            <v>312</v>
          </cell>
          <cell r="G53">
            <v>180309710</v>
          </cell>
          <cell r="J53" t="str">
            <v>VHA</v>
          </cell>
          <cell r="K53">
            <v>2261</v>
          </cell>
          <cell r="L53">
            <v>2145</v>
          </cell>
          <cell r="M53">
            <v>5474</v>
          </cell>
          <cell r="N53" t="str">
            <v/>
          </cell>
          <cell r="O53">
            <v>1536</v>
          </cell>
          <cell r="R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</row>
        <row r="54">
          <cell r="A54" t="str">
            <v>Zpower</v>
          </cell>
          <cell r="B54" t="str">
            <v>Napa Sapphire RIC312 63000-110</v>
          </cell>
          <cell r="C54" t="str">
            <v>115/50</v>
          </cell>
          <cell r="D54" t="str">
            <v>5.7.0.17</v>
          </cell>
          <cell r="E54" t="str">
            <v>Z</v>
          </cell>
          <cell r="F54">
            <v>312</v>
          </cell>
          <cell r="G54">
            <v>180309672</v>
          </cell>
          <cell r="J54" t="str">
            <v>VHA</v>
          </cell>
          <cell r="K54">
            <v>2370</v>
          </cell>
          <cell r="L54">
            <v>2290</v>
          </cell>
          <cell r="M54">
            <v>5490</v>
          </cell>
          <cell r="N54" t="str">
            <v/>
          </cell>
          <cell r="O54">
            <v>1630</v>
          </cell>
          <cell r="R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</row>
        <row r="55">
          <cell r="A55" t="str">
            <v>Zpower</v>
          </cell>
          <cell r="B55" t="str">
            <v>Napa Sapphire RIC312 63000-110</v>
          </cell>
          <cell r="C55" t="str">
            <v>115/50</v>
          </cell>
          <cell r="D55" t="str">
            <v>5.7.0.17</v>
          </cell>
          <cell r="E55" t="str">
            <v>Z</v>
          </cell>
          <cell r="F55">
            <v>312</v>
          </cell>
          <cell r="G55">
            <v>180309665</v>
          </cell>
          <cell r="J55" t="str">
            <v>VHA</v>
          </cell>
          <cell r="K55">
            <v>2360</v>
          </cell>
          <cell r="L55">
            <v>2250</v>
          </cell>
          <cell r="M55">
            <v>5540</v>
          </cell>
          <cell r="N55" t="str">
            <v/>
          </cell>
          <cell r="O55">
            <v>1590</v>
          </cell>
          <cell r="R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</row>
        <row r="56">
          <cell r="A56" t="str">
            <v>Quebec</v>
          </cell>
          <cell r="B56" t="str">
            <v>uRIC 312</v>
          </cell>
          <cell r="C56" t="str">
            <v>115/50</v>
          </cell>
          <cell r="D56" t="str">
            <v>7.0.0.6</v>
          </cell>
          <cell r="E56" t="str">
            <v>Z</v>
          </cell>
          <cell r="F56">
            <v>312</v>
          </cell>
          <cell r="G56">
            <v>180367412</v>
          </cell>
          <cell r="J56" t="str">
            <v>VHA</v>
          </cell>
          <cell r="K56">
            <v>3487</v>
          </cell>
          <cell r="L56">
            <v>3357</v>
          </cell>
          <cell r="M56">
            <v>4247</v>
          </cell>
          <cell r="N56" t="str">
            <v/>
          </cell>
          <cell r="O56">
            <v>3292</v>
          </cell>
          <cell r="R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</row>
        <row r="57">
          <cell r="A57" t="str">
            <v>Quebec</v>
          </cell>
          <cell r="B57" t="str">
            <v>uRIC 312</v>
          </cell>
          <cell r="C57" t="str">
            <v>115/50</v>
          </cell>
          <cell r="D57" t="str">
            <v>7.0.0.6</v>
          </cell>
          <cell r="E57" t="str">
            <v>Z</v>
          </cell>
          <cell r="F57">
            <v>312</v>
          </cell>
          <cell r="G57">
            <v>180367413</v>
          </cell>
          <cell r="J57" t="str">
            <v>VHA</v>
          </cell>
          <cell r="K57">
            <v>3665</v>
          </cell>
          <cell r="L57">
            <v>3614</v>
          </cell>
          <cell r="M57">
            <v>4492</v>
          </cell>
          <cell r="N57" t="str">
            <v/>
          </cell>
          <cell r="O57">
            <v>3411</v>
          </cell>
          <cell r="R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</row>
        <row r="58">
          <cell r="A58" t="str">
            <v>Quebec</v>
          </cell>
          <cell r="B58" t="str">
            <v>uRIC 312</v>
          </cell>
          <cell r="C58" t="str">
            <v>115/50</v>
          </cell>
          <cell r="D58" t="str">
            <v>7.0.0.8</v>
          </cell>
          <cell r="E58" t="str">
            <v>Z</v>
          </cell>
          <cell r="F58">
            <v>312</v>
          </cell>
          <cell r="G58">
            <v>180367412</v>
          </cell>
          <cell r="J58" t="str">
            <v>VHA</v>
          </cell>
          <cell r="K58">
            <v>3780</v>
          </cell>
          <cell r="L58">
            <v>3740</v>
          </cell>
          <cell r="M58">
            <v>4750</v>
          </cell>
          <cell r="N58" t="str">
            <v/>
          </cell>
          <cell r="O58">
            <v>3520</v>
          </cell>
          <cell r="R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</row>
        <row r="59">
          <cell r="A59" t="str">
            <v>Quebec</v>
          </cell>
          <cell r="B59" t="str">
            <v>uRIC 312</v>
          </cell>
          <cell r="C59" t="str">
            <v>115/50</v>
          </cell>
          <cell r="D59" t="str">
            <v>7.0.0.8</v>
          </cell>
          <cell r="E59" t="str">
            <v>Z</v>
          </cell>
          <cell r="F59">
            <v>312</v>
          </cell>
          <cell r="G59">
            <v>180367413</v>
          </cell>
          <cell r="J59" t="str">
            <v>VHA</v>
          </cell>
          <cell r="K59">
            <v>3940</v>
          </cell>
          <cell r="L59">
            <v>3920</v>
          </cell>
          <cell r="M59">
            <v>4760</v>
          </cell>
          <cell r="N59" t="str">
            <v/>
          </cell>
          <cell r="O59">
            <v>3710</v>
          </cell>
          <cell r="R59" t="str">
            <v/>
          </cell>
          <cell r="Y59" t="str">
            <v/>
          </cell>
          <cell r="Z59" t="str">
            <v/>
          </cell>
          <cell r="AA59" t="str">
            <v/>
          </cell>
          <cell r="AB59" t="str">
            <v/>
          </cell>
          <cell r="AC59" t="str">
            <v/>
          </cell>
        </row>
        <row r="60">
          <cell r="A60" t="str">
            <v>Quebec</v>
          </cell>
          <cell r="B60" t="str">
            <v>uRIC 312</v>
          </cell>
          <cell r="C60" t="str">
            <v>115/50</v>
          </cell>
          <cell r="D60" t="str">
            <v>7.0.0.9</v>
          </cell>
          <cell r="E60" t="str">
            <v>Z</v>
          </cell>
          <cell r="F60">
            <v>312</v>
          </cell>
          <cell r="G60">
            <v>180367412</v>
          </cell>
          <cell r="J60" t="str">
            <v>VHA</v>
          </cell>
          <cell r="K60">
            <v>1830</v>
          </cell>
          <cell r="L60">
            <v>1800</v>
          </cell>
          <cell r="M60">
            <v>2840</v>
          </cell>
          <cell r="N60" t="str">
            <v/>
          </cell>
          <cell r="O60">
            <v>1620</v>
          </cell>
          <cell r="R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</row>
        <row r="61">
          <cell r="A61" t="str">
            <v>Quebec</v>
          </cell>
          <cell r="B61" t="str">
            <v>uRIC 312</v>
          </cell>
          <cell r="C61" t="str">
            <v>115/50</v>
          </cell>
          <cell r="D61" t="str">
            <v>7.0.0.9</v>
          </cell>
          <cell r="E61" t="str">
            <v>Z</v>
          </cell>
          <cell r="F61">
            <v>312</v>
          </cell>
          <cell r="G61">
            <v>180367413</v>
          </cell>
          <cell r="J61" t="str">
            <v>VHA</v>
          </cell>
          <cell r="K61">
            <v>1810</v>
          </cell>
          <cell r="L61">
            <v>1790</v>
          </cell>
          <cell r="M61">
            <v>2820</v>
          </cell>
          <cell r="N61" t="str">
            <v/>
          </cell>
          <cell r="O61">
            <v>1620</v>
          </cell>
          <cell r="R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</row>
        <row r="62">
          <cell r="A62" t="str">
            <v>Quebec</v>
          </cell>
          <cell r="B62" t="str">
            <v>uRIC 312</v>
          </cell>
          <cell r="C62" t="str">
            <v>115/50</v>
          </cell>
          <cell r="D62" t="str">
            <v>7.0.1.4</v>
          </cell>
          <cell r="E62" t="str">
            <v>Z</v>
          </cell>
          <cell r="F62">
            <v>312</v>
          </cell>
          <cell r="G62">
            <v>181416810</v>
          </cell>
          <cell r="H62" t="str">
            <v>Right - iPhone SE</v>
          </cell>
          <cell r="J62" t="str">
            <v>VHA</v>
          </cell>
          <cell r="K62">
            <v>2170</v>
          </cell>
          <cell r="L62">
            <v>2180</v>
          </cell>
          <cell r="M62">
            <v>3080</v>
          </cell>
          <cell r="N62" t="str">
            <v/>
          </cell>
          <cell r="O62">
            <v>1940</v>
          </cell>
          <cell r="R62" t="str">
            <v/>
          </cell>
          <cell r="Y62" t="str">
            <v/>
          </cell>
          <cell r="Z62">
            <v>1920</v>
          </cell>
          <cell r="AA62" t="str">
            <v/>
          </cell>
          <cell r="AB62" t="str">
            <v/>
          </cell>
          <cell r="AC62" t="str">
            <v/>
          </cell>
        </row>
        <row r="63">
          <cell r="A63" t="str">
            <v>Quebec</v>
          </cell>
          <cell r="B63" t="str">
            <v>uRIC 312</v>
          </cell>
          <cell r="C63" t="str">
            <v>115/50</v>
          </cell>
          <cell r="D63" t="str">
            <v>7.0.1.4</v>
          </cell>
          <cell r="E63" t="str">
            <v>Z</v>
          </cell>
          <cell r="F63">
            <v>312</v>
          </cell>
          <cell r="G63">
            <v>181416809</v>
          </cell>
          <cell r="H63" t="str">
            <v>Left - iPhone SE</v>
          </cell>
          <cell r="J63" t="str">
            <v>VHA</v>
          </cell>
          <cell r="K63">
            <v>2110</v>
          </cell>
          <cell r="L63">
            <v>2100</v>
          </cell>
          <cell r="M63">
            <v>3030</v>
          </cell>
          <cell r="N63" t="str">
            <v/>
          </cell>
          <cell r="O63">
            <v>1920</v>
          </cell>
          <cell r="R63" t="str">
            <v/>
          </cell>
          <cell r="Y63" t="str">
            <v/>
          </cell>
          <cell r="Z63">
            <v>1870</v>
          </cell>
          <cell r="AA63" t="str">
            <v/>
          </cell>
          <cell r="AB63" t="str">
            <v/>
          </cell>
          <cell r="AC63" t="str">
            <v/>
          </cell>
        </row>
        <row r="64">
          <cell r="A64" t="str">
            <v>Quebec</v>
          </cell>
          <cell r="B64" t="str">
            <v>uRIC 312</v>
          </cell>
          <cell r="C64" t="str">
            <v>115/50</v>
          </cell>
          <cell r="D64" t="str">
            <v>7.0.2.3</v>
          </cell>
          <cell r="E64" t="str">
            <v>Z</v>
          </cell>
          <cell r="F64">
            <v>312</v>
          </cell>
          <cell r="G64">
            <v>182048504</v>
          </cell>
          <cell r="J64" t="str">
            <v>VHA</v>
          </cell>
          <cell r="K64">
            <v>1946</v>
          </cell>
          <cell r="L64">
            <v>1939</v>
          </cell>
          <cell r="M64">
            <v>2376</v>
          </cell>
          <cell r="N64" t="str">
            <v/>
          </cell>
          <cell r="O64">
            <v>1720</v>
          </cell>
          <cell r="R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</row>
        <row r="65">
          <cell r="A65" t="str">
            <v>Quebec</v>
          </cell>
          <cell r="B65" t="str">
            <v>uRIC 312</v>
          </cell>
          <cell r="C65" t="str">
            <v>115/50</v>
          </cell>
          <cell r="D65" t="str">
            <v>7.0.2.3</v>
          </cell>
          <cell r="E65" t="str">
            <v>Z</v>
          </cell>
          <cell r="F65">
            <v>312</v>
          </cell>
          <cell r="G65">
            <v>182048520</v>
          </cell>
          <cell r="J65" t="str">
            <v>VHA</v>
          </cell>
          <cell r="K65">
            <v>2006</v>
          </cell>
          <cell r="L65">
            <v>1897</v>
          </cell>
          <cell r="M65">
            <v>2888</v>
          </cell>
          <cell r="N65" t="str">
            <v/>
          </cell>
          <cell r="O65">
            <v>1711</v>
          </cell>
          <cell r="R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</row>
        <row r="66">
          <cell r="A66" t="str">
            <v>Rome</v>
          </cell>
          <cell r="B66" t="str">
            <v>RC BTE After PMIC drain</v>
          </cell>
          <cell r="C66" t="str">
            <v>130/70</v>
          </cell>
          <cell r="D66" t="str">
            <v>7.1.0.5</v>
          </cell>
          <cell r="E66" t="str">
            <v>R</v>
          </cell>
          <cell r="F66" t="str">
            <v>Z22A</v>
          </cell>
          <cell r="G66">
            <v>181416625</v>
          </cell>
          <cell r="J66" t="str">
            <v>VHA</v>
          </cell>
          <cell r="K66">
            <v>1867</v>
          </cell>
          <cell r="L66">
            <v>1757</v>
          </cell>
          <cell r="M66">
            <v>2902</v>
          </cell>
          <cell r="N66">
            <v>2868</v>
          </cell>
          <cell r="O66">
            <v>1628</v>
          </cell>
          <cell r="R66">
            <v>2593</v>
          </cell>
          <cell r="Y66">
            <v>1693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</row>
        <row r="67">
          <cell r="A67" t="str">
            <v>Rome</v>
          </cell>
          <cell r="B67" t="str">
            <v>RC BTE After PMIC drain</v>
          </cell>
          <cell r="C67" t="str">
            <v>130/70</v>
          </cell>
          <cell r="D67" t="str">
            <v>7.1.0.5</v>
          </cell>
          <cell r="E67" t="str">
            <v>R</v>
          </cell>
          <cell r="F67" t="str">
            <v>Z22A</v>
          </cell>
          <cell r="G67">
            <v>181416626</v>
          </cell>
          <cell r="J67" t="str">
            <v>VHA</v>
          </cell>
          <cell r="K67">
            <v>1887</v>
          </cell>
          <cell r="L67">
            <v>1706</v>
          </cell>
          <cell r="M67">
            <v>2904</v>
          </cell>
          <cell r="N67">
            <v>2882</v>
          </cell>
          <cell r="O67">
            <v>1669</v>
          </cell>
          <cell r="R67">
            <v>2613</v>
          </cell>
          <cell r="Y67">
            <v>1894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</row>
        <row r="68">
          <cell r="A68" t="str">
            <v>Rome</v>
          </cell>
          <cell r="B68" t="str">
            <v>RC BTE After PMIC drain</v>
          </cell>
          <cell r="C68" t="str">
            <v>130/70</v>
          </cell>
          <cell r="D68" t="str">
            <v>7.1.2.3</v>
          </cell>
          <cell r="E68" t="str">
            <v>R</v>
          </cell>
          <cell r="F68" t="str">
            <v>Z22A</v>
          </cell>
          <cell r="G68">
            <v>190645351</v>
          </cell>
          <cell r="J68" t="str">
            <v>VHA</v>
          </cell>
          <cell r="K68">
            <v>1775</v>
          </cell>
          <cell r="L68">
            <v>1655</v>
          </cell>
          <cell r="M68">
            <v>2773</v>
          </cell>
          <cell r="N68" t="str">
            <v/>
          </cell>
          <cell r="O68">
            <v>1621</v>
          </cell>
          <cell r="R68">
            <v>2437</v>
          </cell>
          <cell r="Y68">
            <v>1553</v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</row>
        <row r="69">
          <cell r="A69" t="str">
            <v>Rome</v>
          </cell>
          <cell r="B69" t="str">
            <v>RC BTE After PMIC drain</v>
          </cell>
          <cell r="C69" t="str">
            <v>130/70</v>
          </cell>
          <cell r="D69" t="str">
            <v>7.1.2.3</v>
          </cell>
          <cell r="E69" t="str">
            <v>R</v>
          </cell>
          <cell r="F69" t="str">
            <v>Z22A</v>
          </cell>
          <cell r="G69">
            <v>190645350</v>
          </cell>
          <cell r="J69" t="str">
            <v>VHA</v>
          </cell>
          <cell r="K69">
            <v>1735</v>
          </cell>
          <cell r="L69">
            <v>1653</v>
          </cell>
          <cell r="M69">
            <v>2763</v>
          </cell>
          <cell r="N69" t="str">
            <v/>
          </cell>
          <cell r="O69">
            <v>1558</v>
          </cell>
          <cell r="R69">
            <v>2404</v>
          </cell>
          <cell r="Y69">
            <v>1558</v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</row>
        <row r="70">
          <cell r="A70" t="str">
            <v>Sydney</v>
          </cell>
          <cell r="B70" t="str">
            <v>Custom ITE Dir Lt</v>
          </cell>
          <cell r="C70" t="str">
            <v>115/50</v>
          </cell>
          <cell r="D70" t="str">
            <v>7.1.0.7</v>
          </cell>
          <cell r="E70" t="str">
            <v>R</v>
          </cell>
          <cell r="F70" t="str">
            <v>Z22A</v>
          </cell>
          <cell r="G70">
            <v>2911326913</v>
          </cell>
          <cell r="H70" t="str">
            <v xml:space="preserve">Sleep Current 0.413mA, </v>
          </cell>
          <cell r="J70" t="str">
            <v>VHA</v>
          </cell>
          <cell r="K70">
            <v>1765</v>
          </cell>
          <cell r="L70">
            <v>1610</v>
          </cell>
          <cell r="M70">
            <v>2785</v>
          </cell>
          <cell r="N70">
            <v>2841</v>
          </cell>
          <cell r="O70">
            <v>1560</v>
          </cell>
          <cell r="R70">
            <v>2450</v>
          </cell>
          <cell r="Y70">
            <v>1543</v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</row>
        <row r="71">
          <cell r="A71" t="str">
            <v>Sydney</v>
          </cell>
          <cell r="B71" t="str">
            <v>Custom ITE Dir Rt</v>
          </cell>
          <cell r="C71" t="str">
            <v>115/50</v>
          </cell>
          <cell r="D71" t="str">
            <v>7.1.0.7</v>
          </cell>
          <cell r="E71" t="str">
            <v>R</v>
          </cell>
          <cell r="F71" t="str">
            <v>Z22A</v>
          </cell>
          <cell r="G71">
            <v>2911326912</v>
          </cell>
          <cell r="H71" t="str">
            <v xml:space="preserve">Sleep Current 0.426mA, </v>
          </cell>
          <cell r="J71" t="str">
            <v>VHA</v>
          </cell>
          <cell r="K71">
            <v>1812</v>
          </cell>
          <cell r="L71">
            <v>1675</v>
          </cell>
          <cell r="M71">
            <v>2928</v>
          </cell>
          <cell r="N71">
            <v>2855</v>
          </cell>
          <cell r="O71">
            <v>1582</v>
          </cell>
          <cell r="R71">
            <v>2578</v>
          </cell>
          <cell r="Y71">
            <v>1633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</row>
        <row r="72">
          <cell r="A72" t="str">
            <v>Quebec</v>
          </cell>
          <cell r="B72" t="str">
            <v>uRIC 312</v>
          </cell>
          <cell r="C72" t="str">
            <v>115/50</v>
          </cell>
          <cell r="D72" t="str">
            <v>7.0.4.1</v>
          </cell>
          <cell r="E72" t="str">
            <v>Z</v>
          </cell>
          <cell r="F72">
            <v>312</v>
          </cell>
          <cell r="G72">
            <v>181416807</v>
          </cell>
          <cell r="J72" t="str">
            <v>VHA</v>
          </cell>
          <cell r="K72">
            <v>2090</v>
          </cell>
          <cell r="L72">
            <v>1940</v>
          </cell>
          <cell r="M72">
            <v>3030</v>
          </cell>
          <cell r="N72" t="str">
            <v/>
          </cell>
          <cell r="O72">
            <v>1940</v>
          </cell>
          <cell r="R72" t="str">
            <v/>
          </cell>
          <cell r="Y72" t="str">
            <v/>
          </cell>
          <cell r="Z72">
            <v>1880</v>
          </cell>
          <cell r="AA72" t="str">
            <v/>
          </cell>
          <cell r="AB72" t="str">
            <v/>
          </cell>
          <cell r="AC72" t="str">
            <v/>
          </cell>
        </row>
        <row r="73">
          <cell r="A73" t="str">
            <v>Quebec</v>
          </cell>
          <cell r="B73" t="str">
            <v>uRIC 312</v>
          </cell>
          <cell r="C73" t="str">
            <v>115/50</v>
          </cell>
          <cell r="D73" t="str">
            <v>7.0.4.1</v>
          </cell>
          <cell r="E73" t="str">
            <v>Z</v>
          </cell>
          <cell r="F73">
            <v>312</v>
          </cell>
          <cell r="G73">
            <v>181416708</v>
          </cell>
          <cell r="J73" t="str">
            <v>VHA</v>
          </cell>
          <cell r="K73">
            <v>2070</v>
          </cell>
          <cell r="L73">
            <v>1970</v>
          </cell>
          <cell r="M73">
            <v>3040</v>
          </cell>
          <cell r="N73" t="str">
            <v/>
          </cell>
          <cell r="O73">
            <v>1950</v>
          </cell>
          <cell r="R73" t="str">
            <v/>
          </cell>
          <cell r="Y73" t="str">
            <v/>
          </cell>
          <cell r="Z73">
            <v>1860</v>
          </cell>
          <cell r="AA73" t="str">
            <v/>
          </cell>
          <cell r="AB73" t="str">
            <v/>
          </cell>
          <cell r="AC73" t="str">
            <v/>
          </cell>
        </row>
        <row r="74">
          <cell r="A74" t="str">
            <v>Quebec</v>
          </cell>
          <cell r="B74" t="str">
            <v>uRIC 312</v>
          </cell>
          <cell r="C74" t="str">
            <v>115/50</v>
          </cell>
          <cell r="D74" t="str">
            <v>7.1.2.5</v>
          </cell>
          <cell r="E74" t="str">
            <v>Z</v>
          </cell>
          <cell r="F74">
            <v>312</v>
          </cell>
          <cell r="G74">
            <v>190673300</v>
          </cell>
          <cell r="J74" t="str">
            <v>VHA</v>
          </cell>
          <cell r="K74">
            <v>1860</v>
          </cell>
          <cell r="L74">
            <v>2100</v>
          </cell>
          <cell r="M74">
            <v>2690</v>
          </cell>
          <cell r="N74" t="str">
            <v/>
          </cell>
          <cell r="O74">
            <v>1900</v>
          </cell>
          <cell r="R74" t="str">
            <v/>
          </cell>
          <cell r="Y74" t="str">
            <v/>
          </cell>
          <cell r="Z74">
            <v>1880</v>
          </cell>
          <cell r="AA74" t="str">
            <v/>
          </cell>
          <cell r="AB74">
            <v>1660</v>
          </cell>
          <cell r="AC74" t="str">
            <v/>
          </cell>
        </row>
        <row r="75">
          <cell r="A75" t="str">
            <v>Quebec</v>
          </cell>
          <cell r="B75" t="str">
            <v>uRIC 312</v>
          </cell>
          <cell r="C75" t="str">
            <v>115/50</v>
          </cell>
          <cell r="D75" t="str">
            <v>7.1.2.5</v>
          </cell>
          <cell r="E75" t="str">
            <v>Z</v>
          </cell>
          <cell r="F75">
            <v>312</v>
          </cell>
          <cell r="G75">
            <v>182048573</v>
          </cell>
          <cell r="J75" t="str">
            <v>VHA</v>
          </cell>
          <cell r="K75">
            <v>1850</v>
          </cell>
          <cell r="L75" t="str">
            <v/>
          </cell>
          <cell r="M75">
            <v>2780</v>
          </cell>
          <cell r="N75" t="str">
            <v/>
          </cell>
          <cell r="O75">
            <v>1910</v>
          </cell>
          <cell r="R75" t="str">
            <v/>
          </cell>
          <cell r="Y75" t="str">
            <v/>
          </cell>
          <cell r="Z75">
            <v>1880</v>
          </cell>
          <cell r="AA75" t="str">
            <v/>
          </cell>
          <cell r="AB75">
            <v>1640</v>
          </cell>
          <cell r="AC75" t="str">
            <v/>
          </cell>
        </row>
        <row r="76">
          <cell r="A76" t="str">
            <v>Quebec</v>
          </cell>
          <cell r="B76" t="str">
            <v>uRIC 312</v>
          </cell>
          <cell r="C76" t="str">
            <v>115/50</v>
          </cell>
          <cell r="D76" t="str">
            <v>7.1.2.5</v>
          </cell>
          <cell r="E76" t="str">
            <v>Z</v>
          </cell>
          <cell r="F76">
            <v>312</v>
          </cell>
          <cell r="G76">
            <v>190673300</v>
          </cell>
          <cell r="J76" t="str">
            <v>VHA</v>
          </cell>
          <cell r="K76">
            <v>1860</v>
          </cell>
          <cell r="L76">
            <v>1760</v>
          </cell>
          <cell r="M76">
            <v>2790</v>
          </cell>
          <cell r="N76" t="str">
            <v/>
          </cell>
          <cell r="O76">
            <v>1710</v>
          </cell>
          <cell r="R76" t="str">
            <v/>
          </cell>
          <cell r="Y76" t="str">
            <v/>
          </cell>
          <cell r="Z76">
            <v>1620</v>
          </cell>
          <cell r="AA76" t="str">
            <v/>
          </cell>
          <cell r="AB76" t="str">
            <v/>
          </cell>
          <cell r="AC76" t="str">
            <v/>
          </cell>
        </row>
        <row r="77">
          <cell r="A77" t="str">
            <v>Quebec</v>
          </cell>
          <cell r="B77" t="str">
            <v>uRIC 312</v>
          </cell>
          <cell r="C77" t="str">
            <v>115/50</v>
          </cell>
          <cell r="D77" t="str">
            <v>7.1.2.5</v>
          </cell>
          <cell r="E77" t="str">
            <v>Z</v>
          </cell>
          <cell r="F77">
            <v>312</v>
          </cell>
          <cell r="G77">
            <v>182048573</v>
          </cell>
          <cell r="J77" t="str">
            <v>VHA</v>
          </cell>
          <cell r="K77">
            <v>1810</v>
          </cell>
          <cell r="L77" t="str">
            <v/>
          </cell>
          <cell r="M77">
            <v>2730</v>
          </cell>
          <cell r="N77" t="str">
            <v/>
          </cell>
          <cell r="O77">
            <v>1830</v>
          </cell>
          <cell r="R77" t="str">
            <v/>
          </cell>
          <cell r="Y77" t="str">
            <v/>
          </cell>
          <cell r="Z77">
            <v>1730</v>
          </cell>
          <cell r="AA77" t="str">
            <v/>
          </cell>
          <cell r="AB77">
            <v>1670</v>
          </cell>
          <cell r="AC77" t="str">
            <v/>
          </cell>
        </row>
        <row r="78">
          <cell r="A78" t="str">
            <v>Sydney</v>
          </cell>
          <cell r="B78" t="str">
            <v>RIC R HR on not enabled</v>
          </cell>
          <cell r="C78" t="str">
            <v>115/50</v>
          </cell>
          <cell r="D78" t="str">
            <v>6.8.0.4</v>
          </cell>
          <cell r="E78" t="str">
            <v>R</v>
          </cell>
          <cell r="F78" t="str">
            <v>Z22A</v>
          </cell>
          <cell r="G78">
            <v>191323934</v>
          </cell>
          <cell r="H78" t="str">
            <v xml:space="preserve">Left - iPhone 5S, , </v>
          </cell>
          <cell r="J78" t="str">
            <v>VHA</v>
          </cell>
          <cell r="K78">
            <v>2226</v>
          </cell>
          <cell r="L78">
            <v>2104</v>
          </cell>
          <cell r="M78">
            <v>3080</v>
          </cell>
          <cell r="N78">
            <v>3069</v>
          </cell>
          <cell r="O78">
            <v>1846</v>
          </cell>
          <cell r="R78">
            <v>2757</v>
          </cell>
          <cell r="Y78">
            <v>2100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</row>
        <row r="79">
          <cell r="A79" t="str">
            <v>Sydney</v>
          </cell>
          <cell r="B79" t="str">
            <v>Custom ITE right - VBAT</v>
          </cell>
          <cell r="C79" t="str">
            <v>120/60</v>
          </cell>
          <cell r="D79" t="str">
            <v>7.2.0.5</v>
          </cell>
          <cell r="E79" t="str">
            <v>R</v>
          </cell>
          <cell r="F79" t="str">
            <v>Z22A</v>
          </cell>
          <cell r="G79">
            <v>2911327561</v>
          </cell>
          <cell r="H79" t="str">
            <v>right device iPhone X, Double Tap Off, 3.68 before PMIC =1.20</v>
          </cell>
          <cell r="J79" t="str">
            <v>VBAT</v>
          </cell>
          <cell r="K79">
            <v>625</v>
          </cell>
          <cell r="L79">
            <v>578</v>
          </cell>
          <cell r="M79">
            <v>916.66666666666663</v>
          </cell>
          <cell r="N79">
            <v>937.33333333333337</v>
          </cell>
          <cell r="O79">
            <v>553.33333333333337</v>
          </cell>
          <cell r="R79">
            <v>844</v>
          </cell>
          <cell r="Y79">
            <v>593.33333333333337</v>
          </cell>
          <cell r="Z79">
            <v>543.33333333333337</v>
          </cell>
          <cell r="AA79" t="str">
            <v/>
          </cell>
          <cell r="AB79" t="str">
            <v/>
          </cell>
          <cell r="AC79" t="str">
            <v/>
          </cell>
        </row>
        <row r="80">
          <cell r="A80" t="str">
            <v>Sydney</v>
          </cell>
          <cell r="B80" t="str">
            <v>Custom ITE right - VHA Calc</v>
          </cell>
          <cell r="C80" t="str">
            <v>120/60</v>
          </cell>
          <cell r="D80" t="str">
            <v>7.2.0.5</v>
          </cell>
          <cell r="E80" t="str">
            <v>R</v>
          </cell>
          <cell r="F80" t="str">
            <v>Z22A</v>
          </cell>
          <cell r="G80">
            <v>2911327561</v>
          </cell>
          <cell r="H80" t="str">
            <v xml:space="preserve">Calc VHA current, , </v>
          </cell>
          <cell r="J80" t="str">
            <v>VHA</v>
          </cell>
          <cell r="K80">
            <v>1695</v>
          </cell>
          <cell r="L80">
            <v>1554</v>
          </cell>
          <cell r="M80">
            <v>2570</v>
          </cell>
          <cell r="N80">
            <v>2632</v>
          </cell>
          <cell r="O80">
            <v>1480</v>
          </cell>
          <cell r="R80">
            <v>2352</v>
          </cell>
          <cell r="Y80">
            <v>1600</v>
          </cell>
          <cell r="Z80">
            <v>1450</v>
          </cell>
          <cell r="AA80" t="str">
            <v/>
          </cell>
          <cell r="AB80" t="str">
            <v/>
          </cell>
          <cell r="AC80" t="str">
            <v/>
          </cell>
        </row>
        <row r="81">
          <cell r="A81" t="str">
            <v>Sydney</v>
          </cell>
          <cell r="B81" t="str">
            <v>Livio Edge Custom ITE right - VBAT</v>
          </cell>
          <cell r="C81" t="str">
            <v>120/60</v>
          </cell>
          <cell r="D81" t="str">
            <v>7.2.0.7</v>
          </cell>
          <cell r="E81" t="str">
            <v>R</v>
          </cell>
          <cell r="F81" t="str">
            <v>Z22A</v>
          </cell>
          <cell r="G81">
            <v>2911327561</v>
          </cell>
          <cell r="H81" t="str">
            <v>right device  iphone 5S  12.4.3, Double Tap ON, 3.67 before PMIC -1.20 Kiwi fitting session disabled</v>
          </cell>
          <cell r="J81" t="str">
            <v>VBAT</v>
          </cell>
          <cell r="K81">
            <v>685</v>
          </cell>
          <cell r="L81">
            <v>653</v>
          </cell>
          <cell r="M81">
            <v>1020</v>
          </cell>
          <cell r="N81">
            <v>998.33333333333337</v>
          </cell>
          <cell r="O81">
            <v>606.66666666666663</v>
          </cell>
          <cell r="R81">
            <v>887</v>
          </cell>
          <cell r="Y81">
            <v>647.33333333333337</v>
          </cell>
          <cell r="Z81">
            <v>606.66666666666663</v>
          </cell>
          <cell r="AA81" t="str">
            <v/>
          </cell>
          <cell r="AB81" t="str">
            <v/>
          </cell>
          <cell r="AC81" t="str">
            <v/>
          </cell>
        </row>
        <row r="82">
          <cell r="A82" t="str">
            <v>Sydney</v>
          </cell>
          <cell r="B82" t="str">
            <v>Livio Edge Custom ITE right - VHA Calc</v>
          </cell>
          <cell r="C82" t="str">
            <v>120/60</v>
          </cell>
          <cell r="D82" t="str">
            <v>7.2.0.7</v>
          </cell>
          <cell r="E82" t="str">
            <v>R</v>
          </cell>
          <cell r="F82" t="str">
            <v>Z22A</v>
          </cell>
          <cell r="G82">
            <v>2911327561</v>
          </cell>
          <cell r="H82" t="str">
            <v xml:space="preserve">Calc VHA current, , </v>
          </cell>
          <cell r="J82" t="str">
            <v>VHA</v>
          </cell>
          <cell r="K82">
            <v>1875</v>
          </cell>
          <cell r="L82">
            <v>1779</v>
          </cell>
          <cell r="M82">
            <v>2880</v>
          </cell>
          <cell r="N82">
            <v>2815</v>
          </cell>
          <cell r="O82">
            <v>1640</v>
          </cell>
          <cell r="R82">
            <v>2481</v>
          </cell>
          <cell r="Y82">
            <v>1762</v>
          </cell>
          <cell r="Z82">
            <v>1640</v>
          </cell>
          <cell r="AA82" t="str">
            <v/>
          </cell>
          <cell r="AB82" t="str">
            <v/>
          </cell>
          <cell r="AC82" t="str">
            <v/>
          </cell>
        </row>
        <row r="83">
          <cell r="A83" t="str">
            <v>Sydney</v>
          </cell>
          <cell r="B83" t="str">
            <v>Livio Edge Custom ITE right - VBAT</v>
          </cell>
          <cell r="C83" t="str">
            <v>120/60</v>
          </cell>
          <cell r="D83" t="str">
            <v>7.2.0.8</v>
          </cell>
          <cell r="E83" t="str">
            <v>R</v>
          </cell>
          <cell r="F83" t="str">
            <v>Z22A</v>
          </cell>
          <cell r="G83">
            <v>2911327561</v>
          </cell>
          <cell r="H83" t="str">
            <v>right device  iphone 5S  12.4.4, Double Tap ON, 3.67 before PMIC -1.20 Kiwi fitting session disabled</v>
          </cell>
          <cell r="J83" t="str">
            <v>VBAT</v>
          </cell>
          <cell r="K83">
            <v>687.33333333333337</v>
          </cell>
          <cell r="L83">
            <v>683</v>
          </cell>
          <cell r="M83">
            <v>996.33333333333337</v>
          </cell>
          <cell r="N83">
            <v>1001</v>
          </cell>
          <cell r="O83">
            <v>664</v>
          </cell>
          <cell r="R83">
            <v>905.66666666666663</v>
          </cell>
          <cell r="Y83">
            <v>652</v>
          </cell>
          <cell r="Z83" t="str">
            <v/>
          </cell>
          <cell r="AA83" t="str">
            <v/>
          </cell>
          <cell r="AB83" t="str">
            <v/>
          </cell>
          <cell r="AC83" t="str">
            <v/>
          </cell>
        </row>
        <row r="84">
          <cell r="A84" t="str">
            <v>Sydney</v>
          </cell>
          <cell r="B84" t="str">
            <v>Livio Edge Custom ITE right - VHA Calc</v>
          </cell>
          <cell r="C84" t="str">
            <v>120/60</v>
          </cell>
          <cell r="D84" t="str">
            <v>7.2.0.8</v>
          </cell>
          <cell r="E84" t="str">
            <v>R</v>
          </cell>
          <cell r="F84" t="str">
            <v>Z22A</v>
          </cell>
          <cell r="G84">
            <v>2911327561</v>
          </cell>
          <cell r="H84" t="str">
            <v xml:space="preserve">Calc VHA current, , </v>
          </cell>
          <cell r="J84" t="str">
            <v>VHA</v>
          </cell>
          <cell r="K84">
            <v>1882</v>
          </cell>
          <cell r="L84">
            <v>1869</v>
          </cell>
          <cell r="M84">
            <v>2809</v>
          </cell>
          <cell r="N84">
            <v>2823</v>
          </cell>
          <cell r="O84">
            <v>1812</v>
          </cell>
          <cell r="R84">
            <v>2537</v>
          </cell>
          <cell r="Y84">
            <v>1776</v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</row>
        <row r="85">
          <cell r="A85" t="str">
            <v>Rome</v>
          </cell>
          <cell r="B85" t="str">
            <v>RC BTE After PMIC drain</v>
          </cell>
          <cell r="C85" t="str">
            <v>130/70</v>
          </cell>
          <cell r="D85" t="str">
            <v>7.2.0.11</v>
          </cell>
          <cell r="E85" t="str">
            <v>R</v>
          </cell>
          <cell r="F85" t="str">
            <v>Z22A</v>
          </cell>
          <cell r="H85" t="str">
            <v xml:space="preserve">Auto ON/OFF enabled, double tap enabled, , </v>
          </cell>
          <cell r="J85" t="str">
            <v>VHA</v>
          </cell>
          <cell r="K85">
            <v>1921</v>
          </cell>
          <cell r="L85">
            <v>1885</v>
          </cell>
          <cell r="M85">
            <v>2915</v>
          </cell>
          <cell r="N85">
            <v>2864</v>
          </cell>
          <cell r="O85">
            <v>1792</v>
          </cell>
          <cell r="R85">
            <v>2649</v>
          </cell>
          <cell r="Y85">
            <v>1762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</row>
        <row r="86">
          <cell r="A86" t="str">
            <v>Rome</v>
          </cell>
          <cell r="B86" t="str">
            <v>RC BTE After PMIC drain</v>
          </cell>
          <cell r="C86" t="str">
            <v>130/70</v>
          </cell>
          <cell r="D86" t="str">
            <v>7.2.0.11</v>
          </cell>
          <cell r="E86" t="str">
            <v>R</v>
          </cell>
          <cell r="F86" t="str">
            <v>Z22A</v>
          </cell>
          <cell r="J86" t="str">
            <v>VHA</v>
          </cell>
          <cell r="K86">
            <v>1964</v>
          </cell>
          <cell r="L86">
            <v>1825</v>
          </cell>
          <cell r="M86">
            <v>2914</v>
          </cell>
          <cell r="N86">
            <v>2878</v>
          </cell>
          <cell r="O86">
            <v>1718</v>
          </cell>
          <cell r="R86">
            <v>2692</v>
          </cell>
          <cell r="Y86">
            <v>2174</v>
          </cell>
          <cell r="Z86" t="str">
            <v/>
          </cell>
          <cell r="AA86" t="str">
            <v/>
          </cell>
          <cell r="AB86" t="str">
            <v/>
          </cell>
          <cell r="AC86" t="str">
            <v/>
          </cell>
        </row>
        <row r="87">
          <cell r="A87" t="str">
            <v>Quebec</v>
          </cell>
          <cell r="B87" t="str">
            <v>uRIC</v>
          </cell>
          <cell r="C87" t="str">
            <v>115/50</v>
          </cell>
          <cell r="D87" t="str">
            <v>7.4.0.4</v>
          </cell>
          <cell r="E87" t="str">
            <v>Z</v>
          </cell>
          <cell r="F87">
            <v>312</v>
          </cell>
          <cell r="G87">
            <v>200189554</v>
          </cell>
          <cell r="J87" t="str">
            <v>VHA</v>
          </cell>
          <cell r="K87">
            <v>2055</v>
          </cell>
          <cell r="L87">
            <v>1902</v>
          </cell>
          <cell r="M87">
            <v>3055</v>
          </cell>
          <cell r="N87">
            <v>3050</v>
          </cell>
          <cell r="O87">
            <v>1917</v>
          </cell>
          <cell r="R87" t="str">
            <v/>
          </cell>
          <cell r="Y87" t="str">
            <v/>
          </cell>
          <cell r="Z87">
            <v>1875</v>
          </cell>
          <cell r="AA87" t="str">
            <v/>
          </cell>
          <cell r="AB87" t="str">
            <v/>
          </cell>
          <cell r="AC87" t="str">
            <v/>
          </cell>
        </row>
        <row r="88">
          <cell r="A88" t="str">
            <v>Quebec</v>
          </cell>
          <cell r="B88" t="str">
            <v>uRIC</v>
          </cell>
          <cell r="C88" t="str">
            <v>115/50</v>
          </cell>
          <cell r="D88" t="str">
            <v>7.4.0.4</v>
          </cell>
          <cell r="E88" t="str">
            <v>Z</v>
          </cell>
          <cell r="F88">
            <v>312</v>
          </cell>
          <cell r="G88">
            <v>200189552</v>
          </cell>
          <cell r="J88" t="str">
            <v>VHA</v>
          </cell>
          <cell r="K88">
            <v>2055</v>
          </cell>
          <cell r="L88">
            <v>1892</v>
          </cell>
          <cell r="M88">
            <v>3028</v>
          </cell>
          <cell r="N88">
            <v>3022</v>
          </cell>
          <cell r="O88">
            <v>1907</v>
          </cell>
          <cell r="R88" t="str">
            <v/>
          </cell>
          <cell r="Y88" t="str">
            <v/>
          </cell>
          <cell r="Z88">
            <v>1858</v>
          </cell>
          <cell r="AA88" t="str">
            <v/>
          </cell>
          <cell r="AB88" t="str">
            <v/>
          </cell>
          <cell r="AC88" t="str">
            <v/>
          </cell>
        </row>
        <row r="89">
          <cell r="A89" t="str">
            <v>SoundGear</v>
          </cell>
          <cell r="B89" t="str">
            <v>2.4 Custom ITE DIR VHA</v>
          </cell>
          <cell r="C89" t="str">
            <v>90/30</v>
          </cell>
          <cell r="D89" t="str">
            <v>7.4.0.9</v>
          </cell>
          <cell r="E89" t="str">
            <v>R</v>
          </cell>
          <cell r="F89" t="str">
            <v>Z22A</v>
          </cell>
          <cell r="G89">
            <v>2911329568</v>
          </cell>
          <cell r="H89" t="str">
            <v xml:space="preserve">wireless Kiwi session 2.02mA iPhone 7 (13.2), , </v>
          </cell>
          <cell r="J89" t="str">
            <v>VHA</v>
          </cell>
          <cell r="K89">
            <v>1860</v>
          </cell>
          <cell r="L89">
            <v>1620</v>
          </cell>
          <cell r="M89">
            <v>2760</v>
          </cell>
          <cell r="N89" t="str">
            <v/>
          </cell>
          <cell r="O89">
            <v>1540</v>
          </cell>
          <cell r="R89" t="str">
            <v/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 t="str">
            <v/>
          </cell>
        </row>
        <row r="90">
          <cell r="A90" t="str">
            <v>SoundGear</v>
          </cell>
          <cell r="B90" t="str">
            <v>2.4 Custom ITE DIR VHA</v>
          </cell>
          <cell r="C90" t="str">
            <v>90/30</v>
          </cell>
          <cell r="D90" t="str">
            <v>7.4.1.1</v>
          </cell>
          <cell r="E90" t="str">
            <v>R</v>
          </cell>
          <cell r="F90" t="str">
            <v>Z22A</v>
          </cell>
          <cell r="G90">
            <v>2911329568</v>
          </cell>
          <cell r="H90" t="str">
            <v xml:space="preserve">wireless Kiwi session 2.03mA iPhone 7 (13.2), , </v>
          </cell>
          <cell r="J90" t="str">
            <v>VHA</v>
          </cell>
          <cell r="K90">
            <v>1760</v>
          </cell>
          <cell r="L90">
            <v>1600</v>
          </cell>
          <cell r="M90">
            <v>2670</v>
          </cell>
          <cell r="N90" t="str">
            <v/>
          </cell>
          <cell r="O90">
            <v>1530</v>
          </cell>
          <cell r="R90" t="str">
            <v/>
          </cell>
          <cell r="Y90" t="str">
            <v/>
          </cell>
          <cell r="Z90" t="str">
            <v/>
          </cell>
          <cell r="AA90" t="str">
            <v/>
          </cell>
          <cell r="AB90" t="str">
            <v/>
          </cell>
          <cell r="AC90" t="str">
            <v/>
          </cell>
        </row>
        <row r="91">
          <cell r="A91" t="str">
            <v>Tulum</v>
          </cell>
          <cell r="B91" t="str">
            <v>Livio Edge AI 2400 RBTE VHA</v>
          </cell>
          <cell r="C91" t="str">
            <v>130/70</v>
          </cell>
          <cell r="D91" t="str">
            <v>7.4.0.9</v>
          </cell>
          <cell r="E91" t="str">
            <v>R</v>
          </cell>
          <cell r="F91" t="str">
            <v>Z22A</v>
          </cell>
          <cell r="G91">
            <v>190645350</v>
          </cell>
          <cell r="H91" t="str">
            <v xml:space="preserve">iPhone 7 (13.2), , </v>
          </cell>
          <cell r="J91" t="str">
            <v>VHA</v>
          </cell>
          <cell r="K91">
            <v>1780</v>
          </cell>
          <cell r="L91">
            <v>1620</v>
          </cell>
          <cell r="M91">
            <v>2780</v>
          </cell>
          <cell r="N91" t="str">
            <v/>
          </cell>
          <cell r="O91">
            <v>1560</v>
          </cell>
          <cell r="R91" t="str">
            <v/>
          </cell>
          <cell r="Y91" t="str">
            <v/>
          </cell>
          <cell r="Z91" t="str">
            <v/>
          </cell>
          <cell r="AA91" t="str">
            <v/>
          </cell>
          <cell r="AB91" t="str">
            <v/>
          </cell>
          <cell r="AC91" t="str">
            <v/>
          </cell>
        </row>
        <row r="92">
          <cell r="A92" t="str">
            <v>Tulum</v>
          </cell>
          <cell r="B92" t="str">
            <v>Livio Edge AI 2400 RBTE VHA</v>
          </cell>
          <cell r="C92" t="str">
            <v>130/70</v>
          </cell>
          <cell r="D92" t="str">
            <v>7.4.0.9</v>
          </cell>
          <cell r="E92" t="str">
            <v>R</v>
          </cell>
          <cell r="F92" t="str">
            <v>Z22A</v>
          </cell>
          <cell r="G92">
            <v>190645351</v>
          </cell>
          <cell r="H92" t="str">
            <v xml:space="preserve">iPhone 7 (13.2), , </v>
          </cell>
          <cell r="J92" t="str">
            <v>VHA</v>
          </cell>
          <cell r="K92">
            <v>1790</v>
          </cell>
          <cell r="L92">
            <v>1650</v>
          </cell>
          <cell r="M92">
            <v>2800</v>
          </cell>
          <cell r="N92" t="str">
            <v/>
          </cell>
          <cell r="O92">
            <v>1580</v>
          </cell>
          <cell r="R92" t="str">
            <v/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 t="str">
            <v/>
          </cell>
        </row>
        <row r="93">
          <cell r="A93" t="str">
            <v>Sydney</v>
          </cell>
          <cell r="B93" t="str">
            <v>Livio Edge Custom ITE right - VHA</v>
          </cell>
          <cell r="C93" t="str">
            <v>120/60</v>
          </cell>
          <cell r="D93" t="str">
            <v>7.4.0.9</v>
          </cell>
          <cell r="E93" t="str">
            <v>R</v>
          </cell>
          <cell r="F93" t="str">
            <v>Z22A</v>
          </cell>
          <cell r="G93">
            <v>2911327561</v>
          </cell>
          <cell r="H93" t="str">
            <v xml:space="preserve">iPhone 7 (13.2), , </v>
          </cell>
          <cell r="J93" t="str">
            <v>VHA</v>
          </cell>
          <cell r="K93">
            <v>1720</v>
          </cell>
          <cell r="L93">
            <v>1585</v>
          </cell>
          <cell r="M93">
            <v>2730</v>
          </cell>
          <cell r="N93" t="str">
            <v/>
          </cell>
          <cell r="O93">
            <v>1540</v>
          </cell>
          <cell r="R93" t="str">
            <v/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 t="str">
            <v/>
          </cell>
        </row>
        <row r="94">
          <cell r="A94" t="str">
            <v>SoundGear</v>
          </cell>
          <cell r="B94" t="str">
            <v>Phantom</v>
          </cell>
          <cell r="C94" t="str">
            <v>90/30</v>
          </cell>
          <cell r="D94" t="str">
            <v>7.5.1.0</v>
          </cell>
          <cell r="E94" t="str">
            <v>R</v>
          </cell>
          <cell r="F94" t="str">
            <v>Z22A</v>
          </cell>
          <cell r="G94">
            <v>491132647</v>
          </cell>
          <cell r="H94" t="str">
            <v>iPhone 12 Pro (15.11), 3.62v PrePmic</v>
          </cell>
          <cell r="I94">
            <v>44551</v>
          </cell>
          <cell r="J94" t="str">
            <v>VHA</v>
          </cell>
          <cell r="K94">
            <v>1933</v>
          </cell>
          <cell r="L94">
            <v>1839</v>
          </cell>
          <cell r="M94">
            <v>2806</v>
          </cell>
          <cell r="N94" t="str">
            <v/>
          </cell>
          <cell r="O94">
            <v>1813</v>
          </cell>
          <cell r="R94" t="str">
            <v/>
          </cell>
          <cell r="Y94" t="str">
            <v/>
          </cell>
          <cell r="Z94" t="str">
            <v/>
          </cell>
          <cell r="AA94" t="str">
            <v/>
          </cell>
          <cell r="AB94" t="str">
            <v/>
          </cell>
          <cell r="AC94" t="str">
            <v/>
          </cell>
        </row>
        <row r="95">
          <cell r="A95" t="str">
            <v>SoundGear</v>
          </cell>
          <cell r="B95" t="str">
            <v>Phantom</v>
          </cell>
          <cell r="C95" t="str">
            <v>90/30</v>
          </cell>
          <cell r="D95" t="str">
            <v>7.5.1.0</v>
          </cell>
          <cell r="E95" t="str">
            <v>R</v>
          </cell>
          <cell r="F95" t="str">
            <v>Z22A</v>
          </cell>
          <cell r="G95">
            <v>491132648</v>
          </cell>
          <cell r="J95" t="str">
            <v>VHA</v>
          </cell>
          <cell r="K95">
            <v>2050</v>
          </cell>
          <cell r="L95">
            <v>1855</v>
          </cell>
          <cell r="M95">
            <v>2790</v>
          </cell>
          <cell r="N95" t="str">
            <v/>
          </cell>
          <cell r="O95">
            <v>1830</v>
          </cell>
          <cell r="R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 t="str">
            <v/>
          </cell>
        </row>
        <row r="96">
          <cell r="A96" t="str">
            <v>G23</v>
          </cell>
          <cell r="B96" t="str">
            <v>2.4GHz ITC Custom Rechargeable</v>
          </cell>
          <cell r="C96" t="str">
            <v>130/70</v>
          </cell>
          <cell r="D96" t="str">
            <v>8.2.2.1</v>
          </cell>
          <cell r="E96" t="str">
            <v>R</v>
          </cell>
          <cell r="F96" t="str">
            <v>Z22A</v>
          </cell>
          <cell r="G96">
            <v>2911334012</v>
          </cell>
          <cell r="H96" t="str">
            <v xml:space="preserve">Right device, iPhone 12 mini, Google Pixel 5, </v>
          </cell>
          <cell r="I96">
            <v>44700</v>
          </cell>
          <cell r="J96" t="str">
            <v>VBAT</v>
          </cell>
          <cell r="K96">
            <v>455</v>
          </cell>
          <cell r="L96">
            <v>400</v>
          </cell>
          <cell r="M96">
            <v>670</v>
          </cell>
          <cell r="N96" t="str">
            <v/>
          </cell>
          <cell r="O96">
            <v>400</v>
          </cell>
          <cell r="R96" t="str">
            <v/>
          </cell>
          <cell r="Y96" t="str">
            <v/>
          </cell>
          <cell r="Z96">
            <v>385</v>
          </cell>
          <cell r="AA96" t="str">
            <v/>
          </cell>
          <cell r="AB96" t="str">
            <v/>
          </cell>
          <cell r="AC96" t="str">
            <v/>
          </cell>
        </row>
        <row r="97">
          <cell r="A97" t="str">
            <v>G23</v>
          </cell>
          <cell r="B97" t="str">
            <v>2.4GHz ITC Custom Rechargeable</v>
          </cell>
          <cell r="C97" t="str">
            <v>130/70</v>
          </cell>
          <cell r="D97" t="str">
            <v>8.2.2.1</v>
          </cell>
          <cell r="E97" t="str">
            <v>R</v>
          </cell>
          <cell r="F97" t="str">
            <v>Z22A</v>
          </cell>
          <cell r="G97">
            <v>2911334013</v>
          </cell>
          <cell r="H97" t="str">
            <v xml:space="preserve">Left device, iPhone 12 mini, Google Pixel 5, </v>
          </cell>
          <cell r="I97">
            <v>44700</v>
          </cell>
          <cell r="J97" t="str">
            <v>VBAT</v>
          </cell>
          <cell r="K97">
            <v>465</v>
          </cell>
          <cell r="L97">
            <v>400</v>
          </cell>
          <cell r="M97">
            <v>680</v>
          </cell>
          <cell r="N97" t="str">
            <v/>
          </cell>
          <cell r="O97">
            <v>400</v>
          </cell>
          <cell r="R97" t="str">
            <v/>
          </cell>
          <cell r="Y97" t="str">
            <v/>
          </cell>
          <cell r="Z97">
            <v>385</v>
          </cell>
          <cell r="AA97" t="str">
            <v/>
          </cell>
          <cell r="AB97" t="str">
            <v/>
          </cell>
          <cell r="AC97" t="str">
            <v/>
          </cell>
        </row>
        <row r="98">
          <cell r="A98" t="str">
            <v>G23</v>
          </cell>
          <cell r="B98" t="str">
            <v>2.4GHz ITC Custom Rechargeable</v>
          </cell>
          <cell r="C98" t="str">
            <v>130/70</v>
          </cell>
          <cell r="D98" t="str">
            <v>8.2.2.1</v>
          </cell>
          <cell r="E98" t="str">
            <v>R</v>
          </cell>
          <cell r="F98" t="str">
            <v>Z22A</v>
          </cell>
          <cell r="H98" t="str">
            <v xml:space="preserve">BleTransmitPower = 2, </v>
          </cell>
          <cell r="J98" t="str">
            <v>VBAT</v>
          </cell>
          <cell r="K98">
            <v>520</v>
          </cell>
          <cell r="L98">
            <v>395</v>
          </cell>
          <cell r="M98">
            <v>710</v>
          </cell>
          <cell r="N98" t="str">
            <v/>
          </cell>
          <cell r="O98">
            <v>395</v>
          </cell>
          <cell r="R98" t="str">
            <v/>
          </cell>
          <cell r="Y98" t="str">
            <v/>
          </cell>
          <cell r="Z98">
            <v>375</v>
          </cell>
          <cell r="AA98" t="str">
            <v/>
          </cell>
          <cell r="AB98" t="str">
            <v/>
          </cell>
          <cell r="AC98" t="str">
            <v/>
          </cell>
        </row>
        <row r="99">
          <cell r="A99" t="str">
            <v>G23</v>
          </cell>
          <cell r="B99" t="str">
            <v>2.4GHz ITC Custom Rechargeable</v>
          </cell>
          <cell r="C99" t="str">
            <v>130/70</v>
          </cell>
          <cell r="D99" t="str">
            <v>8.2.2.1</v>
          </cell>
          <cell r="E99" t="str">
            <v>R</v>
          </cell>
          <cell r="F99" t="str">
            <v>Z22A</v>
          </cell>
          <cell r="H99" t="str">
            <v xml:space="preserve">BleTransmitPower = 2, </v>
          </cell>
          <cell r="J99" t="str">
            <v>VBAT</v>
          </cell>
          <cell r="K99">
            <v>500</v>
          </cell>
          <cell r="L99">
            <v>390</v>
          </cell>
          <cell r="M99">
            <v>700</v>
          </cell>
          <cell r="N99" t="str">
            <v/>
          </cell>
          <cell r="O99">
            <v>395</v>
          </cell>
          <cell r="R99" t="str">
            <v/>
          </cell>
          <cell r="Y99" t="str">
            <v/>
          </cell>
          <cell r="Z99">
            <v>370</v>
          </cell>
          <cell r="AA99" t="str">
            <v/>
          </cell>
          <cell r="AB99" t="str">
            <v/>
          </cell>
          <cell r="AC99" t="str">
            <v/>
          </cell>
        </row>
        <row r="100">
          <cell r="A100" t="str">
            <v>G23</v>
          </cell>
          <cell r="B100" t="str">
            <v>2.4GHz ITC Custom Rechargeable</v>
          </cell>
          <cell r="C100" t="str">
            <v>130/70</v>
          </cell>
          <cell r="D100" t="str">
            <v>8.2.2.4</v>
          </cell>
          <cell r="E100" t="str">
            <v>R</v>
          </cell>
          <cell r="F100" t="str">
            <v>Z22A</v>
          </cell>
          <cell r="G100">
            <v>2911334013</v>
          </cell>
          <cell r="J100" t="str">
            <v>VBAT</v>
          </cell>
          <cell r="K100">
            <v>580</v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R100" t="str">
            <v/>
          </cell>
          <cell r="Y100" t="str">
            <v/>
          </cell>
          <cell r="Z100">
            <v>430</v>
          </cell>
          <cell r="AA100" t="str">
            <v/>
          </cell>
          <cell r="AB100" t="str">
            <v/>
          </cell>
          <cell r="AC100" t="str">
            <v/>
          </cell>
        </row>
        <row r="101">
          <cell r="A101" t="str">
            <v>G23</v>
          </cell>
          <cell r="B101" t="str">
            <v>2.4GHz ITC Custom Rechargeable
Directional VBAT</v>
          </cell>
          <cell r="C101" t="str">
            <v>115/50</v>
          </cell>
          <cell r="D101" t="str">
            <v>8.2.2.6</v>
          </cell>
          <cell r="E101" t="str">
            <v>R</v>
          </cell>
          <cell r="F101" t="str">
            <v>Z22A</v>
          </cell>
          <cell r="G101">
            <v>2911334631</v>
          </cell>
          <cell r="J101" t="str">
            <v>VBAT</v>
          </cell>
          <cell r="K101">
            <v>565</v>
          </cell>
          <cell r="L101">
            <v>435</v>
          </cell>
          <cell r="M101">
            <v>780</v>
          </cell>
          <cell r="N101" t="str">
            <v/>
          </cell>
          <cell r="O101">
            <v>440</v>
          </cell>
          <cell r="R101" t="str">
            <v/>
          </cell>
          <cell r="Y101" t="str">
            <v/>
          </cell>
          <cell r="Z101">
            <v>415</v>
          </cell>
          <cell r="AA101" t="str">
            <v/>
          </cell>
          <cell r="AB101" t="str">
            <v/>
          </cell>
          <cell r="AC101">
            <v>177</v>
          </cell>
        </row>
        <row r="102">
          <cell r="A102" t="str">
            <v>G23</v>
          </cell>
          <cell r="B102" t="str">
            <v>2.4GHz ITC Custom Rechargeable
Directional VBAT</v>
          </cell>
          <cell r="C102" t="str">
            <v>115/50</v>
          </cell>
          <cell r="D102" t="str">
            <v>8.2.2.6</v>
          </cell>
          <cell r="E102" t="str">
            <v>R</v>
          </cell>
          <cell r="F102" t="str">
            <v>Z22A</v>
          </cell>
          <cell r="G102">
            <v>2911334632</v>
          </cell>
          <cell r="J102" t="str">
            <v>VBAT</v>
          </cell>
          <cell r="K102">
            <v>565</v>
          </cell>
          <cell r="L102">
            <v>435</v>
          </cell>
          <cell r="M102">
            <v>780</v>
          </cell>
          <cell r="N102" t="str">
            <v/>
          </cell>
          <cell r="O102">
            <v>440</v>
          </cell>
          <cell r="R102" t="str">
            <v/>
          </cell>
          <cell r="Y102" t="str">
            <v/>
          </cell>
          <cell r="Z102">
            <v>415</v>
          </cell>
          <cell r="AA102" t="str">
            <v/>
          </cell>
          <cell r="AB102" t="str">
            <v/>
          </cell>
          <cell r="AC102">
            <v>173</v>
          </cell>
        </row>
        <row r="103">
          <cell r="A103" t="str">
            <v>G23</v>
          </cell>
          <cell r="B103" t="str">
            <v>2.4GHz ITC Custom Rechargeable 
Directional Telecoil VBAT</v>
          </cell>
          <cell r="C103" t="str">
            <v>115/50</v>
          </cell>
          <cell r="D103" t="str">
            <v>8.2.2.6</v>
          </cell>
          <cell r="E103" t="str">
            <v>R</v>
          </cell>
          <cell r="F103" t="str">
            <v>Z22A</v>
          </cell>
          <cell r="G103">
            <v>2911334633</v>
          </cell>
          <cell r="J103" t="str">
            <v>VBAT</v>
          </cell>
          <cell r="K103">
            <v>560</v>
          </cell>
          <cell r="L103">
            <v>440</v>
          </cell>
          <cell r="M103">
            <v>795</v>
          </cell>
          <cell r="N103" t="str">
            <v/>
          </cell>
          <cell r="O103">
            <v>440</v>
          </cell>
          <cell r="R103" t="str">
            <v/>
          </cell>
          <cell r="Y103" t="str">
            <v/>
          </cell>
          <cell r="Z103">
            <v>415</v>
          </cell>
          <cell r="AA103" t="str">
            <v/>
          </cell>
          <cell r="AB103" t="str">
            <v/>
          </cell>
          <cell r="AC103" t="str">
            <v/>
          </cell>
        </row>
        <row r="104">
          <cell r="A104" t="str">
            <v>G23</v>
          </cell>
          <cell r="B104" t="str">
            <v>2.4GHz ITC Custom Rechargeable 
Directional Telecoil VBAT</v>
          </cell>
          <cell r="C104" t="str">
            <v>115/50</v>
          </cell>
          <cell r="D104" t="str">
            <v>8.2.2.6</v>
          </cell>
          <cell r="E104" t="str">
            <v>R</v>
          </cell>
          <cell r="F104" t="str">
            <v>Z22A</v>
          </cell>
          <cell r="G104">
            <v>2911334634</v>
          </cell>
          <cell r="J104" t="str">
            <v>VBAT</v>
          </cell>
          <cell r="K104">
            <v>560</v>
          </cell>
          <cell r="L104">
            <v>440</v>
          </cell>
          <cell r="M104">
            <v>795</v>
          </cell>
          <cell r="N104" t="str">
            <v/>
          </cell>
          <cell r="O104">
            <v>440</v>
          </cell>
          <cell r="R104" t="str">
            <v/>
          </cell>
          <cell r="Y104" t="str">
            <v/>
          </cell>
          <cell r="Z104">
            <v>415</v>
          </cell>
          <cell r="AA104" t="str">
            <v/>
          </cell>
          <cell r="AB104" t="str">
            <v/>
          </cell>
          <cell r="AC104" t="str">
            <v/>
          </cell>
        </row>
        <row r="105">
          <cell r="A105" t="str">
            <v>YST</v>
          </cell>
          <cell r="B105" t="str">
            <v>Wireless 2.4Hz CIC Zinc Air</v>
          </cell>
          <cell r="C105" t="str">
            <v>115/50</v>
          </cell>
          <cell r="D105" t="str">
            <v>8.3.0.9</v>
          </cell>
          <cell r="E105" t="str">
            <v>Z</v>
          </cell>
          <cell r="F105">
            <v>312</v>
          </cell>
          <cell r="G105" t="str">
            <v>2911336716 (Right)</v>
          </cell>
          <cell r="I105">
            <v>45019</v>
          </cell>
          <cell r="J105" t="str">
            <v>VHA</v>
          </cell>
          <cell r="K105">
            <v>1500</v>
          </cell>
          <cell r="L105">
            <v>1850</v>
          </cell>
          <cell r="M105">
            <v>2300</v>
          </cell>
          <cell r="N105" t="str">
            <v/>
          </cell>
          <cell r="O105">
            <v>1250</v>
          </cell>
          <cell r="R105" t="str">
            <v/>
          </cell>
          <cell r="Y105" t="str">
            <v/>
          </cell>
          <cell r="Z105">
            <v>975</v>
          </cell>
          <cell r="AA105" t="str">
            <v/>
          </cell>
          <cell r="AB105" t="str">
            <v/>
          </cell>
          <cell r="AC105" t="str">
            <v/>
          </cell>
        </row>
        <row r="106">
          <cell r="A106" t="str">
            <v>SoundGear</v>
          </cell>
          <cell r="B106" t="str">
            <v>Phantom</v>
          </cell>
          <cell r="C106" t="str">
            <v>90/30</v>
          </cell>
          <cell r="D106" t="str">
            <v>7.10.0.7</v>
          </cell>
          <cell r="E106" t="str">
            <v>R</v>
          </cell>
          <cell r="F106" t="str">
            <v>Z22A</v>
          </cell>
          <cell r="G106" t="str">
            <v>2422210242 (right)</v>
          </cell>
          <cell r="H106" t="str">
            <v>2-way phone call with iPhone 7 (iOS 15.7) Samsung Galaxy A72</v>
          </cell>
          <cell r="I106">
            <v>45096</v>
          </cell>
          <cell r="J106" t="str">
            <v>VBAT</v>
          </cell>
          <cell r="K106">
            <v>780</v>
          </cell>
          <cell r="L106">
            <v>609</v>
          </cell>
          <cell r="M106">
            <v>965</v>
          </cell>
          <cell r="N106">
            <v>1034</v>
          </cell>
          <cell r="O106">
            <v>580</v>
          </cell>
          <cell r="R106" t="str">
            <v/>
          </cell>
          <cell r="Y106">
            <v>598</v>
          </cell>
          <cell r="Z106">
            <v>590</v>
          </cell>
          <cell r="AA106">
            <v>648</v>
          </cell>
          <cell r="AB106">
            <v>906</v>
          </cell>
          <cell r="AC106">
            <v>120</v>
          </cell>
        </row>
      </sheetData>
      <sheetData sheetId="7">
        <row r="2">
          <cell r="A2" t="str">
            <v>Genesis</v>
          </cell>
          <cell r="B2" t="str">
            <v>Gummy Plus Flag</v>
          </cell>
          <cell r="C2" t="str">
            <v>115/50</v>
          </cell>
          <cell r="D2" t="str">
            <v>8.2.0.6</v>
          </cell>
          <cell r="E2" t="str">
            <v>R</v>
          </cell>
          <cell r="F2" t="str">
            <v>Accu60</v>
          </cell>
          <cell r="J2" t="str">
            <v>VBAT</v>
          </cell>
          <cell r="K2">
            <v>620</v>
          </cell>
          <cell r="L2">
            <v>770</v>
          </cell>
          <cell r="M2">
            <v>940</v>
          </cell>
          <cell r="N2">
            <v>940</v>
          </cell>
          <cell r="O2">
            <v>560</v>
          </cell>
          <cell r="P2" t="str">
            <v/>
          </cell>
          <cell r="Q2" t="str">
            <v/>
          </cell>
          <cell r="R2">
            <v>850</v>
          </cell>
          <cell r="S2" t="str">
            <v/>
          </cell>
          <cell r="T2" t="str">
            <v/>
          </cell>
          <cell r="U2" t="str">
            <v/>
          </cell>
          <cell r="V2" t="str">
            <v/>
          </cell>
          <cell r="W2" t="str">
            <v/>
          </cell>
          <cell r="X2" t="str">
            <v/>
          </cell>
          <cell r="Y2" t="str">
            <v/>
          </cell>
          <cell r="Z2" t="str">
            <v/>
          </cell>
          <cell r="AA2" t="str">
            <v/>
          </cell>
          <cell r="AB2">
            <v>560</v>
          </cell>
          <cell r="AC2" t="str">
            <v/>
          </cell>
        </row>
        <row r="3">
          <cell r="A3" t="str">
            <v>Genesis</v>
          </cell>
          <cell r="B3" t="str">
            <v>Gummy Plus Micro RIC</v>
          </cell>
          <cell r="C3" t="str">
            <v>115/50</v>
          </cell>
          <cell r="D3" t="str">
            <v>8.2.0.8</v>
          </cell>
          <cell r="E3" t="str">
            <v>R</v>
          </cell>
          <cell r="F3" t="str">
            <v>Accu60</v>
          </cell>
          <cell r="G3">
            <v>200195976</v>
          </cell>
          <cell r="H3" t="str">
            <v>iPhone 7 (14.3)  Battery power 3.65v</v>
          </cell>
          <cell r="J3" t="str">
            <v>VBAT</v>
          </cell>
          <cell r="K3">
            <v>494</v>
          </cell>
          <cell r="L3">
            <v>437</v>
          </cell>
          <cell r="M3">
            <v>795</v>
          </cell>
          <cell r="N3" t="str">
            <v/>
          </cell>
          <cell r="O3">
            <v>430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  <cell r="U3" t="str">
            <v/>
          </cell>
          <cell r="V3" t="str">
            <v/>
          </cell>
          <cell r="W3" t="str">
            <v/>
          </cell>
          <cell r="X3" t="str">
            <v/>
          </cell>
          <cell r="Y3" t="str">
            <v/>
          </cell>
          <cell r="Z3" t="str">
            <v/>
          </cell>
          <cell r="AA3" t="str">
            <v/>
          </cell>
          <cell r="AB3">
            <v>450</v>
          </cell>
          <cell r="AC3" t="str">
            <v/>
          </cell>
        </row>
        <row r="4">
          <cell r="A4" t="str">
            <v>Genesis</v>
          </cell>
          <cell r="B4" t="str">
            <v>Gummy Plus Micro RIC</v>
          </cell>
          <cell r="C4" t="str">
            <v>115/50</v>
          </cell>
          <cell r="D4" t="str">
            <v>8.2.0.8</v>
          </cell>
          <cell r="E4" t="str">
            <v>R</v>
          </cell>
          <cell r="F4" t="str">
            <v>Accu60</v>
          </cell>
          <cell r="G4">
            <v>200195977</v>
          </cell>
          <cell r="H4" t="str">
            <v>iPhone 7 (14.3) Battery power 3.65v</v>
          </cell>
          <cell r="J4" t="str">
            <v>VBAT</v>
          </cell>
          <cell r="K4">
            <v>490</v>
          </cell>
          <cell r="L4">
            <v>435</v>
          </cell>
          <cell r="M4">
            <v>790</v>
          </cell>
          <cell r="N4" t="str">
            <v/>
          </cell>
          <cell r="O4">
            <v>425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  <cell r="U4" t="str">
            <v/>
          </cell>
          <cell r="V4" t="str">
            <v/>
          </cell>
          <cell r="W4" t="str">
            <v/>
          </cell>
          <cell r="X4" t="str">
            <v/>
          </cell>
          <cell r="Y4" t="str">
            <v/>
          </cell>
          <cell r="Z4" t="str">
            <v/>
          </cell>
          <cell r="AA4" t="str">
            <v/>
          </cell>
          <cell r="AB4">
            <v>440</v>
          </cell>
          <cell r="AC4" t="str">
            <v/>
          </cell>
        </row>
        <row r="5">
          <cell r="A5" t="str">
            <v>Genesis</v>
          </cell>
          <cell r="B5" t="str">
            <v>2.4GHz Micro RIC-R #2998</v>
          </cell>
          <cell r="C5" t="str">
            <v>115/50</v>
          </cell>
          <cell r="D5" t="str">
            <v>8.2.0.9.0</v>
          </cell>
          <cell r="E5" t="str">
            <v>R</v>
          </cell>
          <cell r="F5" t="str">
            <v>Accu60</v>
          </cell>
          <cell r="G5">
            <v>200195977</v>
          </cell>
          <cell r="H5" t="str">
            <v>Left; iPhone 11 (14.4); Google Pixel 4 (Android 11)</v>
          </cell>
          <cell r="J5" t="str">
            <v>VBAT</v>
          </cell>
          <cell r="K5">
            <v>420</v>
          </cell>
          <cell r="L5">
            <v>380</v>
          </cell>
          <cell r="M5">
            <v>730</v>
          </cell>
          <cell r="N5" t="str">
            <v/>
          </cell>
          <cell r="O5">
            <v>380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  <cell r="U5" t="str">
            <v/>
          </cell>
          <cell r="V5" t="str">
            <v/>
          </cell>
          <cell r="W5" t="str">
            <v/>
          </cell>
          <cell r="X5" t="str">
            <v/>
          </cell>
          <cell r="Y5" t="str">
            <v/>
          </cell>
          <cell r="Z5">
            <v>360</v>
          </cell>
          <cell r="AA5">
            <v>420</v>
          </cell>
          <cell r="AB5">
            <v>720</v>
          </cell>
          <cell r="AC5" t="str">
            <v/>
          </cell>
        </row>
        <row r="6">
          <cell r="A6" t="str">
            <v>Genesis</v>
          </cell>
          <cell r="B6" t="str">
            <v>2.4GHz Micro RIC-R #2998</v>
          </cell>
          <cell r="C6" t="str">
            <v>115/50</v>
          </cell>
          <cell r="D6" t="str">
            <v>8.2.0.9.0</v>
          </cell>
          <cell r="E6" t="str">
            <v>R</v>
          </cell>
          <cell r="F6" t="str">
            <v>Accu60</v>
          </cell>
          <cell r="G6">
            <v>200195976</v>
          </cell>
          <cell r="H6" t="str">
            <v>Right; iPhone 11 (14.4); Google Pixel 4 (Android 11)</v>
          </cell>
          <cell r="J6" t="str">
            <v>VBAT</v>
          </cell>
          <cell r="K6">
            <v>420</v>
          </cell>
          <cell r="L6">
            <v>370</v>
          </cell>
          <cell r="M6">
            <v>720</v>
          </cell>
          <cell r="N6" t="str">
            <v/>
          </cell>
          <cell r="O6">
            <v>370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  <cell r="U6" t="str">
            <v/>
          </cell>
          <cell r="V6" t="str">
            <v/>
          </cell>
          <cell r="W6" t="str">
            <v/>
          </cell>
          <cell r="X6" t="str">
            <v/>
          </cell>
          <cell r="Y6" t="str">
            <v/>
          </cell>
          <cell r="Z6">
            <v>350</v>
          </cell>
          <cell r="AA6">
            <v>410</v>
          </cell>
          <cell r="AB6">
            <v>710</v>
          </cell>
          <cell r="AC6" t="str">
            <v/>
          </cell>
        </row>
        <row r="7">
          <cell r="A7" t="str">
            <v>Genesis</v>
          </cell>
          <cell r="B7" t="str">
            <v>2.4GHz Micro RIC</v>
          </cell>
          <cell r="C7" t="str">
            <v>115/50</v>
          </cell>
          <cell r="D7" t="str">
            <v>8.2.0.10.0</v>
          </cell>
          <cell r="E7" t="str">
            <v>R</v>
          </cell>
          <cell r="F7" t="str">
            <v>Accu60</v>
          </cell>
          <cell r="G7">
            <v>200195980</v>
          </cell>
          <cell r="H7" t="str">
            <v xml:space="preserve">iPhone 12 mini (14.4); Google Pixel 4a (Android 11), Right: </v>
          </cell>
          <cell r="I7">
            <v>44272</v>
          </cell>
          <cell r="J7" t="str">
            <v>VBAT</v>
          </cell>
          <cell r="K7">
            <v>460</v>
          </cell>
          <cell r="L7">
            <v>410</v>
          </cell>
          <cell r="M7">
            <v>800</v>
          </cell>
          <cell r="N7" t="str">
            <v/>
          </cell>
          <cell r="O7">
            <v>420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>
            <v>400</v>
          </cell>
          <cell r="AA7">
            <v>465</v>
          </cell>
          <cell r="AB7">
            <v>790</v>
          </cell>
          <cell r="AC7" t="str">
            <v/>
          </cell>
        </row>
        <row r="8">
          <cell r="A8" t="str">
            <v>Genesis</v>
          </cell>
          <cell r="B8" t="str">
            <v>2.4GHz Micro RIC</v>
          </cell>
          <cell r="C8" t="str">
            <v>115/50</v>
          </cell>
          <cell r="D8" t="str">
            <v>8.2.0.10.0</v>
          </cell>
          <cell r="E8" t="str">
            <v>R</v>
          </cell>
          <cell r="F8" t="str">
            <v>Accu60</v>
          </cell>
          <cell r="G8">
            <v>200195979</v>
          </cell>
          <cell r="H8" t="str">
            <v xml:space="preserve">Left: </v>
          </cell>
          <cell r="J8" t="str">
            <v>VBAT</v>
          </cell>
          <cell r="K8">
            <v>460</v>
          </cell>
          <cell r="L8">
            <v>410</v>
          </cell>
          <cell r="M8">
            <v>760</v>
          </cell>
          <cell r="N8" t="str">
            <v/>
          </cell>
          <cell r="O8">
            <v>410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>
            <v>390</v>
          </cell>
          <cell r="AA8">
            <v>460</v>
          </cell>
          <cell r="AB8">
            <v>750</v>
          </cell>
          <cell r="AC8" t="str">
            <v/>
          </cell>
        </row>
        <row r="9">
          <cell r="A9" t="str">
            <v>Genesis</v>
          </cell>
          <cell r="B9" t="str">
            <v>Gobstopper Plus Flag</v>
          </cell>
          <cell r="C9" t="str">
            <v>115/50</v>
          </cell>
          <cell r="D9" t="str">
            <v>8.2.0.6</v>
          </cell>
          <cell r="E9" t="str">
            <v>R</v>
          </cell>
          <cell r="F9" t="str">
            <v>Accu60</v>
          </cell>
          <cell r="J9" t="str">
            <v>VBAT</v>
          </cell>
          <cell r="K9">
            <v>750</v>
          </cell>
          <cell r="L9">
            <v>931</v>
          </cell>
          <cell r="M9">
            <v>1110</v>
          </cell>
          <cell r="N9">
            <v>1060</v>
          </cell>
          <cell r="O9">
            <v>690</v>
          </cell>
          <cell r="P9">
            <v>750</v>
          </cell>
          <cell r="Q9">
            <v>960</v>
          </cell>
          <cell r="R9">
            <v>990</v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>
            <v>690</v>
          </cell>
          <cell r="AA9" t="str">
            <v/>
          </cell>
          <cell r="AB9" t="str">
            <v/>
          </cell>
          <cell r="AC9" t="str">
            <v/>
          </cell>
        </row>
        <row r="10">
          <cell r="A10" t="str">
            <v>Genesis</v>
          </cell>
          <cell r="B10" t="str">
            <v>Macro RIC</v>
          </cell>
          <cell r="C10" t="str">
            <v>115/50</v>
          </cell>
          <cell r="D10" t="str">
            <v>8.2.0.8.0</v>
          </cell>
          <cell r="E10" t="str">
            <v>R</v>
          </cell>
          <cell r="F10" t="str">
            <v>Accu90</v>
          </cell>
          <cell r="G10">
            <v>190676066</v>
          </cell>
          <cell r="H10" t="str">
            <v>iPhone 12 mini (14.3)</v>
          </cell>
          <cell r="J10" t="str">
            <v>VBAT</v>
          </cell>
          <cell r="K10">
            <v>530</v>
          </cell>
          <cell r="L10">
            <v>470</v>
          </cell>
          <cell r="M10">
            <v>835</v>
          </cell>
          <cell r="N10" t="str">
            <v/>
          </cell>
          <cell r="O10">
            <v>470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>
            <v>460</v>
          </cell>
          <cell r="AA10" t="str">
            <v/>
          </cell>
          <cell r="AB10" t="str">
            <v/>
          </cell>
          <cell r="AC10" t="str">
            <v/>
          </cell>
        </row>
        <row r="11">
          <cell r="A11" t="str">
            <v>Genesis</v>
          </cell>
          <cell r="B11" t="str">
            <v>Macro RIC</v>
          </cell>
          <cell r="C11" t="str">
            <v>115/50</v>
          </cell>
          <cell r="D11" t="str">
            <v>8.2.0.8.0</v>
          </cell>
          <cell r="E11" t="str">
            <v>R</v>
          </cell>
          <cell r="F11" t="str">
            <v>Accu90</v>
          </cell>
          <cell r="J11" t="str">
            <v>VBAT</v>
          </cell>
          <cell r="K11">
            <v>810</v>
          </cell>
          <cell r="L11">
            <v>760</v>
          </cell>
          <cell r="M11">
            <v>1150</v>
          </cell>
          <cell r="N11" t="str">
            <v/>
          </cell>
          <cell r="O11">
            <v>760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>
            <v>790</v>
          </cell>
          <cell r="AA11" t="str">
            <v/>
          </cell>
          <cell r="AB11" t="str">
            <v/>
          </cell>
          <cell r="AC11" t="str">
            <v/>
          </cell>
        </row>
        <row r="12">
          <cell r="A12" t="str">
            <v>Genesis</v>
          </cell>
          <cell r="B12" t="str">
            <v>Macro RIC</v>
          </cell>
          <cell r="C12" t="str">
            <v>115/50</v>
          </cell>
          <cell r="D12" t="str">
            <v>8.2.0.9.0</v>
          </cell>
          <cell r="E12" t="str">
            <v>R</v>
          </cell>
          <cell r="F12" t="str">
            <v>Accu90</v>
          </cell>
          <cell r="G12">
            <v>190676066</v>
          </cell>
          <cell r="H12" t="str">
            <v>Left; iPhone 11 (14.4); Google Pixel 4a (Android 11)</v>
          </cell>
          <cell r="I12">
            <v>44236</v>
          </cell>
          <cell r="J12" t="str">
            <v>VBAT</v>
          </cell>
          <cell r="K12">
            <v>760</v>
          </cell>
          <cell r="L12">
            <v>710</v>
          </cell>
          <cell r="M12">
            <v>1070</v>
          </cell>
          <cell r="N12" t="str">
            <v/>
          </cell>
          <cell r="O12">
            <v>720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>
            <v>700</v>
          </cell>
          <cell r="AA12">
            <v>520</v>
          </cell>
          <cell r="AB12">
            <v>820</v>
          </cell>
          <cell r="AC12" t="str">
            <v/>
          </cell>
        </row>
        <row r="13">
          <cell r="A13" t="str">
            <v>Genesis</v>
          </cell>
          <cell r="B13" t="str">
            <v>Macro RIC</v>
          </cell>
          <cell r="C13" t="str">
            <v>115/50</v>
          </cell>
          <cell r="D13" t="str">
            <v>8.2.0.9.0</v>
          </cell>
          <cell r="E13" t="str">
            <v>R</v>
          </cell>
          <cell r="F13" t="str">
            <v>Accu90</v>
          </cell>
          <cell r="H13" t="str">
            <v>Right; iPhone 11 (14.4); Google Pixel 4a (Android 11)</v>
          </cell>
          <cell r="J13" t="str">
            <v>VBAT</v>
          </cell>
          <cell r="K13">
            <v>530</v>
          </cell>
          <cell r="L13">
            <v>470</v>
          </cell>
          <cell r="M13">
            <v>830</v>
          </cell>
          <cell r="N13" t="str">
            <v/>
          </cell>
          <cell r="O13">
            <v>470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>
            <v>460</v>
          </cell>
          <cell r="AA13">
            <v>520</v>
          </cell>
          <cell r="AB13">
            <v>760</v>
          </cell>
          <cell r="AC13" t="str">
            <v/>
          </cell>
        </row>
        <row r="14">
          <cell r="A14" t="str">
            <v>Genesis</v>
          </cell>
          <cell r="B14" t="str">
            <v>Macro RICs</v>
          </cell>
          <cell r="C14" t="str">
            <v>115/50</v>
          </cell>
          <cell r="D14" t="str">
            <v>8.2.0.10.0</v>
          </cell>
          <cell r="E14" t="str">
            <v>R</v>
          </cell>
          <cell r="F14" t="str">
            <v>Accu90</v>
          </cell>
          <cell r="G14">
            <v>190676066</v>
          </cell>
          <cell r="H14" t="str">
            <v xml:space="preserve">iPhone 12 mini (iOS 14.4); Google Pixel 4a (Android 11), Right: </v>
          </cell>
          <cell r="I14">
            <v>44272</v>
          </cell>
          <cell r="J14" t="str">
            <v>VBAT</v>
          </cell>
          <cell r="K14">
            <v>540</v>
          </cell>
          <cell r="L14">
            <v>510</v>
          </cell>
          <cell r="M14">
            <v>850</v>
          </cell>
          <cell r="N14" t="str">
            <v/>
          </cell>
          <cell r="O14">
            <v>500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>
            <v>500</v>
          </cell>
          <cell r="AA14">
            <v>550</v>
          </cell>
          <cell r="AB14">
            <v>840</v>
          </cell>
          <cell r="AC14" t="str">
            <v/>
          </cell>
        </row>
        <row r="15">
          <cell r="A15" t="str">
            <v>Genesis</v>
          </cell>
          <cell r="B15" t="str">
            <v>Macro RICs</v>
          </cell>
          <cell r="C15" t="str">
            <v>115/50</v>
          </cell>
          <cell r="D15" t="str">
            <v>8.2.0.10.0</v>
          </cell>
          <cell r="E15" t="str">
            <v>R</v>
          </cell>
          <cell r="F15" t="str">
            <v>Accu90</v>
          </cell>
          <cell r="G15">
            <v>201527253</v>
          </cell>
          <cell r="H15" t="str">
            <v xml:space="preserve">Left: </v>
          </cell>
          <cell r="J15" t="str">
            <v>VBAT</v>
          </cell>
          <cell r="K15">
            <v>540</v>
          </cell>
          <cell r="L15">
            <v>515</v>
          </cell>
          <cell r="M15">
            <v>870</v>
          </cell>
          <cell r="N15" t="str">
            <v/>
          </cell>
          <cell r="O15">
            <v>510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>
            <v>540</v>
          </cell>
          <cell r="AA15">
            <v>550</v>
          </cell>
          <cell r="AB15">
            <v>800</v>
          </cell>
          <cell r="AC15" t="str">
            <v/>
          </cell>
        </row>
        <row r="16">
          <cell r="A16" t="str">
            <v>Genesis</v>
          </cell>
          <cell r="B16" t="str">
            <v xml:space="preserve">Macro RIC DVT2 </v>
          </cell>
          <cell r="C16" t="str">
            <v>114/50</v>
          </cell>
          <cell r="D16" t="str">
            <v>8.2.0.21.0</v>
          </cell>
          <cell r="E16" t="str">
            <v>R</v>
          </cell>
          <cell r="F16" t="str">
            <v>Accu90</v>
          </cell>
          <cell r="G16">
            <v>211758998</v>
          </cell>
          <cell r="H16" t="str">
            <v>iPhone 12 mini (iOS 14.7.1); Google Pixel 4a (Android 11)</v>
          </cell>
          <cell r="I16">
            <v>44456</v>
          </cell>
          <cell r="J16" t="str">
            <v>VBAT</v>
          </cell>
          <cell r="K16">
            <v>550</v>
          </cell>
          <cell r="L16">
            <v>550</v>
          </cell>
          <cell r="M16">
            <v>870</v>
          </cell>
          <cell r="N16" t="str">
            <v/>
          </cell>
          <cell r="O16">
            <v>510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>
            <v>490</v>
          </cell>
          <cell r="AA16">
            <v>555</v>
          </cell>
          <cell r="AB16">
            <v>855</v>
          </cell>
          <cell r="AC16" t="str">
            <v/>
          </cell>
        </row>
        <row r="17">
          <cell r="A17" t="str">
            <v>Genesis</v>
          </cell>
          <cell r="B17" t="str">
            <v xml:space="preserve">Micro RIC DVT2 </v>
          </cell>
          <cell r="C17" t="str">
            <v>114/50</v>
          </cell>
          <cell r="D17" t="str">
            <v>8.2.0.21.0</v>
          </cell>
          <cell r="E17" t="str">
            <v>R</v>
          </cell>
          <cell r="F17" t="str">
            <v>Accu60</v>
          </cell>
          <cell r="G17">
            <v>210654047</v>
          </cell>
          <cell r="H17" t="str">
            <v>iPhone 12 mini (iOS 14.7.1); Google Pixel 4a (Android 11)</v>
          </cell>
          <cell r="I17">
            <v>44453</v>
          </cell>
          <cell r="J17" t="str">
            <v>VBAT</v>
          </cell>
          <cell r="K17">
            <v>500</v>
          </cell>
          <cell r="L17">
            <v>470</v>
          </cell>
          <cell r="M17">
            <v>810</v>
          </cell>
          <cell r="N17" t="str">
            <v/>
          </cell>
          <cell r="O17">
            <v>470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>
            <v>430</v>
          </cell>
          <cell r="AA17">
            <v>500</v>
          </cell>
          <cell r="AB17">
            <v>800</v>
          </cell>
          <cell r="AC17" t="str">
            <v/>
          </cell>
        </row>
        <row r="18">
          <cell r="A18" t="str">
            <v>Genesis</v>
          </cell>
          <cell r="B18" t="str">
            <v xml:space="preserve">Macro RIC DVT4 </v>
          </cell>
          <cell r="C18" t="str">
            <v>115/50</v>
          </cell>
          <cell r="D18" t="str">
            <v>8.2.0.29.0</v>
          </cell>
          <cell r="E18" t="str">
            <v>R</v>
          </cell>
          <cell r="F18" t="str">
            <v>Accu90</v>
          </cell>
          <cell r="G18">
            <v>221001940</v>
          </cell>
          <cell r="H18" t="str">
            <v xml:space="preserve">iPhone 12 mini (iOS …); Google Pixel 4a, (Left) </v>
          </cell>
          <cell r="I18">
            <v>44670</v>
          </cell>
          <cell r="J18" t="str">
            <v>VBAT</v>
          </cell>
          <cell r="K18">
            <v>600</v>
          </cell>
          <cell r="L18">
            <v>535</v>
          </cell>
          <cell r="M18">
            <v>815</v>
          </cell>
          <cell r="N18" t="str">
            <v/>
          </cell>
          <cell r="O18">
            <v>510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>
            <v>500</v>
          </cell>
          <cell r="AA18" t="str">
            <v/>
          </cell>
          <cell r="AB18" t="str">
            <v/>
          </cell>
          <cell r="AC18">
            <v>176</v>
          </cell>
        </row>
        <row r="19">
          <cell r="A19" t="str">
            <v>Genesis</v>
          </cell>
          <cell r="B19" t="str">
            <v xml:space="preserve">Macro RIC DVT4 </v>
          </cell>
          <cell r="C19" t="str">
            <v>115/50</v>
          </cell>
          <cell r="D19" t="str">
            <v>8.2.0.29.0</v>
          </cell>
          <cell r="E19" t="str">
            <v>R</v>
          </cell>
          <cell r="F19" t="str">
            <v>Accu90</v>
          </cell>
          <cell r="G19">
            <v>221001946</v>
          </cell>
          <cell r="H19" t="str">
            <v xml:space="preserve">iPhone 12 mini (iOS …); Google Pixel 4a, (Right) </v>
          </cell>
          <cell r="I19">
            <v>44670</v>
          </cell>
          <cell r="J19" t="str">
            <v>VBAT</v>
          </cell>
          <cell r="K19">
            <v>600</v>
          </cell>
          <cell r="L19">
            <v>535</v>
          </cell>
          <cell r="M19">
            <v>825</v>
          </cell>
          <cell r="N19" t="str">
            <v/>
          </cell>
          <cell r="O19">
            <v>535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>
            <v>510</v>
          </cell>
          <cell r="AA19" t="str">
            <v/>
          </cell>
          <cell r="AB19" t="str">
            <v/>
          </cell>
          <cell r="AC19">
            <v>184</v>
          </cell>
        </row>
        <row r="20">
          <cell r="A20" t="str">
            <v>G23</v>
          </cell>
          <cell r="B20" t="str">
            <v xml:space="preserve">Micro RIC DVT4 </v>
          </cell>
          <cell r="C20" t="str">
            <v>115/50</v>
          </cell>
          <cell r="D20" t="str">
            <v>8.2.2.6</v>
          </cell>
          <cell r="E20" t="str">
            <v>R</v>
          </cell>
          <cell r="F20" t="str">
            <v>Accu60</v>
          </cell>
          <cell r="G20">
            <v>221254584</v>
          </cell>
          <cell r="H20" t="str">
            <v>iPhone 12 mini</v>
          </cell>
          <cell r="I20">
            <v>44788</v>
          </cell>
          <cell r="J20" t="str">
            <v>VBAT</v>
          </cell>
          <cell r="K20">
            <v>490</v>
          </cell>
          <cell r="L20">
            <v>440</v>
          </cell>
          <cell r="M20">
            <v>730</v>
          </cell>
          <cell r="N20" t="str">
            <v/>
          </cell>
          <cell r="O20">
            <v>440</v>
          </cell>
          <cell r="P20">
            <v>470</v>
          </cell>
          <cell r="Q20">
            <v>470</v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>
            <v>400</v>
          </cell>
          <cell r="AA20" t="str">
            <v/>
          </cell>
          <cell r="AB20" t="str">
            <v/>
          </cell>
          <cell r="AC20">
            <v>185</v>
          </cell>
        </row>
        <row r="21">
          <cell r="A21" t="str">
            <v>G23</v>
          </cell>
          <cell r="B21" t="str">
            <v xml:space="preserve">Macro RIC DVT5 </v>
          </cell>
          <cell r="C21" t="str">
            <v>115/50</v>
          </cell>
          <cell r="D21" t="str">
            <v>8.2.2.9</v>
          </cell>
          <cell r="E21" t="str">
            <v>R</v>
          </cell>
          <cell r="F21" t="str">
            <v>Accu90</v>
          </cell>
          <cell r="J21" t="str">
            <v>VBAT</v>
          </cell>
          <cell r="K21">
            <v>590</v>
          </cell>
          <cell r="L21">
            <v>535</v>
          </cell>
          <cell r="M21">
            <v>805</v>
          </cell>
          <cell r="N21" t="str">
            <v/>
          </cell>
          <cell r="O21">
            <v>535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>
            <v>485</v>
          </cell>
          <cell r="AA21" t="str">
            <v/>
          </cell>
          <cell r="AB21" t="str">
            <v/>
          </cell>
          <cell r="AC21">
            <v>182</v>
          </cell>
        </row>
        <row r="22">
          <cell r="A22" t="str">
            <v>G23</v>
          </cell>
          <cell r="B22" t="str">
            <v xml:space="preserve">Macro RIC DVT5 </v>
          </cell>
          <cell r="C22" t="str">
            <v>115/50</v>
          </cell>
          <cell r="D22" t="str">
            <v>8.2.2.9</v>
          </cell>
          <cell r="E22" t="str">
            <v>R</v>
          </cell>
          <cell r="F22" t="str">
            <v>Accu90</v>
          </cell>
          <cell r="G22">
            <v>222102428</v>
          </cell>
          <cell r="H22" t="str">
            <v>Right</v>
          </cell>
          <cell r="J22" t="str">
            <v>VBAT</v>
          </cell>
          <cell r="K22">
            <v>590</v>
          </cell>
          <cell r="L22">
            <v>535</v>
          </cell>
          <cell r="M22">
            <v>815</v>
          </cell>
          <cell r="N22" t="str">
            <v/>
          </cell>
          <cell r="O22">
            <v>535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>
            <v>485</v>
          </cell>
          <cell r="AA22" t="str">
            <v/>
          </cell>
          <cell r="AB22" t="str">
            <v/>
          </cell>
          <cell r="AC22">
            <v>176</v>
          </cell>
        </row>
        <row r="23">
          <cell r="A23" t="str">
            <v>G23</v>
          </cell>
          <cell r="B23" t="str">
            <v xml:space="preserve">Macro RIC DVT5 </v>
          </cell>
          <cell r="C23" t="str">
            <v>115/50</v>
          </cell>
          <cell r="D23" t="str">
            <v>8.2.2.9</v>
          </cell>
          <cell r="E23" t="str">
            <v>R</v>
          </cell>
          <cell r="F23" t="str">
            <v>Accu90</v>
          </cell>
          <cell r="G23">
            <v>222102427</v>
          </cell>
          <cell r="H23" t="str">
            <v>Left</v>
          </cell>
          <cell r="J23" t="str">
            <v>VBAT</v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</row>
        <row r="24">
          <cell r="A24" t="str">
            <v>G23</v>
          </cell>
          <cell r="B24" t="str">
            <v xml:space="preserve">Macro RIC DVT5 </v>
          </cell>
          <cell r="C24" t="str">
            <v>115/50</v>
          </cell>
          <cell r="D24" t="str">
            <v>8.2.2.9</v>
          </cell>
          <cell r="E24" t="str">
            <v>R</v>
          </cell>
          <cell r="F24" t="str">
            <v>Accu90</v>
          </cell>
          <cell r="J24" t="str">
            <v>VBAT</v>
          </cell>
          <cell r="K24">
            <v>595</v>
          </cell>
          <cell r="L24">
            <v>530</v>
          </cell>
          <cell r="M24">
            <v>800</v>
          </cell>
          <cell r="N24" t="str">
            <v/>
          </cell>
          <cell r="O24">
            <v>530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>
            <v>510</v>
          </cell>
          <cell r="AA24" t="str">
            <v/>
          </cell>
          <cell r="AB24" t="str">
            <v/>
          </cell>
          <cell r="AC24">
            <v>167</v>
          </cell>
        </row>
        <row r="25">
          <cell r="A25" t="str">
            <v>G23</v>
          </cell>
          <cell r="B25" t="str">
            <v xml:space="preserve">Macro RIC DVT5 </v>
          </cell>
          <cell r="C25" t="str">
            <v>115/50</v>
          </cell>
          <cell r="D25" t="str">
            <v>8.2.2.9</v>
          </cell>
          <cell r="E25" t="str">
            <v>R</v>
          </cell>
          <cell r="F25" t="str">
            <v>Accu90</v>
          </cell>
          <cell r="G25">
            <v>222102429</v>
          </cell>
          <cell r="H25" t="str">
            <v>Right</v>
          </cell>
          <cell r="J25" t="str">
            <v>VBAT</v>
          </cell>
          <cell r="K25">
            <v>595</v>
          </cell>
          <cell r="L25">
            <v>530</v>
          </cell>
          <cell r="M25">
            <v>810</v>
          </cell>
          <cell r="N25" t="str">
            <v/>
          </cell>
          <cell r="O25">
            <v>530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>
            <v>510</v>
          </cell>
          <cell r="AA25" t="str">
            <v/>
          </cell>
          <cell r="AB25" t="str">
            <v/>
          </cell>
          <cell r="AC25">
            <v>173</v>
          </cell>
        </row>
        <row r="26">
          <cell r="A26" t="str">
            <v>G23</v>
          </cell>
          <cell r="B26" t="str">
            <v xml:space="preserve">Macro RIC DVT5 </v>
          </cell>
          <cell r="C26" t="str">
            <v>115/50</v>
          </cell>
          <cell r="D26" t="str">
            <v>8.2.2.9</v>
          </cell>
          <cell r="E26" t="str">
            <v>R</v>
          </cell>
          <cell r="F26" t="str">
            <v>Accu90</v>
          </cell>
          <cell r="G26">
            <v>222102430</v>
          </cell>
          <cell r="H26" t="str">
            <v>Left</v>
          </cell>
          <cell r="J26" t="str">
            <v>VBAT</v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</row>
        <row r="27">
          <cell r="A27" t="str">
            <v>G23</v>
          </cell>
          <cell r="B27" t="str">
            <v xml:space="preserve">Micro RIC DVT5 </v>
          </cell>
          <cell r="C27" t="str">
            <v>115/50</v>
          </cell>
          <cell r="D27" t="str">
            <v>8.2.2.9</v>
          </cell>
          <cell r="E27" t="str">
            <v>R</v>
          </cell>
          <cell r="F27" t="str">
            <v>Accu60</v>
          </cell>
          <cell r="J27" t="str">
            <v>VBAT</v>
          </cell>
          <cell r="K27">
            <v>475</v>
          </cell>
          <cell r="L27">
            <v>445</v>
          </cell>
          <cell r="M27">
            <v>730</v>
          </cell>
          <cell r="N27" t="str">
            <v/>
          </cell>
          <cell r="O27">
            <v>405</v>
          </cell>
          <cell r="P27" t="str">
            <v/>
          </cell>
          <cell r="Q27" t="str">
            <v/>
          </cell>
          <cell r="R27">
            <v>730</v>
          </cell>
          <cell r="S27">
            <v>730</v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>
            <v>430</v>
          </cell>
          <cell r="AA27" t="str">
            <v/>
          </cell>
          <cell r="AB27" t="str">
            <v/>
          </cell>
          <cell r="AC27">
            <v>170</v>
          </cell>
        </row>
        <row r="28">
          <cell r="A28" t="str">
            <v>G23</v>
          </cell>
          <cell r="B28" t="str">
            <v xml:space="preserve">Micro RIC DVT5 </v>
          </cell>
          <cell r="C28" t="str">
            <v>115/50</v>
          </cell>
          <cell r="D28" t="str">
            <v>8.2.2.9</v>
          </cell>
          <cell r="E28" t="str">
            <v>R</v>
          </cell>
          <cell r="F28" t="str">
            <v>Accu60</v>
          </cell>
          <cell r="G28" t="str">
            <v>(L) Wired: 222102849 , (R)Wireless: 222102851</v>
          </cell>
          <cell r="H28" t="str">
            <v>iPhone 14 iOS</v>
          </cell>
          <cell r="J28" t="str">
            <v>VBAT</v>
          </cell>
          <cell r="K28">
            <v>475</v>
          </cell>
          <cell r="L28">
            <v>440</v>
          </cell>
          <cell r="M28">
            <v>725</v>
          </cell>
          <cell r="N28" t="str">
            <v/>
          </cell>
          <cell r="O28">
            <v>400</v>
          </cell>
          <cell r="P28" t="str">
            <v/>
          </cell>
          <cell r="Q28" t="str">
            <v/>
          </cell>
          <cell r="R28">
            <v>725</v>
          </cell>
          <cell r="S28">
            <v>725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>
            <v>430</v>
          </cell>
          <cell r="AA28" t="str">
            <v/>
          </cell>
          <cell r="AB28" t="str">
            <v/>
          </cell>
          <cell r="AC28">
            <v>166</v>
          </cell>
        </row>
        <row r="29">
          <cell r="A29" t="str">
            <v>G23</v>
          </cell>
          <cell r="B29" t="str">
            <v>Micro RIC DVT5</v>
          </cell>
          <cell r="C29" t="str">
            <v>115/50</v>
          </cell>
          <cell r="D29" t="str">
            <v>8.2.2.11</v>
          </cell>
          <cell r="E29" t="str">
            <v>R</v>
          </cell>
          <cell r="F29" t="str">
            <v>Accu60</v>
          </cell>
          <cell r="G29">
            <v>222102848</v>
          </cell>
          <cell r="H29" t="str">
            <v>iPhone 12 mini,  (Double Tap enabled)</v>
          </cell>
          <cell r="I29">
            <v>44923</v>
          </cell>
          <cell r="J29" t="str">
            <v>VBAT</v>
          </cell>
          <cell r="K29">
            <v>500</v>
          </cell>
          <cell r="L29">
            <v>430</v>
          </cell>
          <cell r="M29">
            <v>725</v>
          </cell>
          <cell r="N29" t="str">
            <v/>
          </cell>
          <cell r="O29">
            <v>445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>
            <v>430</v>
          </cell>
          <cell r="AA29" t="str">
            <v/>
          </cell>
          <cell r="AB29" t="str">
            <v/>
          </cell>
          <cell r="AC29">
            <v>215</v>
          </cell>
        </row>
        <row r="30">
          <cell r="A30" t="str">
            <v>G23</v>
          </cell>
          <cell r="B30" t="str">
            <v>Micro RIC DVT5</v>
          </cell>
          <cell r="C30" t="str">
            <v>115/50</v>
          </cell>
          <cell r="D30" t="str">
            <v>8.2.2.11</v>
          </cell>
          <cell r="E30" t="str">
            <v>R</v>
          </cell>
          <cell r="F30" t="str">
            <v>Accu60</v>
          </cell>
          <cell r="G30">
            <v>222102848</v>
          </cell>
          <cell r="H30" t="str">
            <v>iPhone 12 mini  (DT disabled)</v>
          </cell>
          <cell r="I30">
            <v>44923</v>
          </cell>
          <cell r="J30" t="str">
            <v>VBAT</v>
          </cell>
          <cell r="K30">
            <v>480</v>
          </cell>
          <cell r="L30">
            <v>415</v>
          </cell>
          <cell r="M30">
            <v>700</v>
          </cell>
          <cell r="N30" t="str">
            <v/>
          </cell>
          <cell r="O30">
            <v>420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>
            <v>400</v>
          </cell>
          <cell r="AA30" t="str">
            <v/>
          </cell>
          <cell r="AB30" t="str">
            <v/>
          </cell>
          <cell r="AC30">
            <v>217</v>
          </cell>
        </row>
        <row r="31">
          <cell r="A31" t="str">
            <v>G23</v>
          </cell>
          <cell r="B31" t="str">
            <v>Macro RIC DVT5</v>
          </cell>
          <cell r="C31" t="str">
            <v>115/50</v>
          </cell>
          <cell r="D31" t="str">
            <v>8.2.2.11</v>
          </cell>
          <cell r="E31" t="str">
            <v>R</v>
          </cell>
          <cell r="F31" t="str">
            <v>Accu90</v>
          </cell>
          <cell r="G31">
            <v>222102429</v>
          </cell>
          <cell r="H31" t="str">
            <v xml:space="preserve">  (DT enabled)</v>
          </cell>
          <cell r="J31" t="str">
            <v>VBAT</v>
          </cell>
          <cell r="K31">
            <v>580</v>
          </cell>
          <cell r="L31">
            <v>515</v>
          </cell>
          <cell r="M31">
            <v>795</v>
          </cell>
          <cell r="N31" t="str">
            <v/>
          </cell>
          <cell r="O31">
            <v>515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>
            <v>500</v>
          </cell>
          <cell r="AA31" t="str">
            <v/>
          </cell>
          <cell r="AB31" t="str">
            <v/>
          </cell>
          <cell r="AC31">
            <v>224</v>
          </cell>
        </row>
        <row r="32">
          <cell r="A32" t="str">
            <v>G23</v>
          </cell>
          <cell r="B32" t="str">
            <v>Macro RIC DVT5</v>
          </cell>
          <cell r="C32" t="str">
            <v>115/50</v>
          </cell>
          <cell r="D32" t="str">
            <v>8.2.2.11</v>
          </cell>
          <cell r="E32" t="str">
            <v>R</v>
          </cell>
          <cell r="F32" t="str">
            <v>Accu90</v>
          </cell>
          <cell r="G32">
            <v>222102429</v>
          </cell>
          <cell r="H32" t="str">
            <v xml:space="preserve"> (DT disabled)</v>
          </cell>
          <cell r="J32" t="str">
            <v>VBAT</v>
          </cell>
          <cell r="K32">
            <v>540</v>
          </cell>
          <cell r="L32">
            <v>485</v>
          </cell>
          <cell r="M32">
            <v>760</v>
          </cell>
          <cell r="N32" t="str">
            <v/>
          </cell>
          <cell r="O32">
            <v>475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>
            <v>465</v>
          </cell>
          <cell r="AA32" t="str">
            <v/>
          </cell>
          <cell r="AB32" t="str">
            <v/>
          </cell>
          <cell r="AC32">
            <v>224</v>
          </cell>
        </row>
        <row r="33">
          <cell r="A33" t="str">
            <v>YST</v>
          </cell>
          <cell r="B33" t="str">
            <v>Yoohoo Flagship</v>
          </cell>
          <cell r="C33" t="str">
            <v>115/50</v>
          </cell>
          <cell r="D33" t="str">
            <v>8.3.0.8.0</v>
          </cell>
          <cell r="E33" t="str">
            <v>Z</v>
          </cell>
          <cell r="F33">
            <v>312</v>
          </cell>
          <cell r="G33">
            <v>230229767</v>
          </cell>
          <cell r="H33" t="str">
            <v>iPhone Xs and OnePlus 9 5G Config IP7 (TC in IP6)</v>
          </cell>
          <cell r="I33">
            <v>44964</v>
          </cell>
          <cell r="J33" t="str">
            <v>VHA</v>
          </cell>
          <cell r="K33">
            <v>2855</v>
          </cell>
          <cell r="L33">
            <v>1600</v>
          </cell>
          <cell r="M33">
            <v>2745</v>
          </cell>
          <cell r="N33">
            <v>2745</v>
          </cell>
          <cell r="O33">
            <v>1480</v>
          </cell>
          <cell r="P33">
            <v>2870</v>
          </cell>
          <cell r="Q33">
            <v>2750</v>
          </cell>
          <cell r="R33">
            <v>2440</v>
          </cell>
          <cell r="S33">
            <v>2470</v>
          </cell>
          <cell r="T33" t="str">
            <v/>
          </cell>
          <cell r="U33">
            <v>2860</v>
          </cell>
          <cell r="V33">
            <v>2901</v>
          </cell>
          <cell r="W33" t="str">
            <v/>
          </cell>
          <cell r="X33" t="str">
            <v/>
          </cell>
          <cell r="Y33">
            <v>2912</v>
          </cell>
          <cell r="Z33">
            <v>1495</v>
          </cell>
          <cell r="AA33">
            <v>1791</v>
          </cell>
          <cell r="AB33">
            <v>2750</v>
          </cell>
          <cell r="AC33" t="str">
            <v/>
          </cell>
        </row>
        <row r="34">
          <cell r="A34" t="str">
            <v>YST</v>
          </cell>
          <cell r="B34" t="str">
            <v>Yoohoo Flagship</v>
          </cell>
          <cell r="C34" t="str">
            <v>115/50</v>
          </cell>
          <cell r="D34" t="str">
            <v>8.3.0.8.0</v>
          </cell>
          <cell r="E34" t="str">
            <v>Z</v>
          </cell>
          <cell r="F34">
            <v>312</v>
          </cell>
          <cell r="J34" t="str">
            <v>VHA</v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>
            <v>4200</v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</row>
        <row r="35">
          <cell r="A35" t="str">
            <v>YST</v>
          </cell>
          <cell r="B35" t="str">
            <v>Yoohoo Flagship</v>
          </cell>
          <cell r="C35" t="str">
            <v>115/50</v>
          </cell>
          <cell r="D35" t="str">
            <v>8.3.0.8.0</v>
          </cell>
          <cell r="E35" t="str">
            <v>Z</v>
          </cell>
          <cell r="F35">
            <v>312</v>
          </cell>
          <cell r="G35">
            <v>230229766</v>
          </cell>
          <cell r="H35" t="str">
            <v>iPhone Xs and OnePlus 9 5G ConfigIP7 (TC in IP6)</v>
          </cell>
          <cell r="I35">
            <v>44964</v>
          </cell>
          <cell r="J35" t="str">
            <v>VHA</v>
          </cell>
          <cell r="K35">
            <v>2855</v>
          </cell>
          <cell r="L35">
            <v>159.5</v>
          </cell>
          <cell r="M35">
            <v>2725</v>
          </cell>
          <cell r="N35">
            <v>2728.5</v>
          </cell>
          <cell r="O35">
            <v>1475</v>
          </cell>
          <cell r="P35">
            <v>2890</v>
          </cell>
          <cell r="Q35">
            <v>2770</v>
          </cell>
          <cell r="R35">
            <v>2440</v>
          </cell>
          <cell r="S35">
            <v>2440</v>
          </cell>
          <cell r="T35" t="str">
            <v/>
          </cell>
          <cell r="U35">
            <v>2880</v>
          </cell>
          <cell r="V35">
            <v>2800</v>
          </cell>
          <cell r="W35" t="str">
            <v/>
          </cell>
          <cell r="X35" t="str">
            <v/>
          </cell>
          <cell r="Y35">
            <v>2790</v>
          </cell>
          <cell r="Z35">
            <v>1505</v>
          </cell>
          <cell r="AA35">
            <v>1730</v>
          </cell>
          <cell r="AB35">
            <v>2840</v>
          </cell>
          <cell r="AC35" t="str">
            <v/>
          </cell>
        </row>
        <row r="36">
          <cell r="A36" t="str">
            <v>YST</v>
          </cell>
          <cell r="B36" t="str">
            <v>Yoohoo Flagship</v>
          </cell>
          <cell r="C36" t="str">
            <v>115/50</v>
          </cell>
          <cell r="D36" t="str">
            <v>8.3.0.8.0</v>
          </cell>
          <cell r="E36" t="str">
            <v>Z</v>
          </cell>
          <cell r="F36">
            <v>312</v>
          </cell>
          <cell r="J36" t="str">
            <v>VHA</v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>
            <v>4200</v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</row>
        <row r="37">
          <cell r="A37" t="str">
            <v>YST</v>
          </cell>
          <cell r="B37" t="str">
            <v>Yoohoo Flagship</v>
          </cell>
          <cell r="C37" t="str">
            <v>120/60</v>
          </cell>
          <cell r="D37" t="str">
            <v>8.3.0.8.0</v>
          </cell>
          <cell r="E37" t="str">
            <v>Z</v>
          </cell>
          <cell r="F37">
            <v>312</v>
          </cell>
          <cell r="H37" t="str">
            <v>PD-5748</v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</row>
        <row r="38">
          <cell r="A38" t="str">
            <v>YST</v>
          </cell>
          <cell r="B38" t="str">
            <v>Yoohoo Flagship</v>
          </cell>
          <cell r="C38" t="str">
            <v>120/60</v>
          </cell>
          <cell r="D38" t="str">
            <v>8.3.0.8.0</v>
          </cell>
          <cell r="E38" t="str">
            <v>Z</v>
          </cell>
          <cell r="F38">
            <v>312</v>
          </cell>
          <cell r="H38" t="str">
            <v>PD-5748</v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</row>
        <row r="39">
          <cell r="A39" t="str">
            <v>YST</v>
          </cell>
          <cell r="B39" t="str">
            <v>Yoohoo Flagship</v>
          </cell>
          <cell r="C39" t="str">
            <v>130/70</v>
          </cell>
          <cell r="D39" t="str">
            <v>8.3.0.8.0</v>
          </cell>
          <cell r="E39" t="str">
            <v>Z</v>
          </cell>
          <cell r="F39">
            <v>312</v>
          </cell>
          <cell r="H39" t="str">
            <v>PD-5748</v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</row>
        <row r="40">
          <cell r="A40" t="str">
            <v>YST</v>
          </cell>
          <cell r="B40" t="str">
            <v>Yoohoo Flagship</v>
          </cell>
          <cell r="C40" t="str">
            <v>130/70</v>
          </cell>
          <cell r="D40" t="str">
            <v>8.3.0.8.0</v>
          </cell>
          <cell r="E40" t="str">
            <v>Z</v>
          </cell>
          <cell r="F40">
            <v>312</v>
          </cell>
          <cell r="H40" t="str">
            <v>PD-5748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</row>
        <row r="41">
          <cell r="A41" t="str">
            <v>G23</v>
          </cell>
          <cell r="B41" t="str">
            <v xml:space="preserve">Macro RIC R DVT 5 </v>
          </cell>
          <cell r="C41" t="str">
            <v>115/50</v>
          </cell>
          <cell r="D41" t="str">
            <v>8.3.0.9</v>
          </cell>
          <cell r="E41" t="str">
            <v>R</v>
          </cell>
          <cell r="F41" t="str">
            <v>Accu90</v>
          </cell>
          <cell r="G41">
            <v>222102428</v>
          </cell>
          <cell r="H41" t="str">
            <v>with Yellowstone fw (DT enabled)</v>
          </cell>
          <cell r="K41">
            <v>575</v>
          </cell>
          <cell r="L41">
            <v>495</v>
          </cell>
          <cell r="M41">
            <v>775</v>
          </cell>
          <cell r="N41" t="str">
            <v/>
          </cell>
          <cell r="O41">
            <v>470</v>
          </cell>
          <cell r="P41">
            <v>915</v>
          </cell>
          <cell r="Q41">
            <v>850</v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>
            <v>475</v>
          </cell>
          <cell r="AA41" t="str">
            <v/>
          </cell>
          <cell r="AB41" t="str">
            <v/>
          </cell>
          <cell r="AC41" t="str">
            <v/>
          </cell>
        </row>
        <row r="42">
          <cell r="A42" t="str">
            <v>YST</v>
          </cell>
          <cell r="B42" t="str">
            <v>Yoohoo Flagship</v>
          </cell>
          <cell r="C42" t="str">
            <v>107/40</v>
          </cell>
          <cell r="D42" t="str">
            <v>8.3.0.9</v>
          </cell>
          <cell r="E42" t="str">
            <v>Z</v>
          </cell>
          <cell r="F42">
            <v>312</v>
          </cell>
          <cell r="G42">
            <v>230229753</v>
          </cell>
          <cell r="H42" t="str">
            <v>current typically fluctuates ~50uA for each measurement</v>
          </cell>
          <cell r="I42">
            <v>45005</v>
          </cell>
          <cell r="J42" t="str">
            <v>VHA</v>
          </cell>
          <cell r="K42">
            <v>1670</v>
          </cell>
          <cell r="L42">
            <v>1260</v>
          </cell>
          <cell r="M42">
            <v>2310</v>
          </cell>
          <cell r="N42">
            <v>2910</v>
          </cell>
          <cell r="O42">
            <v>1270</v>
          </cell>
          <cell r="P42">
            <v>2650</v>
          </cell>
          <cell r="Q42">
            <v>2510</v>
          </cell>
          <cell r="R42">
            <v>2240</v>
          </cell>
          <cell r="S42">
            <v>2230</v>
          </cell>
          <cell r="T42" t="str">
            <v/>
          </cell>
          <cell r="U42">
            <v>3150</v>
          </cell>
          <cell r="V42">
            <v>1690</v>
          </cell>
          <cell r="W42" t="str">
            <v/>
          </cell>
          <cell r="X42" t="str">
            <v/>
          </cell>
          <cell r="Y42">
            <v>1280</v>
          </cell>
          <cell r="Z42">
            <v>1230</v>
          </cell>
          <cell r="AA42" t="str">
            <v/>
          </cell>
          <cell r="AB42">
            <v>2420</v>
          </cell>
          <cell r="AC42" t="str">
            <v/>
          </cell>
        </row>
        <row r="43">
          <cell r="A43" t="str">
            <v>YST</v>
          </cell>
          <cell r="B43" t="str">
            <v>Yoohoo Flagship</v>
          </cell>
          <cell r="C43" t="str">
            <v>107/40</v>
          </cell>
          <cell r="D43" t="str">
            <v>8.3.0.9</v>
          </cell>
          <cell r="E43" t="str">
            <v>Z</v>
          </cell>
          <cell r="F43">
            <v>312</v>
          </cell>
          <cell r="G43">
            <v>230229755</v>
          </cell>
          <cell r="H43" t="str">
            <v>current typically fluctuates ~50uA for each measurement</v>
          </cell>
          <cell r="I43">
            <v>45005</v>
          </cell>
          <cell r="J43" t="str">
            <v>VHA</v>
          </cell>
          <cell r="K43">
            <v>1790</v>
          </cell>
          <cell r="L43">
            <v>1340</v>
          </cell>
          <cell r="M43">
            <v>2310</v>
          </cell>
          <cell r="N43">
            <v>2170</v>
          </cell>
          <cell r="O43">
            <v>1490</v>
          </cell>
          <cell r="P43">
            <v>2620</v>
          </cell>
          <cell r="Q43">
            <v>2430</v>
          </cell>
          <cell r="R43">
            <v>2130</v>
          </cell>
          <cell r="S43">
            <v>2140</v>
          </cell>
          <cell r="T43">
            <v>2120</v>
          </cell>
          <cell r="U43">
            <v>3280</v>
          </cell>
          <cell r="V43">
            <v>1700</v>
          </cell>
          <cell r="W43" t="str">
            <v/>
          </cell>
          <cell r="X43" t="str">
            <v/>
          </cell>
          <cell r="Y43">
            <v>1320</v>
          </cell>
          <cell r="Z43">
            <v>1260</v>
          </cell>
          <cell r="AA43" t="str">
            <v/>
          </cell>
          <cell r="AB43">
            <v>2480</v>
          </cell>
          <cell r="AC43" t="str">
            <v/>
          </cell>
        </row>
        <row r="44">
          <cell r="A44" t="str">
            <v>YST</v>
          </cell>
          <cell r="B44" t="str">
            <v>Yoohoo Flagship</v>
          </cell>
          <cell r="C44" t="str">
            <v>115/50</v>
          </cell>
          <cell r="D44" t="str">
            <v>8.3.0.9</v>
          </cell>
          <cell r="E44" t="str">
            <v>Z</v>
          </cell>
          <cell r="F44">
            <v>312</v>
          </cell>
          <cell r="G44">
            <v>230229753</v>
          </cell>
          <cell r="H44" t="str">
            <v>current typically fluctuates ~50uA for each measurement</v>
          </cell>
          <cell r="I44">
            <v>45005</v>
          </cell>
          <cell r="J44" t="str">
            <v>VHA</v>
          </cell>
          <cell r="K44">
            <v>1720</v>
          </cell>
          <cell r="L44">
            <v>1390</v>
          </cell>
          <cell r="M44">
            <v>2280</v>
          </cell>
          <cell r="N44">
            <v>2920</v>
          </cell>
          <cell r="O44">
            <v>1340</v>
          </cell>
          <cell r="P44">
            <v>2720</v>
          </cell>
          <cell r="Q44">
            <v>2650</v>
          </cell>
          <cell r="R44">
            <v>2200</v>
          </cell>
          <cell r="S44">
            <v>2240</v>
          </cell>
          <cell r="T44">
            <v>2260</v>
          </cell>
          <cell r="U44">
            <v>3320</v>
          </cell>
          <cell r="V44">
            <v>1640</v>
          </cell>
          <cell r="W44" t="str">
            <v/>
          </cell>
          <cell r="X44" t="str">
            <v/>
          </cell>
          <cell r="Y44">
            <v>1890</v>
          </cell>
          <cell r="Z44">
            <v>1310</v>
          </cell>
          <cell r="AA44" t="str">
            <v/>
          </cell>
          <cell r="AB44">
            <v>2400</v>
          </cell>
          <cell r="AC44" t="str">
            <v/>
          </cell>
        </row>
        <row r="45">
          <cell r="A45" t="str">
            <v>YST</v>
          </cell>
          <cell r="B45" t="str">
            <v>Yoohoo Flagship</v>
          </cell>
          <cell r="C45" t="str">
            <v>115/50</v>
          </cell>
          <cell r="D45" t="str">
            <v>8.3.0.9</v>
          </cell>
          <cell r="E45" t="str">
            <v>Z</v>
          </cell>
          <cell r="F45">
            <v>312</v>
          </cell>
          <cell r="G45">
            <v>230229755</v>
          </cell>
          <cell r="H45" t="str">
            <v>current typically fluctuates ~50uA for each measurement</v>
          </cell>
          <cell r="I45">
            <v>45005</v>
          </cell>
          <cell r="J45" t="str">
            <v>VHA</v>
          </cell>
          <cell r="K45">
            <v>1810</v>
          </cell>
          <cell r="L45">
            <v>1430</v>
          </cell>
          <cell r="M45">
            <v>2250</v>
          </cell>
          <cell r="N45">
            <v>2230</v>
          </cell>
          <cell r="O45">
            <v>1540</v>
          </cell>
          <cell r="P45">
            <v>2650</v>
          </cell>
          <cell r="Q45">
            <v>2790</v>
          </cell>
          <cell r="R45">
            <v>2090</v>
          </cell>
          <cell r="S45">
            <v>2170</v>
          </cell>
          <cell r="T45">
            <v>2210</v>
          </cell>
          <cell r="U45">
            <v>3300</v>
          </cell>
          <cell r="V45">
            <v>1850</v>
          </cell>
          <cell r="W45" t="str">
            <v/>
          </cell>
          <cell r="X45" t="str">
            <v/>
          </cell>
          <cell r="Y45">
            <v>3160</v>
          </cell>
          <cell r="Z45">
            <v>1290</v>
          </cell>
          <cell r="AA45" t="str">
            <v/>
          </cell>
          <cell r="AB45">
            <v>2450</v>
          </cell>
          <cell r="AC45" t="str">
            <v/>
          </cell>
        </row>
        <row r="46">
          <cell r="A46" t="str">
            <v>YST</v>
          </cell>
          <cell r="B46" t="str">
            <v>Yoohoo Flagship</v>
          </cell>
          <cell r="C46" t="str">
            <v>120/60</v>
          </cell>
          <cell r="D46" t="str">
            <v>8.3.0.9</v>
          </cell>
          <cell r="E46" t="str">
            <v>Z</v>
          </cell>
          <cell r="F46">
            <v>312</v>
          </cell>
          <cell r="G46">
            <v>230229753</v>
          </cell>
          <cell r="H46" t="str">
            <v>current typically fluctuates ~50uA for each measurement</v>
          </cell>
          <cell r="I46">
            <v>45005</v>
          </cell>
          <cell r="J46" t="str">
            <v>VHA</v>
          </cell>
          <cell r="K46">
            <v>1770</v>
          </cell>
          <cell r="L46">
            <v>1380</v>
          </cell>
          <cell r="M46">
            <v>2270</v>
          </cell>
          <cell r="N46">
            <v>2240</v>
          </cell>
          <cell r="O46">
            <v>1380</v>
          </cell>
          <cell r="P46">
            <v>2700</v>
          </cell>
          <cell r="Q46">
            <v>2590</v>
          </cell>
          <cell r="R46">
            <v>2190</v>
          </cell>
          <cell r="S46">
            <v>2250</v>
          </cell>
          <cell r="T46" t="str">
            <v/>
          </cell>
          <cell r="U46">
            <v>2840</v>
          </cell>
          <cell r="V46">
            <v>1260</v>
          </cell>
          <cell r="W46" t="str">
            <v/>
          </cell>
          <cell r="X46" t="str">
            <v/>
          </cell>
          <cell r="Y46">
            <v>4030</v>
          </cell>
          <cell r="Z46">
            <v>1190</v>
          </cell>
          <cell r="AA46" t="str">
            <v/>
          </cell>
          <cell r="AB46">
            <v>2430</v>
          </cell>
          <cell r="AC46" t="str">
            <v/>
          </cell>
        </row>
        <row r="47">
          <cell r="A47" t="str">
            <v>YST</v>
          </cell>
          <cell r="B47" t="str">
            <v>Yoohoo Flagship</v>
          </cell>
          <cell r="C47" t="str">
            <v>120/60</v>
          </cell>
          <cell r="D47" t="str">
            <v>8.3.0.9</v>
          </cell>
          <cell r="E47" t="str">
            <v>Z</v>
          </cell>
          <cell r="F47">
            <v>312</v>
          </cell>
          <cell r="G47">
            <v>230229755</v>
          </cell>
          <cell r="H47" t="str">
            <v>current typically fluctuates ~50uA for each measurement</v>
          </cell>
          <cell r="I47">
            <v>45005</v>
          </cell>
          <cell r="J47" t="str">
            <v>VHA</v>
          </cell>
          <cell r="K47">
            <v>1810</v>
          </cell>
          <cell r="L47">
            <v>1420</v>
          </cell>
          <cell r="M47">
            <v>2240</v>
          </cell>
          <cell r="N47">
            <v>2180</v>
          </cell>
          <cell r="O47">
            <v>1520</v>
          </cell>
          <cell r="P47">
            <v>2680</v>
          </cell>
          <cell r="Q47">
            <v>2580</v>
          </cell>
          <cell r="R47">
            <v>2190</v>
          </cell>
          <cell r="S47">
            <v>2250</v>
          </cell>
          <cell r="T47" t="str">
            <v/>
          </cell>
          <cell r="U47">
            <v>3310</v>
          </cell>
          <cell r="V47">
            <v>1750</v>
          </cell>
          <cell r="W47" t="str">
            <v/>
          </cell>
          <cell r="X47" t="str">
            <v/>
          </cell>
          <cell r="Y47">
            <v>4610</v>
          </cell>
          <cell r="Z47">
            <v>1250</v>
          </cell>
          <cell r="AA47" t="str">
            <v/>
          </cell>
          <cell r="AB47">
            <v>2400</v>
          </cell>
          <cell r="AC47" t="str">
            <v/>
          </cell>
        </row>
        <row r="48">
          <cell r="A48" t="str">
            <v>YST</v>
          </cell>
          <cell r="B48" t="str">
            <v xml:space="preserve">Macro RIC-R DVT5 </v>
          </cell>
          <cell r="C48" t="str">
            <v>115/50</v>
          </cell>
          <cell r="D48" t="str">
            <v>8.3.0.11</v>
          </cell>
          <cell r="E48" t="str">
            <v>R</v>
          </cell>
          <cell r="F48" t="str">
            <v>Accu90</v>
          </cell>
          <cell r="G48">
            <v>222102429</v>
          </cell>
          <cell r="H48" t="str">
            <v xml:space="preserve">4.0V, No phone connection, no IMU enabled, just getting BNR and E2E stream currents </v>
          </cell>
          <cell r="I48">
            <v>45050</v>
          </cell>
          <cell r="J48" t="str">
            <v>VBAT</v>
          </cell>
          <cell r="K48">
            <v>510</v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>
            <v>850</v>
          </cell>
          <cell r="Q48">
            <v>770</v>
          </cell>
          <cell r="R48" t="str">
            <v/>
          </cell>
          <cell r="S48" t="str">
            <v/>
          </cell>
          <cell r="T48" t="str">
            <v/>
          </cell>
          <cell r="U48">
            <v>925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>
            <v>420</v>
          </cell>
          <cell r="AA48" t="str">
            <v/>
          </cell>
          <cell r="AB48" t="str">
            <v/>
          </cell>
          <cell r="AC48" t="str">
            <v/>
          </cell>
        </row>
      </sheetData>
      <sheetData sheetId="8">
        <row r="2">
          <cell r="A2" t="str">
            <v>London</v>
          </cell>
          <cell r="B2" t="str">
            <v>Wired RIC 312</v>
          </cell>
          <cell r="C2" t="str">
            <v>115/50</v>
          </cell>
          <cell r="D2" t="str">
            <v>4.4.1.1</v>
          </cell>
          <cell r="E2" t="str">
            <v>Z</v>
          </cell>
          <cell r="F2">
            <v>312</v>
          </cell>
          <cell r="G2" t="str">
            <v>15373236 / 15373223</v>
          </cell>
          <cell r="J2" t="str">
            <v>VHA</v>
          </cell>
          <cell r="O2">
            <v>1400</v>
          </cell>
        </row>
        <row r="3">
          <cell r="A3" t="str">
            <v>London</v>
          </cell>
          <cell r="B3" t="str">
            <v>Wired RIC 312</v>
          </cell>
          <cell r="C3" t="str">
            <v>115/50</v>
          </cell>
          <cell r="D3" t="str">
            <v>4.4.2.1</v>
          </cell>
          <cell r="E3" t="str">
            <v>Z</v>
          </cell>
          <cell r="F3">
            <v>312</v>
          </cell>
          <cell r="G3" t="str">
            <v>15373236 / 15373223</v>
          </cell>
          <cell r="J3" t="str">
            <v>VHA</v>
          </cell>
          <cell r="O3">
            <v>1400</v>
          </cell>
        </row>
        <row r="4">
          <cell r="A4" t="str">
            <v>London</v>
          </cell>
          <cell r="B4" t="str">
            <v>Wired RIC 312</v>
          </cell>
          <cell r="C4" t="str">
            <v>120/60</v>
          </cell>
          <cell r="D4" t="str">
            <v>4.4.1.1</v>
          </cell>
          <cell r="E4" t="str">
            <v>Z</v>
          </cell>
          <cell r="F4">
            <v>312</v>
          </cell>
          <cell r="G4" t="str">
            <v>2911323612 / 2911323613</v>
          </cell>
          <cell r="J4" t="str">
            <v>VHA</v>
          </cell>
          <cell r="O4">
            <v>1175</v>
          </cell>
        </row>
        <row r="5">
          <cell r="A5" t="str">
            <v>London</v>
          </cell>
          <cell r="B5" t="str">
            <v>Wired RIC 312</v>
          </cell>
          <cell r="C5" t="str">
            <v>130/70</v>
          </cell>
          <cell r="D5" t="str">
            <v>4.1.5.3</v>
          </cell>
          <cell r="E5" t="str">
            <v>Z</v>
          </cell>
          <cell r="F5">
            <v>312</v>
          </cell>
          <cell r="G5" t="str">
            <v>2911323256 / 2911323257</v>
          </cell>
          <cell r="J5" t="str">
            <v>VHA</v>
          </cell>
          <cell r="O5">
            <v>1275</v>
          </cell>
        </row>
        <row r="6">
          <cell r="A6" t="str">
            <v>London</v>
          </cell>
          <cell r="B6" t="str">
            <v>Wired RIC 312</v>
          </cell>
          <cell r="C6" t="str">
            <v>130/70</v>
          </cell>
          <cell r="D6" t="str">
            <v>4.1.5.3</v>
          </cell>
          <cell r="E6" t="str">
            <v>Z</v>
          </cell>
          <cell r="F6">
            <v>13</v>
          </cell>
          <cell r="G6" t="str">
            <v>2911323254 / 2911323255</v>
          </cell>
          <cell r="J6" t="str">
            <v>VHA</v>
          </cell>
          <cell r="O6">
            <v>1275</v>
          </cell>
        </row>
        <row r="7">
          <cell r="A7" t="str">
            <v>London</v>
          </cell>
          <cell r="B7" t="str">
            <v>Wired RIC 312</v>
          </cell>
          <cell r="C7" t="str">
            <v>130/70</v>
          </cell>
          <cell r="D7" t="str">
            <v>4.4.1.1</v>
          </cell>
          <cell r="E7" t="str">
            <v>Z</v>
          </cell>
          <cell r="F7">
            <v>13</v>
          </cell>
          <cell r="G7" t="str">
            <v>2911323254 / 2911323255</v>
          </cell>
          <cell r="J7" t="str">
            <v>VHA</v>
          </cell>
          <cell r="O7">
            <v>1225</v>
          </cell>
        </row>
        <row r="8">
          <cell r="A8" t="str">
            <v>London</v>
          </cell>
          <cell r="B8" t="str">
            <v>Wired CIC 312</v>
          </cell>
          <cell r="C8" t="str">
            <v>115/50</v>
          </cell>
          <cell r="D8" t="str">
            <v>4.1.5.3</v>
          </cell>
          <cell r="E8" t="str">
            <v>Z</v>
          </cell>
          <cell r="F8" t="str">
            <v>10</v>
          </cell>
          <cell r="G8" t="str">
            <v>2911323621 / 2911323620</v>
          </cell>
          <cell r="J8" t="str">
            <v>VHA</v>
          </cell>
          <cell r="O8">
            <v>1075</v>
          </cell>
        </row>
        <row r="9">
          <cell r="A9" t="str">
            <v>London</v>
          </cell>
          <cell r="B9" t="str">
            <v>Wired CIC 312</v>
          </cell>
          <cell r="C9" t="str">
            <v>115/50</v>
          </cell>
          <cell r="D9" t="str">
            <v>4.4.2.3</v>
          </cell>
          <cell r="E9" t="str">
            <v>Z</v>
          </cell>
          <cell r="F9" t="str">
            <v>10</v>
          </cell>
          <cell r="G9" t="str">
            <v>2911323291 / 2911323292</v>
          </cell>
          <cell r="J9" t="str">
            <v>VHA</v>
          </cell>
          <cell r="O9">
            <v>1050</v>
          </cell>
        </row>
        <row r="10">
          <cell r="A10" t="str">
            <v>London</v>
          </cell>
          <cell r="B10" t="str">
            <v>Wired IIC 10</v>
          </cell>
          <cell r="C10" t="str">
            <v>110/40</v>
          </cell>
          <cell r="D10" t="str">
            <v>4.1.5.3</v>
          </cell>
          <cell r="E10" t="str">
            <v>Z</v>
          </cell>
          <cell r="F10" t="str">
            <v>10</v>
          </cell>
          <cell r="G10" t="str">
            <v>2911323614 / 2911323615</v>
          </cell>
          <cell r="J10" t="str">
            <v>VHA</v>
          </cell>
          <cell r="O10">
            <v>1050</v>
          </cell>
        </row>
        <row r="11">
          <cell r="A11" t="str">
            <v>London</v>
          </cell>
          <cell r="B11" t="str">
            <v>Wired IIC 10</v>
          </cell>
          <cell r="C11" t="str">
            <v>115/50</v>
          </cell>
          <cell r="D11" t="str">
            <v>4.4.1.1</v>
          </cell>
          <cell r="E11" t="str">
            <v>Z</v>
          </cell>
          <cell r="F11" t="str">
            <v>10</v>
          </cell>
          <cell r="G11" t="str">
            <v>2911323616 / 2911323617</v>
          </cell>
          <cell r="J11" t="str">
            <v>VHA</v>
          </cell>
          <cell r="O11">
            <v>1075</v>
          </cell>
        </row>
        <row r="12">
          <cell r="A12" t="str">
            <v>London</v>
          </cell>
          <cell r="B12" t="str">
            <v>Wired IIC 10</v>
          </cell>
          <cell r="C12" t="str">
            <v>130/70</v>
          </cell>
          <cell r="D12" t="str">
            <v>4.11.0.1</v>
          </cell>
          <cell r="E12" t="str">
            <v>Z</v>
          </cell>
          <cell r="F12" t="str">
            <v>10</v>
          </cell>
          <cell r="G12">
            <v>160184307</v>
          </cell>
          <cell r="J12" t="str">
            <v>VHA</v>
          </cell>
          <cell r="O12">
            <v>1250</v>
          </cell>
        </row>
        <row r="13">
          <cell r="A13" t="str">
            <v>G23</v>
          </cell>
          <cell r="B13" t="str">
            <v>Wired CIC</v>
          </cell>
          <cell r="C13" t="str">
            <v>115/50</v>
          </cell>
          <cell r="D13" t="str">
            <v>8.2.2.6</v>
          </cell>
          <cell r="E13" t="str">
            <v>Z</v>
          </cell>
          <cell r="F13">
            <v>312</v>
          </cell>
          <cell r="G13">
            <v>2911334572</v>
          </cell>
          <cell r="H13" t="str">
            <v>Mfg Suite 26.0.3029, Pro Fit 1.0.30043.0, 1.2V Keithley supply</v>
          </cell>
          <cell r="J13" t="str">
            <v>VHA</v>
          </cell>
          <cell r="O13">
            <v>755</v>
          </cell>
        </row>
        <row r="14">
          <cell r="A14" t="str">
            <v>G23</v>
          </cell>
          <cell r="B14" t="str">
            <v>Wired CIC</v>
          </cell>
          <cell r="C14" t="str">
            <v>115/50</v>
          </cell>
          <cell r="D14" t="str">
            <v>8.2.2.6</v>
          </cell>
          <cell r="E14" t="str">
            <v>Z</v>
          </cell>
          <cell r="F14">
            <v>312</v>
          </cell>
          <cell r="G14">
            <v>2911334573</v>
          </cell>
          <cell r="H14" t="str">
            <v>Mfg Suite 26.0.3029, Pro Fit 1.0.30043.0, 1.2V Keithley supply</v>
          </cell>
          <cell r="J14" t="str">
            <v>VHA</v>
          </cell>
          <cell r="O14">
            <v>743</v>
          </cell>
        </row>
        <row r="15">
          <cell r="A15" t="str">
            <v>G23</v>
          </cell>
          <cell r="B15" t="str">
            <v>Wired IIC</v>
          </cell>
          <cell r="C15" t="str">
            <v>115/50</v>
          </cell>
          <cell r="D15" t="str">
            <v>8.2.2.6</v>
          </cell>
          <cell r="E15" t="str">
            <v>Z</v>
          </cell>
          <cell r="F15" t="str">
            <v>10</v>
          </cell>
          <cell r="G15">
            <v>2911334574</v>
          </cell>
          <cell r="H15" t="str">
            <v>Mfg Suite 26.0.3029, Pro Fit 1.0.30043.0, 1.2V Keithley supply</v>
          </cell>
          <cell r="J15" t="str">
            <v>VHA</v>
          </cell>
          <cell r="O15">
            <v>725</v>
          </cell>
        </row>
        <row r="16">
          <cell r="A16" t="str">
            <v>G23</v>
          </cell>
          <cell r="B16" t="str">
            <v>Wired IIC</v>
          </cell>
          <cell r="C16" t="str">
            <v>115/50</v>
          </cell>
          <cell r="D16" t="str">
            <v>8.2.2.6</v>
          </cell>
          <cell r="E16" t="str">
            <v>Z</v>
          </cell>
          <cell r="F16" t="str">
            <v>10</v>
          </cell>
          <cell r="G16">
            <v>2911334575</v>
          </cell>
          <cell r="H16" t="str">
            <v>Mfg Suite 26.0.3029, Pro Fit 1.0.30043.0, 1.2V Keithley supply</v>
          </cell>
          <cell r="J16" t="str">
            <v>VHA</v>
          </cell>
          <cell r="O16">
            <v>752</v>
          </cell>
        </row>
        <row r="17">
          <cell r="A17" t="str">
            <v>G23</v>
          </cell>
          <cell r="B17" t="str">
            <v>Wired IIC</v>
          </cell>
          <cell r="C17" t="str">
            <v>110/40</v>
          </cell>
          <cell r="D17" t="str">
            <v>8.2.2.9</v>
          </cell>
          <cell r="E17" t="str">
            <v>Z</v>
          </cell>
          <cell r="F17" t="str">
            <v>10</v>
          </cell>
          <cell r="G17">
            <v>2911334559</v>
          </cell>
          <cell r="H17" t="str">
            <v>Mfg Suite 26.0.3165 Pro Fit 1.0.30181.0 12v Keithley supply</v>
          </cell>
          <cell r="J17" t="str">
            <v>VHA</v>
          </cell>
          <cell r="O17">
            <v>645</v>
          </cell>
        </row>
        <row r="18">
          <cell r="A18" t="str">
            <v>G23</v>
          </cell>
          <cell r="B18" t="str">
            <v>Wired IIC</v>
          </cell>
          <cell r="C18" t="str">
            <v>115/50</v>
          </cell>
          <cell r="D18" t="str">
            <v>8.2.2.9</v>
          </cell>
          <cell r="E18" t="str">
            <v>Z</v>
          </cell>
          <cell r="F18" t="str">
            <v>10</v>
          </cell>
          <cell r="G18">
            <v>2911335065</v>
          </cell>
          <cell r="H18" t="str">
            <v>Mfg Suite 26.0.3165 Pro Fit 1.0.30181.0 12v Keithley supply</v>
          </cell>
          <cell r="J18" t="str">
            <v>VHA</v>
          </cell>
          <cell r="O18">
            <v>655</v>
          </cell>
        </row>
        <row r="19">
          <cell r="A19" t="str">
            <v>G23</v>
          </cell>
          <cell r="B19" t="str">
            <v>Wired IIC</v>
          </cell>
          <cell r="C19" t="str">
            <v>123/60</v>
          </cell>
          <cell r="D19" t="str">
            <v>8.2.2.10</v>
          </cell>
          <cell r="E19" t="str">
            <v>Z</v>
          </cell>
          <cell r="F19" t="str">
            <v>10</v>
          </cell>
          <cell r="G19">
            <v>2911333331</v>
          </cell>
          <cell r="H19" t="str">
            <v>Mfg Suite 26.0.5051 Pro Fit 1.0.30181.0, 1.2v Keithley supply</v>
          </cell>
          <cell r="J19" t="str">
            <v>VHA</v>
          </cell>
          <cell r="O19">
            <v>647</v>
          </cell>
        </row>
        <row r="20">
          <cell r="A20" t="str">
            <v>G23</v>
          </cell>
          <cell r="B20" t="str">
            <v>Wired IIC</v>
          </cell>
          <cell r="C20" t="str">
            <v>115/50</v>
          </cell>
          <cell r="D20" t="str">
            <v>8.2.2.10</v>
          </cell>
          <cell r="E20" t="str">
            <v>Z</v>
          </cell>
          <cell r="F20" t="str">
            <v>10</v>
          </cell>
          <cell r="G20">
            <v>2911335065</v>
          </cell>
          <cell r="H20" t="str">
            <v>Mfg Suite 26.0.5051 Pro Fit 1.0.30181.0 1.2v Keithley supply</v>
          </cell>
          <cell r="J20" t="str">
            <v>VHA</v>
          </cell>
          <cell r="O20">
            <v>660</v>
          </cell>
        </row>
        <row r="21">
          <cell r="A21" t="str">
            <v>G23</v>
          </cell>
          <cell r="B21" t="str">
            <v>Wired IIC</v>
          </cell>
          <cell r="C21" t="str">
            <v>110/40</v>
          </cell>
          <cell r="D21" t="str">
            <v>8.2.2.10</v>
          </cell>
          <cell r="E21" t="str">
            <v>Z</v>
          </cell>
          <cell r="F21" t="str">
            <v>10</v>
          </cell>
          <cell r="G21">
            <v>2911334559</v>
          </cell>
          <cell r="H21" t="str">
            <v>Mfg Suite 26.0.5051 Pro Fit 1.0.30181.0, 1.2v Keithley supply</v>
          </cell>
          <cell r="J21" t="str">
            <v>VHA</v>
          </cell>
          <cell r="O21">
            <v>652</v>
          </cell>
        </row>
        <row r="22">
          <cell r="A22" t="str">
            <v>G23</v>
          </cell>
          <cell r="B22" t="str">
            <v>Wired IIC</v>
          </cell>
          <cell r="C22" t="str">
            <v>120/60</v>
          </cell>
          <cell r="D22" t="str">
            <v>8.2.2.12</v>
          </cell>
          <cell r="E22" t="str">
            <v>Z</v>
          </cell>
          <cell r="F22" t="str">
            <v>10</v>
          </cell>
          <cell r="G22">
            <v>1823190266</v>
          </cell>
          <cell r="H22" t="str">
            <v>Mfg Suite (G23 VA Release) 26.0.6147.0, Pro Fit 1.0.35068.0
1.2V Keithley supply, office noise, sitting idle on a desk</v>
          </cell>
          <cell r="J22" t="str">
            <v>VHA</v>
          </cell>
          <cell r="O22">
            <v>680</v>
          </cell>
        </row>
        <row r="23">
          <cell r="A23" t="str">
            <v>G23</v>
          </cell>
          <cell r="B23" t="str">
            <v>Wired IIC</v>
          </cell>
          <cell r="C23" t="str">
            <v>120/60</v>
          </cell>
          <cell r="D23" t="str">
            <v>8.2.2.12</v>
          </cell>
          <cell r="E23" t="str">
            <v>Z</v>
          </cell>
          <cell r="F23" t="str">
            <v>10</v>
          </cell>
          <cell r="G23">
            <v>1823190265</v>
          </cell>
          <cell r="H23" t="str">
            <v>Mfg Suite (G23 VA Release) 26.0.6147.0, Pro Fit 1.0.35068.0
1.2V Keithley supply, office noise, sitting idle on a desk</v>
          </cell>
          <cell r="J23" t="str">
            <v>VHA</v>
          </cell>
          <cell r="O23">
            <v>675</v>
          </cell>
        </row>
        <row r="24">
          <cell r="A24" t="str">
            <v>G23</v>
          </cell>
          <cell r="B24" t="str">
            <v>Wired CIC</v>
          </cell>
          <cell r="C24" t="str">
            <v>110/40</v>
          </cell>
          <cell r="D24" t="str">
            <v>8.2.2.12</v>
          </cell>
          <cell r="E24" t="str">
            <v>Z</v>
          </cell>
          <cell r="F24" t="str">
            <v>10</v>
          </cell>
          <cell r="G24">
            <v>1723191046</v>
          </cell>
          <cell r="H24" t="str">
            <v>Mfg Suite (G23 VA Release) 26.0.6147.0, Pro Fit 1.0.35068.0
1.2V Keithley supply, office noise, sitting idle on a desk</v>
          </cell>
          <cell r="J24" t="str">
            <v>VHA</v>
          </cell>
          <cell r="O24">
            <v>673</v>
          </cell>
        </row>
        <row r="25">
          <cell r="A25" t="str">
            <v>G23</v>
          </cell>
          <cell r="B25" t="str">
            <v>Wired CIC</v>
          </cell>
          <cell r="C25" t="str">
            <v>110/40</v>
          </cell>
          <cell r="D25" t="str">
            <v>8.2.2.12</v>
          </cell>
          <cell r="E25" t="str">
            <v>Z</v>
          </cell>
          <cell r="F25" t="str">
            <v>10</v>
          </cell>
          <cell r="G25">
            <v>1723191045</v>
          </cell>
          <cell r="H25" t="str">
            <v>Mfg Suite (G23 VA Release) 26.0.6147.0, Pro Fit 1.0.35068.0
1.2V Keithley supply, office noise, sitting idle on a desk</v>
          </cell>
          <cell r="J25" t="str">
            <v>VHA</v>
          </cell>
          <cell r="O25">
            <v>660</v>
          </cell>
        </row>
      </sheetData>
      <sheetData sheetId="9"/>
      <sheetData sheetId="1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62E83-0210-44E3-9A57-7950914DC345}" name="_tRayovac" displayName="_tRayovac" ref="A8:D242" totalsRowShown="0">
  <autoFilter ref="A8:D242" xr:uid="{4D4C6F84-35F3-420E-8602-7828E4302500}"/>
  <tableColumns count="4">
    <tableColumn id="1" xr3:uid="{E28D4532-90D7-4002-B192-6B31E2CFF0C8}" name="Battery Size"/>
    <tableColumn id="2" xr3:uid="{72C6B632-32E0-4931-890F-AF9B7C93DDA8}" name="mA" dataDxfId="0"/>
    <tableColumn id="3" xr3:uid="{59469E4A-B1C4-4A5A-B362-F586EFB50EAA}" name="Derating Factor mAH"/>
    <tableColumn id="4" xr3:uid="{BEB2DEC3-6066-4C8D-9942-C28E9A606BCA}" name="Capacity Equivelent Current Draw">
      <calculatedColumnFormula>B9*C9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49B34-15A8-4534-9809-BCB0CAD1B634}" name="_tBat" displayName="_tBat" ref="Z56:AA62" totalsRowShown="0" headerRowCellStyle="Normal 2" dataCellStyle="Normal 2">
  <autoFilter ref="Z56:AA62" xr:uid="{60E295EF-121D-4B90-A684-A8586679E2AD}"/>
  <tableColumns count="2">
    <tableColumn id="1" xr3:uid="{42644E3F-518B-4BB3-A444-0A479311C9D8}" name="Battery" dataCellStyle="Normal 2"/>
    <tableColumn id="2" xr3:uid="{B1A509EB-39A2-4C7F-894F-3B0169960CB7}" name="Capacity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117C-15EB-42A3-BAAC-821B7C414687}">
  <dimension ref="A2:AE242"/>
  <sheetViews>
    <sheetView tabSelected="1" topLeftCell="M6" zoomScaleNormal="100" workbookViewId="0">
      <selection activeCell="AA49" sqref="AA49"/>
    </sheetView>
  </sheetViews>
  <sheetFormatPr defaultColWidth="9.109375" defaultRowHeight="13.8" outlineLevelCol="1" x14ac:dyDescent="0.3"/>
  <cols>
    <col min="1" max="1" width="15.44140625" style="1" bestFit="1" customWidth="1"/>
    <col min="2" max="2" width="5.33203125" style="1" bestFit="1" customWidth="1"/>
    <col min="3" max="3" width="22.5546875" style="1" bestFit="1" customWidth="1"/>
    <col min="4" max="4" width="36.109375" style="1" bestFit="1" customWidth="1"/>
    <col min="5" max="6" width="9.109375" style="1"/>
    <col min="7" max="7" width="9.109375" style="1" customWidth="1" outlineLevel="1"/>
    <col min="8" max="8" width="14.44140625" style="1" customWidth="1" outlineLevel="1"/>
    <col min="9" max="12" width="9.109375" style="1" customWidth="1" outlineLevel="1"/>
    <col min="13" max="13" width="14.44140625" style="1" customWidth="1" outlineLevel="1"/>
    <col min="14" max="14" width="13.6640625" style="1" customWidth="1" outlineLevel="1"/>
    <col min="15" max="15" width="9.109375" style="1"/>
    <col min="16" max="16" width="36.77734375" style="1" bestFit="1" customWidth="1"/>
    <col min="17" max="17" width="10" style="1" bestFit="1" customWidth="1"/>
    <col min="18" max="19" width="9.109375" style="1"/>
    <col min="20" max="20" width="14" style="1" customWidth="1"/>
    <col min="21" max="22" width="9.109375" style="1"/>
    <col min="23" max="23" width="2.44140625" style="1" customWidth="1"/>
    <col min="24" max="24" width="9.88671875" style="1" customWidth="1"/>
    <col min="25" max="25" width="9.109375" style="1"/>
    <col min="26" max="26" width="9.77734375" style="1" customWidth="1"/>
    <col min="27" max="16384" width="9.109375" style="1"/>
  </cols>
  <sheetData>
    <row r="2" spans="1:17" x14ac:dyDescent="0.3">
      <c r="P2" s="1" t="s">
        <v>0</v>
      </c>
      <c r="Q2" s="1" t="s">
        <v>1</v>
      </c>
    </row>
    <row r="3" spans="1:17" x14ac:dyDescent="0.3">
      <c r="P3" s="1" t="s">
        <v>2</v>
      </c>
      <c r="Q3" s="1" t="s">
        <v>3</v>
      </c>
    </row>
    <row r="4" spans="1:17" ht="14.4" x14ac:dyDescent="0.3">
      <c r="G4" s="2" t="s">
        <v>4</v>
      </c>
      <c r="P4" s="1" t="s">
        <v>5</v>
      </c>
      <c r="Q4" s="1" t="s">
        <v>6</v>
      </c>
    </row>
    <row r="7" spans="1:17" x14ac:dyDescent="0.3">
      <c r="G7" s="1" t="s">
        <v>7</v>
      </c>
      <c r="H7" s="1" t="s">
        <v>7</v>
      </c>
      <c r="I7" s="3" t="s">
        <v>8</v>
      </c>
      <c r="J7" s="1" t="s">
        <v>8</v>
      </c>
      <c r="K7" s="3" t="s">
        <v>9</v>
      </c>
      <c r="L7" s="1" t="s">
        <v>9</v>
      </c>
      <c r="M7" s="1" t="s">
        <v>10</v>
      </c>
      <c r="N7" s="1" t="s">
        <v>10</v>
      </c>
    </row>
    <row r="8" spans="1:17" x14ac:dyDescent="0.3">
      <c r="A8" s="1" t="s">
        <v>11</v>
      </c>
      <c r="B8" s="1" t="s">
        <v>12</v>
      </c>
      <c r="C8" s="1" t="s">
        <v>13</v>
      </c>
      <c r="D8" s="1" t="s">
        <v>14</v>
      </c>
      <c r="G8" s="1" t="s">
        <v>15</v>
      </c>
      <c r="H8" s="1" t="s">
        <v>16</v>
      </c>
      <c r="I8" s="1" t="s">
        <v>15</v>
      </c>
      <c r="J8" s="1" t="s">
        <v>16</v>
      </c>
      <c r="K8" s="1" t="s">
        <v>15</v>
      </c>
      <c r="L8" s="1" t="s">
        <v>16</v>
      </c>
      <c r="M8" s="1" t="s">
        <v>15</v>
      </c>
      <c r="N8" s="1" t="s">
        <v>16</v>
      </c>
    </row>
    <row r="9" spans="1:17" x14ac:dyDescent="0.3">
      <c r="A9" t="s">
        <v>7</v>
      </c>
      <c r="B9" s="4">
        <v>1</v>
      </c>
      <c r="C9" s="5">
        <v>1.1499999999999999</v>
      </c>
      <c r="D9" s="5">
        <f>B9*C9</f>
        <v>1.1499999999999999</v>
      </c>
      <c r="G9" s="1" cm="1">
        <f t="array" ref="G9:G44">_xlfn._xlws.FILTER(_xlfn._xlws.FILTER(_tRayovac[],_tRayovac[[Battery Size]:[Battery Size]]=G$7),{0,1,0,0})</f>
        <v>1</v>
      </c>
      <c r="H9" s="1" cm="1">
        <f t="array" ref="H9:H44">_xlfn._xlws.FILTER(_xlfn._xlws.FILTER(_tRayovac[],_tRayovac[[Battery Size]:[Battery Size]]=$H$7),{0,0,0,1})</f>
        <v>1.1499999999999999</v>
      </c>
      <c r="I9" s="1" cm="1">
        <f t="array" ref="I9:I84">_xlfn._xlws.FILTER(_xlfn._xlws.FILTER(_tRayovac[],_tRayovac[[Battery Size]:[Battery Size]]=I$7),{0,1,0,0})</f>
        <v>1</v>
      </c>
      <c r="J9" s="1" cm="1">
        <f t="array" ref="J9:J84">_xlfn._xlws.FILTER(_xlfn._xlws.FILTER(_tRayovac[],_tRayovac[[Battery Size]:[Battery Size]]=$J$7),{0,0,0,1})</f>
        <v>1.1000000000000001</v>
      </c>
      <c r="K9" s="1" cm="1">
        <f t="array" ref="K9:K84">_xlfn._xlws.FILTER(_xlfn._xlws.FILTER(_tRayovac[],_tRayovac[[Battery Size]:[Battery Size]]=K$7),{0,1,0,0})</f>
        <v>1</v>
      </c>
      <c r="L9" s="1" cm="1">
        <f t="array" ref="L9:L84">_xlfn._xlws.FILTER(_xlfn._xlws.FILTER(_tRayovac[],_tRayovac[[Battery Size]:[Battery Size]]=$L$7),{0,0,0,1})</f>
        <v>1.1000000000000001</v>
      </c>
      <c r="M9" s="1" cm="1">
        <f t="array" ref="M9:M54">_xlfn._xlws.FILTER(_xlfn._xlws.FILTER(_tRayovac[],_tRayovac[[Battery Size]:[Battery Size]]=M$7),{0,1,0,0})</f>
        <v>1</v>
      </c>
      <c r="N9" s="1" cm="1">
        <f t="array" ref="N9:N54">_xlfn._xlws.FILTER(_xlfn._xlws.FILTER(_tRayovac[],_tRayovac[[Battery Size]:[Battery Size]]=$N$7),{0,0,0,1})</f>
        <v>1.1499999999999999</v>
      </c>
    </row>
    <row r="10" spans="1:17" x14ac:dyDescent="0.3">
      <c r="A10" t="s">
        <v>7</v>
      </c>
      <c r="B10" s="4">
        <v>1.1000000000000001</v>
      </c>
      <c r="C10" s="5">
        <v>1.1555706923076923</v>
      </c>
      <c r="D10" s="5">
        <f t="shared" ref="D10:D73" si="0">B10*C10</f>
        <v>1.2711277615384615</v>
      </c>
      <c r="G10" s="1">
        <v>1.1000000000000001</v>
      </c>
      <c r="H10" s="1">
        <v>1.2711277615384615</v>
      </c>
      <c r="I10" s="1">
        <v>1.1000000000000001</v>
      </c>
      <c r="J10" s="1">
        <v>1.2142652365853659</v>
      </c>
      <c r="K10" s="1">
        <v>1.1000000000000001</v>
      </c>
      <c r="L10" s="1">
        <v>1.2171137804878052</v>
      </c>
      <c r="M10" s="1">
        <v>1.1000000000000001</v>
      </c>
      <c r="N10" s="1">
        <v>1.2684635173913044</v>
      </c>
    </row>
    <row r="11" spans="1:17" x14ac:dyDescent="0.3">
      <c r="A11" t="s">
        <v>7</v>
      </c>
      <c r="B11" s="4">
        <v>1.2</v>
      </c>
      <c r="C11" s="5">
        <v>1.1611413846153846</v>
      </c>
      <c r="D11" s="5">
        <f t="shared" si="0"/>
        <v>1.3933696615384614</v>
      </c>
      <c r="G11" s="1">
        <v>1.2</v>
      </c>
      <c r="H11" s="1">
        <v>1.3933696615384614</v>
      </c>
      <c r="I11" s="1">
        <v>1.2</v>
      </c>
      <c r="J11" s="1">
        <v>1.3293059707317072</v>
      </c>
      <c r="K11" s="1">
        <v>1.2</v>
      </c>
      <c r="L11" s="1">
        <v>1.3355209756097561</v>
      </c>
      <c r="M11" s="1">
        <v>1.2</v>
      </c>
      <c r="N11" s="1">
        <v>1.387556765217391</v>
      </c>
    </row>
    <row r="12" spans="1:17" x14ac:dyDescent="0.3">
      <c r="A12" t="s">
        <v>7</v>
      </c>
      <c r="B12" s="4">
        <v>1.3</v>
      </c>
      <c r="C12" s="5">
        <v>1.166712076923077</v>
      </c>
      <c r="D12" s="5">
        <f t="shared" si="0"/>
        <v>1.5167257000000001</v>
      </c>
      <c r="G12" s="1">
        <v>1.3</v>
      </c>
      <c r="H12" s="1">
        <v>1.5167257000000001</v>
      </c>
      <c r="I12" s="1">
        <v>1.3</v>
      </c>
      <c r="J12" s="1">
        <v>1.4451222024390245</v>
      </c>
      <c r="K12" s="1">
        <v>1.3</v>
      </c>
      <c r="L12" s="1">
        <v>1.4552215853658539</v>
      </c>
      <c r="M12" s="1">
        <v>1.3</v>
      </c>
      <c r="N12" s="1">
        <v>1.5072797434782608</v>
      </c>
    </row>
    <row r="13" spans="1:17" x14ac:dyDescent="0.3">
      <c r="A13" t="s">
        <v>7</v>
      </c>
      <c r="B13" s="4">
        <v>1.4</v>
      </c>
      <c r="C13" s="5">
        <v>1.1722827692307694</v>
      </c>
      <c r="D13" s="5">
        <f t="shared" si="0"/>
        <v>1.641195876923077</v>
      </c>
      <c r="G13" s="1">
        <v>1.4</v>
      </c>
      <c r="H13" s="1">
        <v>1.641195876923077</v>
      </c>
      <c r="I13" s="1">
        <v>1.4</v>
      </c>
      <c r="J13" s="1">
        <v>1.561713931707317</v>
      </c>
      <c r="K13" s="1">
        <v>1.4</v>
      </c>
      <c r="L13" s="1">
        <v>1.5762156097560975</v>
      </c>
      <c r="M13" s="1">
        <v>1.4</v>
      </c>
      <c r="N13" s="1">
        <v>1.6276324521739127</v>
      </c>
    </row>
    <row r="14" spans="1:17" x14ac:dyDescent="0.3">
      <c r="A14" t="s">
        <v>7</v>
      </c>
      <c r="B14" s="4">
        <v>1.5</v>
      </c>
      <c r="C14" s="5">
        <v>1.1778534615384617</v>
      </c>
      <c r="D14" s="5">
        <f t="shared" si="0"/>
        <v>1.7667801923076927</v>
      </c>
      <c r="G14" s="1">
        <v>1.5</v>
      </c>
      <c r="H14" s="1">
        <v>1.7667801923076927</v>
      </c>
      <c r="I14" s="1">
        <v>1.5</v>
      </c>
      <c r="J14" s="1">
        <v>1.6790811585365855</v>
      </c>
      <c r="K14" s="1">
        <v>1.5</v>
      </c>
      <c r="L14" s="1">
        <v>1.6985030487804877</v>
      </c>
      <c r="M14" s="1">
        <v>1.5</v>
      </c>
      <c r="N14" s="1">
        <v>1.748614891304348</v>
      </c>
    </row>
    <row r="15" spans="1:17" x14ac:dyDescent="0.3">
      <c r="A15" t="s">
        <v>7</v>
      </c>
      <c r="B15" s="4">
        <v>1.6</v>
      </c>
      <c r="C15" s="5">
        <v>1.1834241538461541</v>
      </c>
      <c r="D15" s="5">
        <f t="shared" si="0"/>
        <v>1.8934786461538466</v>
      </c>
      <c r="G15" s="1">
        <v>1.6</v>
      </c>
      <c r="H15" s="1">
        <v>1.8934786461538466</v>
      </c>
      <c r="I15" s="1">
        <v>1.6</v>
      </c>
      <c r="J15" s="1">
        <v>1.7972238829268292</v>
      </c>
      <c r="K15" s="1">
        <v>1.6</v>
      </c>
      <c r="L15" s="1">
        <v>1.8220839024390245</v>
      </c>
      <c r="M15" s="1">
        <v>1.6</v>
      </c>
      <c r="N15" s="1">
        <v>1.8702270608695652</v>
      </c>
    </row>
    <row r="16" spans="1:17" x14ac:dyDescent="0.3">
      <c r="A16" t="s">
        <v>7</v>
      </c>
      <c r="B16" s="4">
        <v>1.7</v>
      </c>
      <c r="C16" s="5">
        <v>1.1889948461538464</v>
      </c>
      <c r="D16" s="5">
        <f t="shared" si="0"/>
        <v>2.0212912384615387</v>
      </c>
      <c r="G16" s="1">
        <v>1.7</v>
      </c>
      <c r="H16" s="1">
        <v>2.0212912384615387</v>
      </c>
      <c r="I16" s="1">
        <v>1.7</v>
      </c>
      <c r="J16" s="1">
        <v>1.9161421048780485</v>
      </c>
      <c r="K16" s="1">
        <v>1.7</v>
      </c>
      <c r="L16" s="1">
        <v>1.9469581707317072</v>
      </c>
      <c r="M16" s="1">
        <v>1.7</v>
      </c>
      <c r="N16" s="1">
        <v>1.9924689608695652</v>
      </c>
    </row>
    <row r="17" spans="1:30" x14ac:dyDescent="0.3">
      <c r="A17" t="s">
        <v>7</v>
      </c>
      <c r="B17" s="4">
        <v>1.8</v>
      </c>
      <c r="C17" s="5">
        <v>1.1945655384615388</v>
      </c>
      <c r="D17" s="5">
        <f t="shared" si="0"/>
        <v>2.1502179692307699</v>
      </c>
      <c r="G17" s="1">
        <v>1.8</v>
      </c>
      <c r="H17" s="1">
        <v>2.1502179692307699</v>
      </c>
      <c r="I17" s="1">
        <v>1.8</v>
      </c>
      <c r="J17" s="1">
        <v>2.0358358243902441</v>
      </c>
      <c r="K17" s="1">
        <v>1.8</v>
      </c>
      <c r="L17" s="1">
        <v>2.0731258536585369</v>
      </c>
      <c r="M17" s="1">
        <v>1.8</v>
      </c>
      <c r="N17" s="1">
        <v>2.1153405913043479</v>
      </c>
    </row>
    <row r="18" spans="1:30" x14ac:dyDescent="0.3">
      <c r="A18" t="s">
        <v>7</v>
      </c>
      <c r="B18" s="4">
        <v>1.9</v>
      </c>
      <c r="C18" s="5">
        <v>1.2001362307692311</v>
      </c>
      <c r="D18" s="5">
        <f t="shared" si="0"/>
        <v>2.2802588384615392</v>
      </c>
      <c r="G18" s="1">
        <v>1.9</v>
      </c>
      <c r="H18" s="1">
        <v>2.2802588384615392</v>
      </c>
      <c r="I18" s="1">
        <v>1.9</v>
      </c>
      <c r="J18" s="1">
        <v>2.1563050414634142</v>
      </c>
      <c r="K18" s="1">
        <v>1.9</v>
      </c>
      <c r="L18" s="1">
        <v>2.200586951219512</v>
      </c>
      <c r="M18" s="1">
        <v>1.9</v>
      </c>
      <c r="N18" s="1">
        <v>2.2388419521739129</v>
      </c>
    </row>
    <row r="19" spans="1:30" x14ac:dyDescent="0.3">
      <c r="A19" t="s">
        <v>7</v>
      </c>
      <c r="B19" s="4">
        <v>2</v>
      </c>
      <c r="C19" s="5">
        <v>1.2057069230769235</v>
      </c>
      <c r="D19" s="5">
        <f t="shared" si="0"/>
        <v>2.411413846153847</v>
      </c>
      <c r="G19" s="1">
        <v>2</v>
      </c>
      <c r="H19" s="1">
        <v>2.411413846153847</v>
      </c>
      <c r="I19" s="1">
        <v>2</v>
      </c>
      <c r="J19" s="1">
        <v>2.2775497560975606</v>
      </c>
      <c r="K19" s="1">
        <v>2</v>
      </c>
      <c r="L19" s="1">
        <v>2.3293414634146341</v>
      </c>
      <c r="M19" s="1">
        <v>2</v>
      </c>
      <c r="N19" s="1">
        <v>2.3629730434782612</v>
      </c>
    </row>
    <row r="20" spans="1:30" x14ac:dyDescent="0.3">
      <c r="A20" t="s">
        <v>7</v>
      </c>
      <c r="B20" s="4">
        <v>2.1</v>
      </c>
      <c r="C20" s="5">
        <v>1.2112776153846156</v>
      </c>
      <c r="D20" s="5">
        <f t="shared" si="0"/>
        <v>2.5436829923076929</v>
      </c>
      <c r="G20" s="1">
        <v>2.1</v>
      </c>
      <c r="H20" s="1">
        <v>2.5436829923076929</v>
      </c>
      <c r="I20" s="1">
        <v>2.1</v>
      </c>
      <c r="J20" s="1">
        <v>2.399569968292683</v>
      </c>
      <c r="K20" s="1">
        <v>2.1</v>
      </c>
      <c r="L20" s="1">
        <v>2.4593893902439028</v>
      </c>
      <c r="M20" s="1">
        <v>2.1</v>
      </c>
      <c r="N20" s="1">
        <v>2.4877338652173919</v>
      </c>
    </row>
    <row r="21" spans="1:30" x14ac:dyDescent="0.3">
      <c r="A21" t="s">
        <v>7</v>
      </c>
      <c r="B21" s="4">
        <v>2.2000000000000002</v>
      </c>
      <c r="C21" s="5">
        <v>1.216848307692308</v>
      </c>
      <c r="D21" s="5">
        <f t="shared" si="0"/>
        <v>2.6770662769230777</v>
      </c>
      <c r="G21" s="1">
        <v>2.2000000000000002</v>
      </c>
      <c r="H21" s="1">
        <v>2.6770662769230777</v>
      </c>
      <c r="I21" s="1">
        <v>2.2000000000000002</v>
      </c>
      <c r="J21" s="1">
        <v>2.5223656780487804</v>
      </c>
      <c r="K21" s="1">
        <v>2.2000000000000002</v>
      </c>
      <c r="L21" s="1">
        <v>2.5907307317073176</v>
      </c>
      <c r="M21" s="1">
        <v>2.2000000000000002</v>
      </c>
      <c r="N21" s="1">
        <v>2.6131244173913046</v>
      </c>
    </row>
    <row r="22" spans="1:30" x14ac:dyDescent="0.3">
      <c r="A22" t="s">
        <v>7</v>
      </c>
      <c r="B22" s="4">
        <v>2.2999999999999998</v>
      </c>
      <c r="C22" s="5">
        <v>1.2224190000000004</v>
      </c>
      <c r="D22" s="5">
        <f t="shared" si="0"/>
        <v>2.8115637000000007</v>
      </c>
      <c r="G22" s="1">
        <v>2.2999999999999998</v>
      </c>
      <c r="H22" s="1">
        <v>2.8115637000000007</v>
      </c>
      <c r="I22" s="1">
        <v>2.2999999999999998</v>
      </c>
      <c r="J22" s="1">
        <v>2.6459368853658529</v>
      </c>
      <c r="K22" s="1">
        <v>2.2999999999999998</v>
      </c>
      <c r="L22" s="1">
        <v>2.7233654878048781</v>
      </c>
      <c r="M22" s="1">
        <v>2.2999999999999998</v>
      </c>
      <c r="N22" s="1">
        <v>2.7391447000000002</v>
      </c>
    </row>
    <row r="23" spans="1:30" x14ac:dyDescent="0.3">
      <c r="A23" t="s">
        <v>7</v>
      </c>
      <c r="B23" s="4">
        <v>2.4</v>
      </c>
      <c r="C23" s="5">
        <v>1.2259760000000002</v>
      </c>
      <c r="D23" s="5">
        <f t="shared" si="0"/>
        <v>2.9423424000000002</v>
      </c>
      <c r="G23" s="1">
        <v>2.4</v>
      </c>
      <c r="H23" s="1">
        <v>2.9423424000000002</v>
      </c>
      <c r="I23" s="1">
        <v>2.4</v>
      </c>
      <c r="J23" s="1">
        <v>2.7702835902439022</v>
      </c>
      <c r="K23" s="1">
        <v>2.4</v>
      </c>
      <c r="L23" s="1">
        <v>2.8572936585365856</v>
      </c>
      <c r="M23" s="1">
        <v>2.4</v>
      </c>
      <c r="N23" s="1">
        <v>2.8657947130434782</v>
      </c>
    </row>
    <row r="24" spans="1:30" x14ac:dyDescent="0.3">
      <c r="A24" t="s">
        <v>7</v>
      </c>
      <c r="B24" s="4">
        <v>2.5</v>
      </c>
      <c r="C24" s="5">
        <v>1.2336750000000001</v>
      </c>
      <c r="D24" s="5">
        <f t="shared" si="0"/>
        <v>3.0841875000000001</v>
      </c>
      <c r="G24" s="1">
        <v>2.5</v>
      </c>
      <c r="H24" s="1">
        <v>3.0841875000000001</v>
      </c>
      <c r="I24" s="1">
        <v>2.5</v>
      </c>
      <c r="J24" s="1">
        <v>2.8954057926829262</v>
      </c>
      <c r="K24" s="1">
        <v>2.5</v>
      </c>
      <c r="L24" s="1">
        <v>2.9925152439024396</v>
      </c>
      <c r="M24" s="1">
        <v>2.5</v>
      </c>
      <c r="N24" s="1">
        <v>2.9930744565217395</v>
      </c>
    </row>
    <row r="25" spans="1:30" x14ac:dyDescent="0.3">
      <c r="A25" t="s">
        <v>7</v>
      </c>
      <c r="B25" s="4">
        <v>2.6</v>
      </c>
      <c r="C25" s="5">
        <v>1.2455160000000005</v>
      </c>
      <c r="D25" s="5">
        <f t="shared" si="0"/>
        <v>3.2383416000000014</v>
      </c>
      <c r="G25" s="1">
        <v>2.6</v>
      </c>
      <c r="H25" s="1">
        <v>3.2383416000000014</v>
      </c>
      <c r="I25" s="1">
        <v>2.6</v>
      </c>
      <c r="J25" s="1">
        <v>3.0213034926829265</v>
      </c>
      <c r="K25" s="1">
        <v>2.6</v>
      </c>
      <c r="L25" s="1">
        <v>3.1290302439024393</v>
      </c>
      <c r="M25" s="1">
        <v>2.6</v>
      </c>
      <c r="N25" s="1">
        <v>3.1209839304347833</v>
      </c>
    </row>
    <row r="26" spans="1:30" x14ac:dyDescent="0.3">
      <c r="A26" t="s">
        <v>7</v>
      </c>
      <c r="B26" s="4">
        <v>2.7</v>
      </c>
      <c r="C26" s="5">
        <v>1.2614990000000004</v>
      </c>
      <c r="D26" s="5">
        <f t="shared" si="0"/>
        <v>3.4060473000000013</v>
      </c>
      <c r="G26" s="1">
        <v>2.7</v>
      </c>
      <c r="H26" s="1">
        <v>3.4060473000000013</v>
      </c>
      <c r="I26" s="1">
        <v>2.7</v>
      </c>
      <c r="J26" s="1">
        <v>3.1479766902439024</v>
      </c>
      <c r="K26" s="1">
        <v>2.7</v>
      </c>
      <c r="L26" s="1">
        <v>3.2668386585365861</v>
      </c>
      <c r="M26" s="1">
        <v>2.7</v>
      </c>
      <c r="N26" s="1">
        <v>3.2495231347826095</v>
      </c>
    </row>
    <row r="27" spans="1:30" x14ac:dyDescent="0.3">
      <c r="A27" t="s">
        <v>7</v>
      </c>
      <c r="B27" s="4">
        <v>2.8</v>
      </c>
      <c r="C27" s="5">
        <v>1.2816240000000001</v>
      </c>
      <c r="D27" s="5">
        <f t="shared" si="0"/>
        <v>3.5885471999999998</v>
      </c>
      <c r="G27" s="1">
        <v>2.8</v>
      </c>
      <c r="H27" s="1">
        <v>3.5885471999999998</v>
      </c>
      <c r="I27" s="1">
        <v>2.8</v>
      </c>
      <c r="J27" s="1">
        <v>3.2754253853658528</v>
      </c>
      <c r="K27" s="1">
        <v>2.8</v>
      </c>
      <c r="L27" s="1">
        <v>3.405940487804878</v>
      </c>
      <c r="M27" s="1">
        <v>2.8</v>
      </c>
      <c r="N27" s="1">
        <v>3.3786920695652181</v>
      </c>
    </row>
    <row r="28" spans="1:30" x14ac:dyDescent="0.3">
      <c r="A28" t="s">
        <v>7</v>
      </c>
      <c r="B28" s="4">
        <v>2.9</v>
      </c>
      <c r="C28" s="5">
        <v>1.3058910000000001</v>
      </c>
      <c r="D28" s="5">
        <f t="shared" si="0"/>
        <v>3.7870839000000003</v>
      </c>
      <c r="G28" s="1">
        <v>2.9</v>
      </c>
      <c r="H28" s="1">
        <v>3.7870839000000003</v>
      </c>
      <c r="I28" s="1">
        <v>2.9</v>
      </c>
      <c r="J28" s="1">
        <v>3.4036495780487801</v>
      </c>
      <c r="K28" s="1">
        <v>2.9</v>
      </c>
      <c r="L28" s="1">
        <v>3.5463357317073174</v>
      </c>
      <c r="M28" s="1">
        <v>2.9</v>
      </c>
      <c r="N28" s="1">
        <v>3.5084907347826091</v>
      </c>
      <c r="Q28" s="1">
        <v>1</v>
      </c>
    </row>
    <row r="29" spans="1:30" x14ac:dyDescent="0.3">
      <c r="A29" t="s">
        <v>7</v>
      </c>
      <c r="B29" s="4">
        <v>3</v>
      </c>
      <c r="C29" s="5">
        <v>1.3343000000000005</v>
      </c>
      <c r="D29" s="5">
        <f t="shared" si="0"/>
        <v>4.0029000000000012</v>
      </c>
      <c r="F29" s="3" t="s">
        <v>9</v>
      </c>
      <c r="G29" s="1">
        <v>3</v>
      </c>
      <c r="H29" s="1">
        <v>4.0029000000000012</v>
      </c>
      <c r="I29" s="1">
        <v>3</v>
      </c>
      <c r="J29" s="1">
        <v>3.5326492682926824</v>
      </c>
      <c r="K29" s="1">
        <v>3</v>
      </c>
      <c r="L29" s="1">
        <v>3.6880243902439025</v>
      </c>
      <c r="M29" s="1">
        <v>3</v>
      </c>
      <c r="N29" s="1">
        <v>3.6389191304347834</v>
      </c>
      <c r="P29" s="1" cm="1">
        <f t="array" ref="P29" xml:space="preserve">   _xlfn.LAMBDA(_xlpm.x,_xlpm.b,
    _xlfn.LET(
     _xlpm.xold,
    _xlfn.CHOOSECOLS(
       _xlfn._xlws.FILTER(
         _tRayovac[],_tRayovac[Battery Size]=_xlpm.b),2),
     _xlpm.yold,
   _xlfn.CHOOSECOLS(
       _xlfn._xlws.FILTER(
         _tRayovac[],_tRayovac[Battery Size]=_xlpm.b),4),
     IF(
       _xlpm.x&lt;1,_xlpm.x,
3
     ))
)(0.5,"312")</f>
        <v>0.5</v>
      </c>
      <c r="AB29" s="1" cm="1">
        <f t="array" ref="AB29">_xlfn.LAMBDA(_xlpm.z,_xlfn.LET(_xlpm.t, _xlfn.CHOOSECOLS(_xlfn._xlws.FILTER(_tRayovac[],(_tRayovac[Battery Size]=F29)),2,4),_xlpm.x, _xlfn.CHOOSECOLS(_xlpm.t,1),_xlpm.y,_xlfn.CHOOSECOLS(_xlpm.t,2),_xlfn.XLOOKUP(_xlpm.z,_xlpm.x,_xlpm.x)))(1.5)</f>
        <v>1.5</v>
      </c>
    </row>
    <row r="30" spans="1:30" x14ac:dyDescent="0.3">
      <c r="A30" t="s">
        <v>7</v>
      </c>
      <c r="B30" s="4">
        <v>3.1</v>
      </c>
      <c r="C30" s="5">
        <v>1.3668510000000005</v>
      </c>
      <c r="D30" s="5">
        <f t="shared" si="0"/>
        <v>4.2372381000000017</v>
      </c>
      <c r="G30" s="1">
        <v>3.1</v>
      </c>
      <c r="H30" s="1">
        <v>4.2372381000000017</v>
      </c>
      <c r="I30" s="1">
        <v>3.1</v>
      </c>
      <c r="J30" s="1">
        <v>3.6624244560975598</v>
      </c>
      <c r="K30" s="1">
        <v>3.1</v>
      </c>
      <c r="L30" s="1">
        <v>3.8310064634146346</v>
      </c>
      <c r="M30" s="1">
        <v>3.1</v>
      </c>
      <c r="N30" s="1">
        <v>3.7699772565217398</v>
      </c>
      <c r="AB30" s="1" cm="1">
        <f t="array" ref="AB30">_xlfn.LAMBDA(_xlpm.s,_xlpm.z,_xlfn.LET(_xlpm.t, _xlfn.CHOOSECOLS(_xlfn._xlws.FILTER(_tRayovac[],(_tRayovac[Battery Size]=_xlpm.s)),2,4),_xlpm.x, _xlfn.CHOOSECOLS(_xlpm.t,1),_xlpm.y,_xlfn.CHOOSECOLS(_xlpm.t,2),_xlfn.XLOOKUP(_xlpm.z,_xlpm.x,_xlpm.x)))(F29,1.5)</f>
        <v>1.5</v>
      </c>
    </row>
    <row r="31" spans="1:30" x14ac:dyDescent="0.3">
      <c r="A31" t="s">
        <v>7</v>
      </c>
      <c r="B31" s="4">
        <v>3.2</v>
      </c>
      <c r="C31" s="5">
        <v>1.4035440000000003</v>
      </c>
      <c r="D31" s="5">
        <f t="shared" si="0"/>
        <v>4.4913408000000015</v>
      </c>
      <c r="G31" s="1">
        <v>3.2</v>
      </c>
      <c r="H31" s="1">
        <v>4.4913408000000015</v>
      </c>
      <c r="I31" s="1">
        <v>3.2</v>
      </c>
      <c r="J31" s="1">
        <v>3.7929751414634141</v>
      </c>
      <c r="K31" s="1">
        <v>3.2</v>
      </c>
      <c r="L31" s="1">
        <v>3.9752819512195132</v>
      </c>
      <c r="M31" s="1">
        <v>3.2</v>
      </c>
      <c r="N31" s="1">
        <v>3.9016651130434798</v>
      </c>
      <c r="AB31" s="1" cm="1">
        <f t="array" ref="AB31">_xlfn.LAMBDA(_xlpm.s,_xlpm.z,_xlfn.LET(_xlpm.t, _xlfn.CHOOSECOLS(_xlfn._xlws.FILTER(_tRayovac[],(_tRayovac[Battery Size]=_xlpm.s)),2,4),_xlpm.x, _xlfn.CHOOSECOLS(_xlpm.t,1),_xlpm.y,_xlfn.CHOOSECOLS(_xlpm.t,2),_xlfn.XLOOKUP(_xlpm.z,_xlpm.x,_xlpm.x)))("312",1.5)</f>
        <v>1.5</v>
      </c>
    </row>
    <row r="32" spans="1:30" x14ac:dyDescent="0.3">
      <c r="A32" t="s">
        <v>7</v>
      </c>
      <c r="B32" s="4">
        <v>3.3</v>
      </c>
      <c r="C32" s="5">
        <v>1.4443789999999999</v>
      </c>
      <c r="D32" s="5">
        <f t="shared" si="0"/>
        <v>4.7664506999999992</v>
      </c>
      <c r="G32" s="1">
        <v>3.3</v>
      </c>
      <c r="H32" s="1">
        <v>4.7664506999999992</v>
      </c>
      <c r="I32" s="1">
        <v>3.3</v>
      </c>
      <c r="J32" s="1">
        <v>3.9243013243902429</v>
      </c>
      <c r="K32" s="1">
        <v>3.3</v>
      </c>
      <c r="L32" s="1">
        <v>4.1208508536585366</v>
      </c>
      <c r="M32" s="1">
        <v>3.3</v>
      </c>
      <c r="N32" s="1">
        <v>4.033982700000001</v>
      </c>
      <c r="AA32" s="1">
        <v>1.61</v>
      </c>
      <c r="AB32" s="1" cm="1">
        <f t="array" ref="AB32">lupm("10A",AA32)</f>
        <v>1.8934786461538466</v>
      </c>
      <c r="AC32" s="1" cm="1">
        <f t="array" ref="AC32">lupmx("10A",AA32)</f>
        <v>1.6</v>
      </c>
      <c r="AD32" s="1">
        <f>AB32+IFERROR((AB33-AB32)/(AC33-AC32)*(AA32-AC32),0)</f>
        <v>1.9062599053846159</v>
      </c>
    </row>
    <row r="33" spans="1:29" x14ac:dyDescent="0.3">
      <c r="A33" t="s">
        <v>7</v>
      </c>
      <c r="B33" s="4">
        <v>3.4</v>
      </c>
      <c r="C33" s="5">
        <v>1.4893559999999997</v>
      </c>
      <c r="D33" s="5">
        <f t="shared" si="0"/>
        <v>5.0638103999999986</v>
      </c>
      <c r="G33" s="1">
        <v>3.4</v>
      </c>
      <c r="H33" s="1">
        <v>5.0638103999999986</v>
      </c>
      <c r="I33" s="1">
        <v>3.4</v>
      </c>
      <c r="J33" s="1">
        <v>4.0564030048780477</v>
      </c>
      <c r="K33" s="1">
        <v>3.4</v>
      </c>
      <c r="L33" s="1">
        <v>4.2677131707317084</v>
      </c>
      <c r="M33" s="1">
        <v>3.4</v>
      </c>
      <c r="N33" s="1">
        <v>4.1683184000000004</v>
      </c>
      <c r="Q33" s="3" t="s">
        <v>9</v>
      </c>
      <c r="R33" s="3" t="s">
        <v>8</v>
      </c>
      <c r="S33" s="1" t="s">
        <v>7</v>
      </c>
      <c r="T33" s="1" t="s">
        <v>10</v>
      </c>
      <c r="U33" s="3" t="s">
        <v>9</v>
      </c>
      <c r="V33" s="3" t="s">
        <v>8</v>
      </c>
      <c r="W33" s="1" t="s">
        <v>7</v>
      </c>
      <c r="X33" s="1" t="s">
        <v>10</v>
      </c>
      <c r="AB33" s="1" cm="1">
        <f t="array" ref="AB33">lupp("10A",AA32)</f>
        <v>2.0212912384615387</v>
      </c>
      <c r="AC33" s="1" cm="1">
        <f t="array" ref="AC33">luppx("10A",AA32)</f>
        <v>1.7</v>
      </c>
    </row>
    <row r="34" spans="1:29" x14ac:dyDescent="0.3">
      <c r="A34" t="s">
        <v>7</v>
      </c>
      <c r="B34" s="4">
        <v>3.5</v>
      </c>
      <c r="C34" s="5">
        <v>1.5384750000000003</v>
      </c>
      <c r="D34" s="5">
        <f t="shared" si="0"/>
        <v>5.384662500000001</v>
      </c>
      <c r="G34" s="1">
        <v>3.5</v>
      </c>
      <c r="H34" s="1">
        <v>5.384662500000001</v>
      </c>
      <c r="I34" s="1">
        <v>3.5</v>
      </c>
      <c r="J34" s="1">
        <v>4.1892801829268285</v>
      </c>
      <c r="K34" s="1">
        <v>3.5</v>
      </c>
      <c r="L34" s="1">
        <v>4.4158689024390254</v>
      </c>
      <c r="M34" s="1">
        <v>3.5</v>
      </c>
      <c r="N34" s="1">
        <v>4.3178625000000004</v>
      </c>
      <c r="P34" s="6" cm="1">
        <f t="array" ref="P34:P53">_xlfn.SEQUENCE(20,1,0.1,(7-0.1)/19)</f>
        <v>0.1</v>
      </c>
      <c r="Q34" s="6" cm="1">
        <f t="array" ref="Q34">dlint(P34,$Q$33)</f>
        <v>0.1</v>
      </c>
      <c r="R34" s="1" cm="1">
        <f t="array" ref="R34">dlint(P34,$R$33)</f>
        <v>0.1</v>
      </c>
      <c r="S34" s="1" cm="1">
        <f t="array" ref="S34">dlint(P34,$S$33)</f>
        <v>0.1</v>
      </c>
      <c r="T34" s="1" cm="1">
        <f t="array" ref="T34">dlint(Q34,$T$33)</f>
        <v>0.1</v>
      </c>
      <c r="U34" s="1" t="e">
        <f>IF(Q34=_xlfn.AGGREGATE(4,6,Q34:Q53),Q34,NA())</f>
        <v>#N/A</v>
      </c>
      <c r="V34" s="1" t="e">
        <f t="shared" ref="V34:X49" si="1">IF(R34=_xlfn.AGGREGATE(4,6,R34:R53),R34,NA())</f>
        <v>#N/A</v>
      </c>
      <c r="W34" s="1" t="e">
        <f t="shared" si="1"/>
        <v>#N/A</v>
      </c>
      <c r="X34" s="1" t="e">
        <f t="shared" si="1"/>
        <v>#N/A</v>
      </c>
    </row>
    <row r="35" spans="1:29" x14ac:dyDescent="0.3">
      <c r="A35" t="s">
        <v>7</v>
      </c>
      <c r="B35" s="4">
        <v>3.6</v>
      </c>
      <c r="C35" s="5">
        <v>1.5917360000000003</v>
      </c>
      <c r="D35" s="5">
        <f t="shared" si="0"/>
        <v>5.7302496000000014</v>
      </c>
      <c r="G35" s="1">
        <v>3.6</v>
      </c>
      <c r="H35" s="1">
        <v>5.7302496000000014</v>
      </c>
      <c r="I35" s="1">
        <v>3.6</v>
      </c>
      <c r="J35" s="1">
        <v>4.3229328585365838</v>
      </c>
      <c r="K35" s="1">
        <v>3.6</v>
      </c>
      <c r="L35" s="1">
        <v>4.5653180487804885</v>
      </c>
      <c r="M35" s="1">
        <v>3.6</v>
      </c>
      <c r="N35" s="1">
        <v>4.4838576000000021</v>
      </c>
      <c r="P35" s="6">
        <v>0.4631578947368421</v>
      </c>
      <c r="Q35" s="6" cm="1">
        <f t="array" ref="Q35">dlint(P35,$Q$33)</f>
        <v>0.4631578947368421</v>
      </c>
      <c r="R35" s="1" cm="1">
        <f t="array" ref="R35">dlint(P35,$R$33)</f>
        <v>0.4631578947368421</v>
      </c>
      <c r="S35" s="1" cm="1">
        <f t="array" ref="S35">dlint(P35,$S$33)</f>
        <v>0.4631578947368421</v>
      </c>
      <c r="T35" s="1" cm="1">
        <f t="array" ref="T35">dlint(Q35,$T$33)</f>
        <v>0.4631578947368421</v>
      </c>
      <c r="U35" s="1" t="e">
        <f t="shared" ref="U35:X50" si="2">IF(Q35=_xlfn.AGGREGATE(4,6,Q35:Q54),Q35,NA())</f>
        <v>#N/A</v>
      </c>
      <c r="V35" s="1" t="e">
        <f t="shared" si="1"/>
        <v>#N/A</v>
      </c>
      <c r="W35" s="1" t="e">
        <f t="shared" si="1"/>
        <v>#N/A</v>
      </c>
      <c r="X35" s="1" t="e">
        <f t="shared" si="1"/>
        <v>#N/A</v>
      </c>
      <c r="AB35" s="1" cm="1">
        <f t="array" ref="AB35">_xlfn.LAMBDA(_xlpm.s,_xlpm.x,lupm(_xlpm.s,_xlpm.x)+IFERROR((lupp(_xlpm.s,_xlpm.x)-lupm(_xlpm.s,_xlpm.x))/(luppx(_xlpm.s,_xlpm.x)-lupmx(_xlpm.s,_xlpm.x))*(_xlpm.x-lupmx(_xlpm.s,_xlpm.x)),0))("10A",AA32)</f>
        <v>1.9062599053846159</v>
      </c>
    </row>
    <row r="36" spans="1:29" x14ac:dyDescent="0.3">
      <c r="A36" t="s">
        <v>7</v>
      </c>
      <c r="B36" s="4">
        <v>3.7</v>
      </c>
      <c r="C36" s="5">
        <v>1.6491390000000001</v>
      </c>
      <c r="D36" s="5">
        <f t="shared" si="0"/>
        <v>6.1018143000000009</v>
      </c>
      <c r="G36" s="1">
        <v>3.7</v>
      </c>
      <c r="H36" s="1">
        <v>6.1018143000000009</v>
      </c>
      <c r="I36" s="1">
        <v>3.7</v>
      </c>
      <c r="J36" s="1">
        <v>4.4573610317073165</v>
      </c>
      <c r="K36" s="1">
        <v>3.7</v>
      </c>
      <c r="L36" s="1">
        <v>4.7160606097560986</v>
      </c>
      <c r="M36" s="1">
        <v>3.7</v>
      </c>
      <c r="N36" s="1">
        <v>4.6675463000000015</v>
      </c>
      <c r="P36" s="6">
        <v>0.82631578947368423</v>
      </c>
      <c r="Q36" s="6" cm="1">
        <f t="array" ref="Q36">dlint(P36,$Q$33)</f>
        <v>0.82631578947368423</v>
      </c>
      <c r="R36" s="1" cm="1">
        <f t="array" ref="R36">dlint(P36,$R$33)</f>
        <v>0.82631578947368423</v>
      </c>
      <c r="S36" s="1" cm="1">
        <f t="array" ref="S36">dlint(P36,$S$33)</f>
        <v>0.82631578947368423</v>
      </c>
      <c r="T36" s="1" cm="1">
        <f t="array" ref="T36">dlint(Q36,$T$33)</f>
        <v>0.82631578947368423</v>
      </c>
      <c r="U36" s="1" t="e">
        <f t="shared" si="2"/>
        <v>#N/A</v>
      </c>
      <c r="V36" s="1" t="e">
        <f t="shared" si="1"/>
        <v>#N/A</v>
      </c>
      <c r="W36" s="1" t="e">
        <f t="shared" si="1"/>
        <v>#N/A</v>
      </c>
      <c r="X36" s="1" t="e">
        <f t="shared" si="1"/>
        <v>#N/A</v>
      </c>
    </row>
    <row r="37" spans="1:29" x14ac:dyDescent="0.3">
      <c r="A37" t="s">
        <v>7</v>
      </c>
      <c r="B37" s="4">
        <v>3.8</v>
      </c>
      <c r="C37" s="5">
        <v>1.7106840000000003</v>
      </c>
      <c r="D37" s="5">
        <f t="shared" si="0"/>
        <v>6.5005992000000008</v>
      </c>
      <c r="G37" s="1">
        <v>3.8</v>
      </c>
      <c r="H37" s="1">
        <v>6.5005992000000008</v>
      </c>
      <c r="I37" s="1">
        <v>3.8</v>
      </c>
      <c r="J37" s="1">
        <v>4.5925647024390228</v>
      </c>
      <c r="K37" s="1">
        <v>3.8</v>
      </c>
      <c r="L37" s="1">
        <v>4.868096585365854</v>
      </c>
      <c r="M37" s="1">
        <v>3.8</v>
      </c>
      <c r="N37" s="1">
        <v>4.8701711999999997</v>
      </c>
      <c r="P37" s="6">
        <v>1.1894736842105265</v>
      </c>
      <c r="Q37" s="6" cm="1">
        <f t="array" ref="Q37">dlint(P37,$Q$33)</f>
        <v>1.3230570603337615</v>
      </c>
      <c r="R37" s="1" cm="1">
        <f t="array" ref="R37">dlint(P37,$R$33)</f>
        <v>1.3171964197689345</v>
      </c>
      <c r="S37" s="1" cm="1">
        <f t="array" ref="S37">dlint(P37,$S$33)</f>
        <v>1.380502093117409</v>
      </c>
      <c r="T37" s="1" cm="1">
        <f t="array" ref="T37">dlint(Q37,$T$33)</f>
        <v>1.5350295401355334</v>
      </c>
      <c r="U37" s="1" t="e">
        <f t="shared" si="2"/>
        <v>#N/A</v>
      </c>
      <c r="V37" s="1" t="e">
        <f t="shared" si="1"/>
        <v>#N/A</v>
      </c>
      <c r="W37" s="1" t="e">
        <f t="shared" si="1"/>
        <v>#N/A</v>
      </c>
      <c r="X37" s="1" t="e">
        <f t="shared" si="1"/>
        <v>#N/A</v>
      </c>
      <c r="AB37" s="1" cm="1">
        <f t="array" ref="AB37">_xlfn.LAMBDA(_xlpm.x,_xlpm.x_0,_xlpm.x_1,_xlpm.y_0,_xlpm.y_1,_xlpm.y_0+IFERROR((_xlpm.y_1-_xlpm.y_0)/(_xlpm.x_1-_xlpm.x_0)*(_xlpm.x-_xlpm.x_0),0))(AA32,AC32,AC33,AB32,AB33)</f>
        <v>1.9062599053846159</v>
      </c>
    </row>
    <row r="38" spans="1:29" x14ac:dyDescent="0.3">
      <c r="A38" t="s">
        <v>7</v>
      </c>
      <c r="B38" s="4">
        <v>3.9</v>
      </c>
      <c r="C38" s="5">
        <v>1.7763710000000004</v>
      </c>
      <c r="D38" s="5">
        <f t="shared" si="0"/>
        <v>6.9278469000000014</v>
      </c>
      <c r="G38" s="1">
        <v>3.9</v>
      </c>
      <c r="H38" s="1">
        <v>6.9278469000000014</v>
      </c>
      <c r="I38" s="1">
        <v>3.9</v>
      </c>
      <c r="J38" s="1">
        <v>4.7285438707317056</v>
      </c>
      <c r="K38" s="1">
        <v>3.9</v>
      </c>
      <c r="L38" s="1">
        <v>5.0214259756097572</v>
      </c>
      <c r="M38" s="1">
        <v>3.9</v>
      </c>
      <c r="N38" s="1">
        <v>5.0929749000000006</v>
      </c>
      <c r="P38" s="6">
        <v>1.5526315789473686</v>
      </c>
      <c r="Q38" s="6" cm="1">
        <f t="array" ref="Q38">dlint(P38,$Q$33)</f>
        <v>1.7635456033376125</v>
      </c>
      <c r="R38" s="1" cm="1">
        <f t="array" ref="R38">dlint(P38,$R$33)</f>
        <v>1.7412615397946087</v>
      </c>
      <c r="S38" s="1" cm="1">
        <f t="array" ref="S38">dlint(P38,$S$33)</f>
        <v>1.8334635890688264</v>
      </c>
      <c r="T38" s="1" cm="1">
        <f t="array" ref="T38">dlint(Q38,$T$33)</f>
        <v>2.0705484797601095</v>
      </c>
      <c r="U38" s="1" t="e">
        <f t="shared" si="2"/>
        <v>#N/A</v>
      </c>
      <c r="V38" s="1" t="e">
        <f t="shared" si="1"/>
        <v>#N/A</v>
      </c>
      <c r="W38" s="1" t="e">
        <f t="shared" si="1"/>
        <v>#N/A</v>
      </c>
      <c r="X38" s="1" t="e">
        <f t="shared" si="1"/>
        <v>#N/A</v>
      </c>
      <c r="AB38" s="1" cm="1">
        <f t="array" ref="AB38">Inter(AA32,AC32,AC33,AB32,AB33)</f>
        <v>1.9062599053846159</v>
      </c>
    </row>
    <row r="39" spans="1:29" x14ac:dyDescent="0.3">
      <c r="A39" t="s">
        <v>7</v>
      </c>
      <c r="B39" s="4">
        <v>4</v>
      </c>
      <c r="C39" s="5">
        <v>1.8462000000000003</v>
      </c>
      <c r="D39" s="5">
        <f t="shared" si="0"/>
        <v>7.3848000000000011</v>
      </c>
      <c r="G39" s="1">
        <v>4</v>
      </c>
      <c r="H39" s="1">
        <v>7.3848000000000011</v>
      </c>
      <c r="I39" s="1">
        <v>4</v>
      </c>
      <c r="J39" s="1">
        <v>4.8652985365853647</v>
      </c>
      <c r="K39" s="1">
        <v>4</v>
      </c>
      <c r="L39" s="1">
        <v>5.1760487804878057</v>
      </c>
      <c r="M39" s="1">
        <v>4</v>
      </c>
      <c r="N39" s="1">
        <v>5.3372000000000019</v>
      </c>
      <c r="P39" s="6">
        <v>1.9157894736842107</v>
      </c>
      <c r="Q39" s="6" cm="1">
        <f t="array" ref="Q39">dlint(P39,$Q$33)</f>
        <v>2.2209166110397947</v>
      </c>
      <c r="R39" s="1" cm="1">
        <f t="array" ref="R39">dlint(P39,$R$33)</f>
        <v>2.1754489437740694</v>
      </c>
      <c r="S39" s="1" cm="1">
        <f t="array" ref="S39">dlint(P39,$S$33)</f>
        <v>2.3009675238866407</v>
      </c>
      <c r="T39" s="1" cm="1">
        <f t="array" ref="T39">dlint(Q39,$T$33)</f>
        <v>2.6394835897358155</v>
      </c>
      <c r="U39" s="1" t="e">
        <f t="shared" si="2"/>
        <v>#N/A</v>
      </c>
      <c r="V39" s="1" t="e">
        <f t="shared" si="1"/>
        <v>#N/A</v>
      </c>
      <c r="W39" s="1" t="e">
        <f t="shared" si="1"/>
        <v>#N/A</v>
      </c>
      <c r="X39" s="1" t="e">
        <f t="shared" si="1"/>
        <v>#N/A</v>
      </c>
    </row>
    <row r="40" spans="1:29" x14ac:dyDescent="0.3">
      <c r="A40" t="s">
        <v>7</v>
      </c>
      <c r="B40" s="4">
        <v>4.0999999999999996</v>
      </c>
      <c r="C40" s="5">
        <v>1.9201710000000001</v>
      </c>
      <c r="D40" s="5">
        <f t="shared" si="0"/>
        <v>7.8727010999999996</v>
      </c>
      <c r="G40" s="1">
        <v>4.0999999999999996</v>
      </c>
      <c r="H40" s="1">
        <v>7.8727010999999996</v>
      </c>
      <c r="I40" s="1">
        <v>4.0999999999999996</v>
      </c>
      <c r="J40" s="1">
        <v>5.0028286999999976</v>
      </c>
      <c r="K40" s="1">
        <v>4.0999999999999996</v>
      </c>
      <c r="L40" s="1">
        <v>5.3319650000000003</v>
      </c>
      <c r="M40" s="1">
        <v>4.0999999999999996</v>
      </c>
      <c r="N40" s="1">
        <v>5.6040891000000013</v>
      </c>
      <c r="P40" s="6">
        <v>2.2789473684210528</v>
      </c>
      <c r="Q40" s="6" cm="1">
        <f t="array" ref="Q40">dlint(P40,$Q$33)</f>
        <v>2.6954423812580237</v>
      </c>
      <c r="R40" s="1" cm="1">
        <f t="array" ref="R40">dlint(P40,$R$33)</f>
        <v>2.6199218943517328</v>
      </c>
      <c r="S40" s="1" cm="1">
        <f t="array" ref="S40">dlint(P40,$S$33)</f>
        <v>2.7832484530364385</v>
      </c>
      <c r="T40" s="1" cm="1">
        <f t="array" ref="T40">dlint(Q40,$T$33)</f>
        <v>3.2436648079144654</v>
      </c>
      <c r="U40" s="1" t="e">
        <f t="shared" si="2"/>
        <v>#N/A</v>
      </c>
      <c r="V40" s="1" t="e">
        <f t="shared" si="1"/>
        <v>#N/A</v>
      </c>
      <c r="W40" s="1" t="e">
        <f t="shared" si="1"/>
        <v>#N/A</v>
      </c>
      <c r="X40" s="1" t="e">
        <f t="shared" si="1"/>
        <v>#N/A</v>
      </c>
      <c r="AB40" s="1" cm="1">
        <f t="array" ref="AB40">_xlfn.LAMBDA(_xlpm.s,_xlpm.x,Inter(_xlpm.x,lupmx(_xlpm.s,_xlpm.x),luppx(_xlpm.s,_xlpm.x),lupm(_xlpm.s,_xlpm.x),lupp(_xlpm.s,_xlpm.x)))("10A",1.61)</f>
        <v>1.9062599053846159</v>
      </c>
    </row>
    <row r="41" spans="1:29" x14ac:dyDescent="0.3">
      <c r="A41" t="s">
        <v>7</v>
      </c>
      <c r="B41" s="4">
        <v>4.2</v>
      </c>
      <c r="C41" s="5">
        <v>1.9982840000000006</v>
      </c>
      <c r="D41" s="5">
        <f t="shared" si="0"/>
        <v>8.3927928000000023</v>
      </c>
      <c r="G41" s="1">
        <v>4.2</v>
      </c>
      <c r="H41" s="1">
        <v>8.3927928000000023</v>
      </c>
      <c r="I41" s="1">
        <v>4.2</v>
      </c>
      <c r="J41" s="1">
        <v>5.1411343609756086</v>
      </c>
      <c r="K41" s="1">
        <v>4.2</v>
      </c>
      <c r="L41" s="1">
        <v>5.4891746341463428</v>
      </c>
      <c r="M41" s="1">
        <v>4.2</v>
      </c>
      <c r="N41" s="1">
        <v>5.8948848000000016</v>
      </c>
      <c r="P41" s="6">
        <v>2.642105263157895</v>
      </c>
      <c r="Q41" s="6" cm="1">
        <f t="array" ref="Q41">dlint(P41,$Q$33)</f>
        <v>3.1870548395378697</v>
      </c>
      <c r="R41" s="1" cm="1">
        <f t="array" ref="R41">dlint(P41,$R$33)</f>
        <v>3.0746395758664953</v>
      </c>
      <c r="S41" s="1" cm="1">
        <f t="array" ref="S41">dlint(P41,$S$33)</f>
        <v>3.3089545263157909</v>
      </c>
      <c r="T41" s="1" cm="1">
        <f t="array" ref="T41">dlint(Q41,$T$33)</f>
        <v>3.8846179087076003</v>
      </c>
      <c r="U41" s="1" t="e">
        <f t="shared" si="2"/>
        <v>#N/A</v>
      </c>
      <c r="V41" s="1" t="e">
        <f t="shared" si="1"/>
        <v>#N/A</v>
      </c>
      <c r="W41" s="1" t="e">
        <f t="shared" si="1"/>
        <v>#N/A</v>
      </c>
      <c r="X41" s="1" t="e">
        <f t="shared" si="1"/>
        <v>#N/A</v>
      </c>
      <c r="AB41" s="1" cm="1">
        <f t="array" ref="AB41">lint("10A",1.61)</f>
        <v>1.9062599053846159</v>
      </c>
    </row>
    <row r="42" spans="1:29" x14ac:dyDescent="0.3">
      <c r="A42" t="s">
        <v>7</v>
      </c>
      <c r="B42" s="4">
        <v>4.3</v>
      </c>
      <c r="C42" s="5">
        <v>2.0805389999999999</v>
      </c>
      <c r="D42" s="5">
        <f t="shared" si="0"/>
        <v>8.9463176999999998</v>
      </c>
      <c r="G42" s="1">
        <v>4.3</v>
      </c>
      <c r="H42" s="1">
        <v>8.9463176999999998</v>
      </c>
      <c r="I42" s="1">
        <v>4.3</v>
      </c>
      <c r="J42" s="1">
        <v>5.2802155195121934</v>
      </c>
      <c r="K42" s="1">
        <v>4.3</v>
      </c>
      <c r="L42" s="1">
        <v>5.6476776829268296</v>
      </c>
      <c r="M42" s="1">
        <v>4.3</v>
      </c>
      <c r="N42" s="1">
        <v>6.2108296999999988</v>
      </c>
      <c r="P42" s="6">
        <v>3.0052631578947371</v>
      </c>
      <c r="Q42" s="6" cm="1">
        <f t="array" ref="Q42">dlint(P42,$Q$33)</f>
        <v>3.6955497625160465</v>
      </c>
      <c r="R42" s="1" cm="1">
        <f t="array" ref="R42">dlint(P42,$R$33)</f>
        <v>3.5394795413350448</v>
      </c>
      <c r="S42" s="1" cm="1">
        <f t="array" ref="S42">dlint(P42,$S$33)</f>
        <v>4.0152335842105282</v>
      </c>
      <c r="T42" s="1" cm="1">
        <f t="array" ref="T42">dlint(Q42,$T$33)</f>
        <v>4.6593717166188142</v>
      </c>
      <c r="U42" s="1" t="e">
        <f t="shared" si="2"/>
        <v>#N/A</v>
      </c>
      <c r="V42" s="1" t="e">
        <f t="shared" si="1"/>
        <v>#N/A</v>
      </c>
      <c r="W42" s="1" t="e">
        <f t="shared" si="1"/>
        <v>#N/A</v>
      </c>
      <c r="X42" s="1" t="e">
        <f t="shared" si="1"/>
        <v>#N/A</v>
      </c>
    </row>
    <row r="43" spans="1:29" x14ac:dyDescent="0.3">
      <c r="A43" t="s">
        <v>7</v>
      </c>
      <c r="B43" s="4">
        <v>4.4000000000000004</v>
      </c>
      <c r="C43" s="5">
        <v>2.1669360000000015</v>
      </c>
      <c r="D43" s="5">
        <f t="shared" si="0"/>
        <v>9.5345184000000067</v>
      </c>
      <c r="G43" s="1">
        <v>4.4000000000000004</v>
      </c>
      <c r="H43" s="1">
        <v>9.5345184000000067</v>
      </c>
      <c r="I43" s="1">
        <v>4.4000000000000004</v>
      </c>
      <c r="J43" s="1">
        <v>5.4200721756097545</v>
      </c>
      <c r="K43" s="1">
        <v>4.4000000000000004</v>
      </c>
      <c r="L43" s="1">
        <v>5.8074741463414643</v>
      </c>
      <c r="M43" s="1">
        <v>4.4000000000000004</v>
      </c>
      <c r="N43" s="1">
        <v>6.5531663999999994</v>
      </c>
      <c r="P43" s="6">
        <v>3.3684210526315792</v>
      </c>
      <c r="Q43" s="6" cm="1">
        <f t="array" ref="Q43">dlint(P43,$Q$33)</f>
        <v>4.2213355969191282</v>
      </c>
      <c r="R43" s="1" cm="1">
        <f t="array" ref="R43">dlint(P43,$R$33)</f>
        <v>4.0146866847240048</v>
      </c>
      <c r="S43" s="1" cm="1">
        <f t="array" ref="S43">dlint(P43,$S$33)</f>
        <v>4.9699073368421054</v>
      </c>
      <c r="T43" s="1" cm="1">
        <f t="array" ref="T43">dlint(Q43,$T$33)</f>
        <v>5.9622935303505429</v>
      </c>
      <c r="U43" s="1" t="e">
        <f t="shared" si="2"/>
        <v>#N/A</v>
      </c>
      <c r="V43" s="1" t="e">
        <f t="shared" si="1"/>
        <v>#N/A</v>
      </c>
      <c r="W43" s="1" t="e">
        <f t="shared" si="1"/>
        <v>#N/A</v>
      </c>
      <c r="X43" s="1" t="e">
        <f t="shared" si="1"/>
        <v>#N/A</v>
      </c>
    </row>
    <row r="44" spans="1:29" x14ac:dyDescent="0.3">
      <c r="A44" t="s">
        <v>7</v>
      </c>
      <c r="B44" s="4">
        <v>4.5</v>
      </c>
      <c r="C44" s="5">
        <v>2.2574750000000012</v>
      </c>
      <c r="D44" s="5">
        <f t="shared" si="0"/>
        <v>10.158637500000005</v>
      </c>
      <c r="G44" s="1">
        <v>4.5</v>
      </c>
      <c r="H44" s="1">
        <v>10.158637500000005</v>
      </c>
      <c r="I44" s="1">
        <v>4.5</v>
      </c>
      <c r="J44" s="1">
        <v>5.5607043292682912</v>
      </c>
      <c r="K44" s="1">
        <v>4.5</v>
      </c>
      <c r="L44" s="1">
        <v>5.9685640243902451</v>
      </c>
      <c r="M44" s="1">
        <v>4.5</v>
      </c>
      <c r="N44" s="1">
        <v>6.9231375000000011</v>
      </c>
      <c r="P44" s="6">
        <v>3.7315789473684213</v>
      </c>
      <c r="Q44" s="6" cm="1">
        <f t="array" ref="Q44">dlint(P44,$Q$33)</f>
        <v>4.7640719704749692</v>
      </c>
      <c r="R44" s="1" cm="1">
        <f t="array" ref="R44">dlint(P44,$R$33)</f>
        <v>4.5000569277278553</v>
      </c>
      <c r="S44" s="1" cm="1">
        <f t="array" ref="S44">dlint(P44,$S$33)</f>
        <v>6.2277463736842122</v>
      </c>
      <c r="T44" s="1" cm="1">
        <f t="array" ref="T44">dlint(Q44,$T$33)</f>
        <v>8.0458957376154565</v>
      </c>
      <c r="U44" s="1" t="e">
        <f t="shared" si="2"/>
        <v>#N/A</v>
      </c>
      <c r="V44" s="1" t="e">
        <f t="shared" si="1"/>
        <v>#N/A</v>
      </c>
      <c r="W44" s="1" t="e">
        <f t="shared" si="1"/>
        <v>#N/A</v>
      </c>
      <c r="X44" s="1" t="e">
        <f t="shared" si="1"/>
        <v>#N/A</v>
      </c>
    </row>
    <row r="45" spans="1:29" x14ac:dyDescent="0.3">
      <c r="A45" t="s">
        <v>10</v>
      </c>
      <c r="B45" s="4">
        <v>1</v>
      </c>
      <c r="C45" s="5">
        <v>1.1499999999999999</v>
      </c>
      <c r="D45" s="5">
        <f t="shared" si="0"/>
        <v>1.1499999999999999</v>
      </c>
      <c r="I45" s="1">
        <v>4.5999999999999996</v>
      </c>
      <c r="J45" s="1">
        <v>5.7021119804878024</v>
      </c>
      <c r="K45" s="1">
        <v>4.5999999999999996</v>
      </c>
      <c r="L45" s="1">
        <v>6.1309473170731712</v>
      </c>
      <c r="M45" s="1">
        <v>4.5999999999999996</v>
      </c>
      <c r="N45" s="1">
        <v>7.3219856000000005</v>
      </c>
      <c r="P45" s="6">
        <v>4.094736842105263</v>
      </c>
      <c r="Q45" s="6" cm="1">
        <f t="array" ref="Q45">dlint(P45,$Q$33)</f>
        <v>5.3237588831835696</v>
      </c>
      <c r="R45" s="1" cm="1">
        <f t="array" ref="R45">dlint(P45,$R$33)</f>
        <v>4.9955902703465958</v>
      </c>
      <c r="S45" s="1" cm="1">
        <f t="array" ref="S45">dlint(P45,$S$33)</f>
        <v>7.8470220947368423</v>
      </c>
      <c r="T45" s="1" cm="1">
        <f t="array" ref="T45">dlint(Q45,$T$33)</f>
        <v>11.187133579502049</v>
      </c>
      <c r="U45" s="1" t="e">
        <f t="shared" si="2"/>
        <v>#N/A</v>
      </c>
      <c r="V45" s="1" t="e">
        <f t="shared" si="1"/>
        <v>#N/A</v>
      </c>
      <c r="W45" s="1" t="e">
        <f t="shared" si="1"/>
        <v>#N/A</v>
      </c>
      <c r="X45" s="1">
        <f t="shared" si="1"/>
        <v>11.187133579502049</v>
      </c>
    </row>
    <row r="46" spans="1:29" x14ac:dyDescent="0.3">
      <c r="A46" t="s">
        <v>10</v>
      </c>
      <c r="B46" s="4">
        <v>1.1000000000000001</v>
      </c>
      <c r="C46" s="5">
        <v>1.1531486521739129</v>
      </c>
      <c r="D46" s="5">
        <f t="shared" si="0"/>
        <v>1.2684635173913044</v>
      </c>
      <c r="I46" s="1">
        <v>4.7</v>
      </c>
      <c r="J46" s="1">
        <v>5.844295129268291</v>
      </c>
      <c r="K46" s="1">
        <v>4.7</v>
      </c>
      <c r="L46" s="1">
        <v>6.294624024390246</v>
      </c>
      <c r="M46" s="1">
        <v>4.7</v>
      </c>
      <c r="N46" s="1">
        <v>7.7509533000000008</v>
      </c>
      <c r="P46" s="6">
        <v>4.4578947368421051</v>
      </c>
      <c r="Q46" s="6" cm="1">
        <f t="array" ref="Q46">dlint(P46,$Q$33)</f>
        <v>5.9007367073170736</v>
      </c>
      <c r="R46" s="1" cm="1">
        <f t="array" ref="R46">dlint(P46,$R$33)</f>
        <v>5.5014907908857493</v>
      </c>
      <c r="S46" s="1" cm="1">
        <f t="array" ref="S46">dlint(P46,$S$33)</f>
        <v>9.8958505105263193</v>
      </c>
      <c r="T46" s="1" t="e">
        <f>NA()</f>
        <v>#N/A</v>
      </c>
      <c r="U46" s="1" t="e">
        <f t="shared" si="2"/>
        <v>#N/A</v>
      </c>
      <c r="V46" s="1" t="e">
        <f t="shared" si="1"/>
        <v>#N/A</v>
      </c>
      <c r="W46" s="1">
        <f t="shared" si="1"/>
        <v>9.8958505105263193</v>
      </c>
      <c r="X46" s="1" t="e">
        <f t="shared" si="1"/>
        <v>#N/A</v>
      </c>
    </row>
    <row r="47" spans="1:29" x14ac:dyDescent="0.3">
      <c r="A47" t="s">
        <v>10</v>
      </c>
      <c r="B47" s="4">
        <v>1.2</v>
      </c>
      <c r="C47" s="5">
        <v>1.156297304347826</v>
      </c>
      <c r="D47" s="5">
        <f t="shared" si="0"/>
        <v>1.387556765217391</v>
      </c>
      <c r="I47" s="1">
        <v>4.8</v>
      </c>
      <c r="J47" s="1">
        <v>5.9872537756097541</v>
      </c>
      <c r="K47" s="1">
        <v>4.8</v>
      </c>
      <c r="L47" s="1">
        <v>6.4595941463414634</v>
      </c>
      <c r="M47" s="1">
        <v>4.8</v>
      </c>
      <c r="N47" s="1">
        <v>8.2112832000000004</v>
      </c>
      <c r="P47" s="6">
        <v>4.8210526315789473</v>
      </c>
      <c r="Q47" s="6" cm="1">
        <f t="array" ref="Q47">dlint(P47,$Q$33)</f>
        <v>6.4945969961489096</v>
      </c>
      <c r="R47" s="1" cm="1">
        <f t="array" ref="R47">dlint(P47,$R$33)</f>
        <v>6.0175135953786887</v>
      </c>
      <c r="S47" s="1" t="e">
        <f>NA()</f>
        <v>#N/A</v>
      </c>
      <c r="T47" s="1" t="e">
        <f>NA()</f>
        <v>#N/A</v>
      </c>
      <c r="U47" s="1" t="e">
        <f t="shared" si="2"/>
        <v>#N/A</v>
      </c>
      <c r="V47" s="1" t="e">
        <f t="shared" si="1"/>
        <v>#N/A</v>
      </c>
      <c r="W47" s="1" t="e">
        <f t="shared" si="1"/>
        <v>#N/A</v>
      </c>
      <c r="X47" s="1" t="e">
        <f t="shared" si="1"/>
        <v>#N/A</v>
      </c>
    </row>
    <row r="48" spans="1:29" x14ac:dyDescent="0.3">
      <c r="A48" t="s">
        <v>10</v>
      </c>
      <c r="B48" s="4">
        <v>1.3</v>
      </c>
      <c r="C48" s="5">
        <v>1.159445956521739</v>
      </c>
      <c r="D48" s="5">
        <f t="shared" si="0"/>
        <v>1.5072797434782608</v>
      </c>
      <c r="I48" s="1">
        <v>4.9000000000000004</v>
      </c>
      <c r="J48" s="1">
        <v>6.1309879195121937</v>
      </c>
      <c r="K48" s="1">
        <v>4.9000000000000004</v>
      </c>
      <c r="L48" s="1">
        <v>6.6258576829268314</v>
      </c>
      <c r="M48" s="1">
        <v>4.9000000000000004</v>
      </c>
      <c r="N48" s="1">
        <v>8.7042179000000033</v>
      </c>
      <c r="P48" s="6">
        <v>5.1842105263157894</v>
      </c>
      <c r="Q48" s="6" cm="1">
        <f t="array" ref="Q48">dlint(P48,$Q$33)</f>
        <v>7.0966237368421075</v>
      </c>
      <c r="R48" s="1" cm="1">
        <f t="array" ref="R48">dlint(P48,$R$33)</f>
        <v>6.5424390368421026</v>
      </c>
      <c r="S48" s="1" t="e">
        <f>NA()</f>
        <v>#N/A</v>
      </c>
      <c r="T48" s="1" t="e">
        <f>NA()</f>
        <v>#N/A</v>
      </c>
      <c r="U48" s="1" t="e">
        <f t="shared" si="2"/>
        <v>#N/A</v>
      </c>
      <c r="V48" s="1" t="e">
        <f t="shared" si="1"/>
        <v>#N/A</v>
      </c>
      <c r="W48" s="1" t="e">
        <f t="shared" si="1"/>
        <v>#N/A</v>
      </c>
      <c r="X48" s="1" t="e">
        <f t="shared" si="1"/>
        <v>#N/A</v>
      </c>
    </row>
    <row r="49" spans="1:31" x14ac:dyDescent="0.3">
      <c r="A49" t="s">
        <v>10</v>
      </c>
      <c r="B49" s="4">
        <v>1.4</v>
      </c>
      <c r="C49" s="5">
        <v>1.162594608695652</v>
      </c>
      <c r="D49" s="5">
        <f t="shared" si="0"/>
        <v>1.6276324521739127</v>
      </c>
      <c r="I49" s="1">
        <v>5</v>
      </c>
      <c r="J49" s="1">
        <v>6.275497560975607</v>
      </c>
      <c r="K49" s="1">
        <v>5</v>
      </c>
      <c r="L49" s="1">
        <v>6.7934146341463428</v>
      </c>
      <c r="M49" s="1">
        <v>5</v>
      </c>
      <c r="N49" s="1">
        <v>9.2310000000000016</v>
      </c>
      <c r="P49" s="6">
        <v>5.5473684210526315</v>
      </c>
      <c r="Q49" s="6" cm="1">
        <f t="array" ref="Q49">dlint(P49,$Q$33)</f>
        <v>7.7260573684210474</v>
      </c>
      <c r="R49" s="1" cm="1">
        <f t="array" ref="R49">dlint(P49,$R$33)</f>
        <v>7.1119623052631527</v>
      </c>
      <c r="S49" s="1" t="e">
        <f>NA()</f>
        <v>#N/A</v>
      </c>
      <c r="T49" s="1" t="e">
        <f>NA()</f>
        <v>#N/A</v>
      </c>
      <c r="U49" s="1" t="e">
        <f t="shared" si="2"/>
        <v>#N/A</v>
      </c>
      <c r="V49" s="1" t="e">
        <f t="shared" si="1"/>
        <v>#N/A</v>
      </c>
      <c r="W49" s="1" t="e">
        <f t="shared" si="1"/>
        <v>#N/A</v>
      </c>
      <c r="X49" s="1" t="e">
        <f t="shared" si="1"/>
        <v>#N/A</v>
      </c>
    </row>
    <row r="50" spans="1:31" x14ac:dyDescent="0.3">
      <c r="A50" t="s">
        <v>10</v>
      </c>
      <c r="B50" s="4">
        <v>1.5</v>
      </c>
      <c r="C50" s="5">
        <v>1.1657432608695653</v>
      </c>
      <c r="D50" s="5">
        <f t="shared" si="0"/>
        <v>1.748614891304348</v>
      </c>
      <c r="I50" s="1">
        <v>5.0999999999999996</v>
      </c>
      <c r="J50" s="1">
        <v>6.4207826999999975</v>
      </c>
      <c r="K50" s="1">
        <v>5.0999999999999996</v>
      </c>
      <c r="L50" s="1">
        <v>6.9622650000000013</v>
      </c>
      <c r="M50" s="1">
        <v>5.0999999999999996</v>
      </c>
      <c r="N50" s="1">
        <v>9.7928721000000003</v>
      </c>
      <c r="P50" s="6">
        <v>5.9105263157894736</v>
      </c>
      <c r="Q50" s="6" cm="1">
        <f t="array" ref="Q50">dlint(P50,$Q$33)</f>
        <v>8.4481583684210477</v>
      </c>
      <c r="R50" s="1" cm="1">
        <f t="array" ref="R50">dlint(P50,$R$33)</f>
        <v>7.7647933210526245</v>
      </c>
      <c r="S50" s="1" t="e">
        <f>NA()</f>
        <v>#N/A</v>
      </c>
      <c r="T50" s="1" t="e">
        <f>NA()</f>
        <v>#N/A</v>
      </c>
      <c r="U50" s="1" t="e">
        <f t="shared" si="2"/>
        <v>#N/A</v>
      </c>
      <c r="V50" s="1" t="e">
        <f t="shared" si="2"/>
        <v>#N/A</v>
      </c>
      <c r="W50" s="1" t="e">
        <f t="shared" si="2"/>
        <v>#N/A</v>
      </c>
      <c r="X50" s="1" t="e">
        <f t="shared" si="2"/>
        <v>#N/A</v>
      </c>
    </row>
    <row r="51" spans="1:31" x14ac:dyDescent="0.3">
      <c r="A51" t="s">
        <v>10</v>
      </c>
      <c r="B51" s="4">
        <v>1.6</v>
      </c>
      <c r="C51" s="5">
        <v>1.1688919130434783</v>
      </c>
      <c r="D51" s="5">
        <f t="shared" si="0"/>
        <v>1.8702270608695652</v>
      </c>
      <c r="I51" s="1">
        <v>5.2</v>
      </c>
      <c r="J51" s="1">
        <v>6.5652495999999978</v>
      </c>
      <c r="K51" s="1">
        <v>5.2</v>
      </c>
      <c r="L51" s="1">
        <v>7.1218160000000026</v>
      </c>
      <c r="M51" s="1">
        <v>5.2</v>
      </c>
      <c r="N51" s="1">
        <v>10.391076800000004</v>
      </c>
      <c r="P51" s="6">
        <v>6.2736842105263158</v>
      </c>
      <c r="Q51" s="6" cm="1">
        <f t="array" ref="Q51">dlint(P51,$Q$33)</f>
        <v>9.2789946315789393</v>
      </c>
      <c r="R51" s="1" cm="1">
        <f t="array" ref="R51">dlint(P51,$R$33)</f>
        <v>8.5155651894736764</v>
      </c>
      <c r="S51" s="1" t="e">
        <f>NA()</f>
        <v>#N/A</v>
      </c>
      <c r="T51" s="1" t="e">
        <f>NA()</f>
        <v>#N/A</v>
      </c>
      <c r="U51" s="1" t="e">
        <f t="shared" ref="U51:X53" si="3">IF(Q51=_xlfn.AGGREGATE(4,6,Q51:Q70),Q51,NA())</f>
        <v>#N/A</v>
      </c>
      <c r="V51" s="1" t="e">
        <f t="shared" si="3"/>
        <v>#N/A</v>
      </c>
      <c r="W51" s="1" t="e">
        <f t="shared" si="3"/>
        <v>#N/A</v>
      </c>
      <c r="X51" s="1" t="e">
        <f t="shared" si="3"/>
        <v>#N/A</v>
      </c>
    </row>
    <row r="52" spans="1:31" x14ac:dyDescent="0.3">
      <c r="A52" t="s">
        <v>10</v>
      </c>
      <c r="B52" s="4">
        <v>1.7</v>
      </c>
      <c r="C52" s="5">
        <v>1.1720405652173913</v>
      </c>
      <c r="D52" s="5">
        <f t="shared" si="0"/>
        <v>1.9924689608695652</v>
      </c>
      <c r="I52" s="1">
        <v>5.3</v>
      </c>
      <c r="J52" s="1">
        <v>6.7151688999999983</v>
      </c>
      <c r="K52" s="1">
        <v>5.3</v>
      </c>
      <c r="L52" s="1">
        <v>7.287447000000002</v>
      </c>
      <c r="M52" s="1">
        <v>5.3</v>
      </c>
      <c r="N52" s="1">
        <v>11.0268567</v>
      </c>
      <c r="P52" s="6">
        <v>6.6368421052631579</v>
      </c>
      <c r="Q52" s="6" cm="1">
        <f t="array" ref="Q52">dlint(P52,$Q$33)</f>
        <v>10.231455105263148</v>
      </c>
      <c r="R52" s="1" cm="1">
        <f t="array" ref="R52">dlint(P52,$R$33)</f>
        <v>9.3760506368420931</v>
      </c>
      <c r="S52" s="1" t="e">
        <f>NA()</f>
        <v>#N/A</v>
      </c>
      <c r="T52" s="1" t="e">
        <f>NA()</f>
        <v>#N/A</v>
      </c>
      <c r="U52" s="1" t="e">
        <f t="shared" si="3"/>
        <v>#N/A</v>
      </c>
      <c r="V52" s="1" t="e">
        <f t="shared" si="3"/>
        <v>#N/A</v>
      </c>
      <c r="W52" s="1" t="e">
        <f t="shared" si="3"/>
        <v>#N/A</v>
      </c>
      <c r="X52" s="1" t="e">
        <f t="shared" si="3"/>
        <v>#N/A</v>
      </c>
    </row>
    <row r="53" spans="1:31" x14ac:dyDescent="0.3">
      <c r="A53" t="s">
        <v>10</v>
      </c>
      <c r="B53" s="4">
        <v>1.8</v>
      </c>
      <c r="C53" s="5">
        <v>1.1751892173913043</v>
      </c>
      <c r="D53" s="5">
        <f t="shared" si="0"/>
        <v>2.1153405913043479</v>
      </c>
      <c r="I53" s="1">
        <v>5.4</v>
      </c>
      <c r="J53" s="1">
        <v>6.8708087999999981</v>
      </c>
      <c r="K53" s="1">
        <v>5.4</v>
      </c>
      <c r="L53" s="1">
        <v>7.4594520000000033</v>
      </c>
      <c r="M53" s="1">
        <v>5.4</v>
      </c>
      <c r="N53" s="1">
        <v>11.701454400000008</v>
      </c>
      <c r="P53" s="6">
        <v>7</v>
      </c>
      <c r="Q53" s="6" cm="1">
        <f t="array" ref="Q53">dlint(P53,$Q$33)</f>
        <v>11.318299999999986</v>
      </c>
      <c r="R53" s="1" cm="1">
        <f t="array" ref="R53">dlint(P53,$R$33)</f>
        <v>10.357899999999985</v>
      </c>
      <c r="S53" s="1" t="e">
        <f>NA()</f>
        <v>#N/A</v>
      </c>
      <c r="T53" s="1" t="e">
        <f>NA()</f>
        <v>#N/A</v>
      </c>
      <c r="U53" s="1">
        <f t="shared" si="3"/>
        <v>11.318299999999986</v>
      </c>
      <c r="V53" s="1">
        <f t="shared" si="3"/>
        <v>10.357899999999985</v>
      </c>
      <c r="W53" s="1" t="e">
        <f t="shared" si="3"/>
        <v>#N/A</v>
      </c>
      <c r="X53" s="1" t="e">
        <f t="shared" si="3"/>
        <v>#N/A</v>
      </c>
    </row>
    <row r="54" spans="1:31" x14ac:dyDescent="0.3">
      <c r="A54" t="s">
        <v>10</v>
      </c>
      <c r="B54" s="4">
        <v>1.9</v>
      </c>
      <c r="C54" s="5">
        <v>1.1783378695652174</v>
      </c>
      <c r="D54" s="5">
        <f t="shared" si="0"/>
        <v>2.2388419521739129</v>
      </c>
      <c r="I54" s="1">
        <v>5.5</v>
      </c>
      <c r="J54" s="1">
        <v>7.0324374999999968</v>
      </c>
      <c r="K54" s="1">
        <v>5.5</v>
      </c>
      <c r="L54" s="1">
        <v>7.6381249999999952</v>
      </c>
      <c r="M54" s="1">
        <v>5.5</v>
      </c>
      <c r="N54" s="1">
        <v>12.416112500000008</v>
      </c>
    </row>
    <row r="55" spans="1:31" x14ac:dyDescent="0.3">
      <c r="A55" t="s">
        <v>10</v>
      </c>
      <c r="B55" s="4">
        <v>2</v>
      </c>
      <c r="C55" s="5">
        <v>1.1814865217391306</v>
      </c>
      <c r="D55" s="5">
        <f t="shared" si="0"/>
        <v>2.3629730434782612</v>
      </c>
      <c r="I55" s="1">
        <v>5.6</v>
      </c>
      <c r="J55" s="1">
        <v>7.2003231999999926</v>
      </c>
      <c r="K55" s="1">
        <v>5.6</v>
      </c>
      <c r="L55" s="1">
        <v>7.8237599999999947</v>
      </c>
    </row>
    <row r="56" spans="1:31" x14ac:dyDescent="0.3">
      <c r="A56" t="s">
        <v>10</v>
      </c>
      <c r="B56" s="4">
        <v>2.1</v>
      </c>
      <c r="C56" s="5">
        <v>1.1846351739130436</v>
      </c>
      <c r="D56" s="5">
        <f t="shared" si="0"/>
        <v>2.4877338652173919</v>
      </c>
      <c r="I56" s="1">
        <v>5.7</v>
      </c>
      <c r="J56" s="1">
        <v>7.3747340999999915</v>
      </c>
      <c r="K56" s="1">
        <v>5.7</v>
      </c>
      <c r="L56" s="1">
        <v>8.016650999999996</v>
      </c>
      <c r="Z56" s="1" t="s">
        <v>17</v>
      </c>
      <c r="AA56" s="1" t="s">
        <v>18</v>
      </c>
      <c r="AD56" s="1" t="s">
        <v>7</v>
      </c>
      <c r="AE56" s="1">
        <v>97</v>
      </c>
    </row>
    <row r="57" spans="1:31" x14ac:dyDescent="0.3">
      <c r="A57" t="s">
        <v>10</v>
      </c>
      <c r="B57" s="4">
        <v>2.2000000000000002</v>
      </c>
      <c r="C57" s="5">
        <v>1.1877838260869567</v>
      </c>
      <c r="D57" s="5">
        <f t="shared" si="0"/>
        <v>2.6131244173913046</v>
      </c>
      <c r="I57" s="1">
        <v>5.8</v>
      </c>
      <c r="J57" s="1">
        <v>7.5559383999999934</v>
      </c>
      <c r="K57" s="1">
        <v>5.8</v>
      </c>
      <c r="L57" s="1">
        <v>8.2170919999999938</v>
      </c>
      <c r="Z57" s="1" t="s">
        <v>8</v>
      </c>
      <c r="AA57" s="1">
        <v>295</v>
      </c>
      <c r="AD57" s="1">
        <v>312</v>
      </c>
      <c r="AE57" s="1">
        <v>175</v>
      </c>
    </row>
    <row r="58" spans="1:31" x14ac:dyDescent="0.3">
      <c r="A58" t="s">
        <v>10</v>
      </c>
      <c r="B58" s="4">
        <v>2.2999999999999998</v>
      </c>
      <c r="C58" s="5">
        <v>1.1909324782608697</v>
      </c>
      <c r="D58" s="5">
        <f t="shared" si="0"/>
        <v>2.7391447000000002</v>
      </c>
      <c r="I58" s="1">
        <v>5.9</v>
      </c>
      <c r="J58" s="1">
        <v>7.7442042999999936</v>
      </c>
      <c r="K58" s="1">
        <v>5.9</v>
      </c>
      <c r="L58" s="1">
        <v>8.4253769999999957</v>
      </c>
      <c r="Z58" s="1" t="s">
        <v>19</v>
      </c>
      <c r="AA58" s="1">
        <v>19</v>
      </c>
      <c r="AD58" s="1">
        <v>13</v>
      </c>
      <c r="AE58" s="1">
        <v>295</v>
      </c>
    </row>
    <row r="59" spans="1:31" x14ac:dyDescent="0.3">
      <c r="A59" t="s">
        <v>10</v>
      </c>
      <c r="B59" s="4">
        <v>2.4</v>
      </c>
      <c r="C59" s="5">
        <v>1.1940811304347827</v>
      </c>
      <c r="D59" s="5">
        <f t="shared" si="0"/>
        <v>2.8657947130434782</v>
      </c>
      <c r="I59" s="1">
        <v>6</v>
      </c>
      <c r="J59" s="1">
        <v>7.9397999999999929</v>
      </c>
      <c r="K59" s="1">
        <v>6</v>
      </c>
      <c r="L59" s="1">
        <v>8.6417999999999928</v>
      </c>
      <c r="Z59" s="1" t="s">
        <v>9</v>
      </c>
      <c r="AA59" s="1">
        <v>175</v>
      </c>
      <c r="AD59" s="1">
        <v>675</v>
      </c>
      <c r="AE59" s="1">
        <v>620</v>
      </c>
    </row>
    <row r="60" spans="1:31" x14ac:dyDescent="0.3">
      <c r="A60" t="s">
        <v>10</v>
      </c>
      <c r="B60" s="4">
        <v>2.5</v>
      </c>
      <c r="C60" s="5">
        <v>1.1972297826086957</v>
      </c>
      <c r="D60" s="5">
        <f t="shared" si="0"/>
        <v>2.9930744565217395</v>
      </c>
      <c r="I60" s="1">
        <v>6.1</v>
      </c>
      <c r="J60" s="1">
        <v>8.1429936999999892</v>
      </c>
      <c r="K60" s="1">
        <v>6.1</v>
      </c>
      <c r="L60" s="1">
        <v>8.8666549999999908</v>
      </c>
      <c r="Z60" s="1" t="s">
        <v>7</v>
      </c>
      <c r="AA60" s="1">
        <v>97</v>
      </c>
      <c r="AD60" s="1" t="s">
        <v>20</v>
      </c>
      <c r="AE60" s="1">
        <v>17.5</v>
      </c>
    </row>
    <row r="61" spans="1:31" x14ac:dyDescent="0.3">
      <c r="A61" t="s">
        <v>10</v>
      </c>
      <c r="B61" s="4">
        <v>2.6</v>
      </c>
      <c r="C61" s="5">
        <v>1.200378434782609</v>
      </c>
      <c r="D61" s="5">
        <f t="shared" si="0"/>
        <v>3.1209839304347833</v>
      </c>
      <c r="I61" s="1">
        <v>6.2</v>
      </c>
      <c r="J61" s="1">
        <v>8.3540535999999932</v>
      </c>
      <c r="K61" s="1">
        <v>6.2</v>
      </c>
      <c r="L61" s="1">
        <v>9.1002359999999936</v>
      </c>
      <c r="Z61" s="1" t="s">
        <v>21</v>
      </c>
      <c r="AA61" s="1">
        <v>19</v>
      </c>
      <c r="AD61" s="1" t="s">
        <v>22</v>
      </c>
      <c r="AE61" s="1">
        <v>14</v>
      </c>
    </row>
    <row r="62" spans="1:31" x14ac:dyDescent="0.3">
      <c r="A62" t="s">
        <v>10</v>
      </c>
      <c r="B62" s="4">
        <v>2.7</v>
      </c>
      <c r="C62" s="5">
        <v>1.203527086956522</v>
      </c>
      <c r="D62" s="5">
        <f t="shared" si="0"/>
        <v>3.2495231347826095</v>
      </c>
      <c r="I62" s="1">
        <v>6.3</v>
      </c>
      <c r="J62" s="1">
        <v>8.5732478999999913</v>
      </c>
      <c r="K62" s="1">
        <v>6.3</v>
      </c>
      <c r="L62" s="1">
        <v>9.3428369999999923</v>
      </c>
      <c r="Z62" s="1" t="s">
        <v>23</v>
      </c>
      <c r="AA62" s="1">
        <v>29</v>
      </c>
    </row>
    <row r="63" spans="1:31" x14ac:dyDescent="0.3">
      <c r="A63" t="s">
        <v>10</v>
      </c>
      <c r="B63" s="4">
        <v>2.8</v>
      </c>
      <c r="C63" s="5">
        <v>1.206675739130435</v>
      </c>
      <c r="D63" s="5">
        <f t="shared" si="0"/>
        <v>3.3786920695652181</v>
      </c>
      <c r="I63" s="1">
        <v>6.4</v>
      </c>
      <c r="J63" s="1">
        <v>8.8008447999999895</v>
      </c>
      <c r="K63" s="1">
        <v>6.4</v>
      </c>
      <c r="L63" s="1">
        <v>9.5947519999999926</v>
      </c>
    </row>
    <row r="64" spans="1:31" x14ac:dyDescent="0.3">
      <c r="A64" t="s">
        <v>10</v>
      </c>
      <c r="B64" s="4">
        <v>2.9</v>
      </c>
      <c r="C64" s="5">
        <v>1.209824391304348</v>
      </c>
      <c r="D64" s="5">
        <f t="shared" si="0"/>
        <v>3.5084907347826091</v>
      </c>
      <c r="I64" s="1">
        <v>6.5</v>
      </c>
      <c r="J64" s="1">
        <v>9.0371124999999886</v>
      </c>
      <c r="K64" s="1">
        <v>6.5</v>
      </c>
      <c r="L64" s="1">
        <v>9.8562749999999895</v>
      </c>
    </row>
    <row r="65" spans="1:12" x14ac:dyDescent="0.3">
      <c r="A65" t="s">
        <v>10</v>
      </c>
      <c r="B65" s="4">
        <v>3</v>
      </c>
      <c r="C65" s="5">
        <v>1.2129730434782611</v>
      </c>
      <c r="D65" s="5">
        <f t="shared" si="0"/>
        <v>3.6389191304347834</v>
      </c>
      <c r="I65" s="1">
        <v>6.6</v>
      </c>
      <c r="J65" s="1">
        <v>9.2823191999999874</v>
      </c>
      <c r="K65" s="1">
        <v>6.6</v>
      </c>
      <c r="L65" s="1">
        <v>10.127699999999988</v>
      </c>
    </row>
    <row r="66" spans="1:12" x14ac:dyDescent="0.3">
      <c r="A66" t="s">
        <v>10</v>
      </c>
      <c r="B66" s="4">
        <v>3.1</v>
      </c>
      <c r="C66" s="5">
        <v>1.2161216956521741</v>
      </c>
      <c r="D66" s="5">
        <f t="shared" si="0"/>
        <v>3.7699772565217398</v>
      </c>
      <c r="I66" s="1">
        <v>6.7</v>
      </c>
      <c r="J66" s="1">
        <v>9.5367330999999886</v>
      </c>
      <c r="K66" s="1">
        <v>6.7</v>
      </c>
      <c r="L66" s="1">
        <v>10.40932099999999</v>
      </c>
    </row>
    <row r="67" spans="1:12" x14ac:dyDescent="0.3">
      <c r="A67" t="s">
        <v>10</v>
      </c>
      <c r="B67" s="4">
        <v>3.2</v>
      </c>
      <c r="C67" s="5">
        <v>1.2192703478260873</v>
      </c>
      <c r="D67" s="5">
        <f t="shared" si="0"/>
        <v>3.9016651130434798</v>
      </c>
      <c r="I67" s="1">
        <v>6.8</v>
      </c>
      <c r="J67" s="1">
        <v>9.8006223999999857</v>
      </c>
      <c r="K67" s="1">
        <v>6.8</v>
      </c>
      <c r="L67" s="1">
        <v>10.701431999999986</v>
      </c>
    </row>
    <row r="68" spans="1:12" x14ac:dyDescent="0.3">
      <c r="A68" t="s">
        <v>10</v>
      </c>
      <c r="B68" s="4">
        <v>3.3</v>
      </c>
      <c r="C68" s="5">
        <v>1.2224190000000004</v>
      </c>
      <c r="D68" s="5">
        <f t="shared" si="0"/>
        <v>4.033982700000001</v>
      </c>
      <c r="I68" s="1">
        <v>6.9</v>
      </c>
      <c r="J68" s="1">
        <v>10.074255299999983</v>
      </c>
      <c r="K68" s="1">
        <v>6.9</v>
      </c>
      <c r="L68" s="1">
        <v>11.004326999999988</v>
      </c>
    </row>
    <row r="69" spans="1:12" x14ac:dyDescent="0.3">
      <c r="A69" t="s">
        <v>10</v>
      </c>
      <c r="B69" s="4">
        <v>3.4</v>
      </c>
      <c r="C69" s="5">
        <v>1.2259760000000002</v>
      </c>
      <c r="D69" s="5">
        <f t="shared" si="0"/>
        <v>4.1683184000000004</v>
      </c>
      <c r="I69" s="1">
        <v>7</v>
      </c>
      <c r="J69" s="1">
        <v>10.357899999999985</v>
      </c>
      <c r="K69" s="1">
        <v>7</v>
      </c>
      <c r="L69" s="1">
        <v>11.318299999999986</v>
      </c>
    </row>
    <row r="70" spans="1:12" x14ac:dyDescent="0.3">
      <c r="A70" t="s">
        <v>10</v>
      </c>
      <c r="B70" s="4">
        <v>3.5</v>
      </c>
      <c r="C70" s="5">
        <v>1.2336750000000001</v>
      </c>
      <c r="D70" s="5">
        <f t="shared" si="0"/>
        <v>4.3178625000000004</v>
      </c>
      <c r="I70" s="1">
        <v>7.1</v>
      </c>
      <c r="J70" s="1">
        <v>10.651824699999981</v>
      </c>
      <c r="K70" s="1">
        <v>7.1</v>
      </c>
      <c r="L70" s="1">
        <v>11.643644999999982</v>
      </c>
    </row>
    <row r="71" spans="1:12" x14ac:dyDescent="0.3">
      <c r="A71" t="s">
        <v>10</v>
      </c>
      <c r="B71" s="4">
        <v>3.6</v>
      </c>
      <c r="C71" s="5">
        <v>1.2455160000000005</v>
      </c>
      <c r="D71" s="5">
        <f t="shared" si="0"/>
        <v>4.4838576000000021</v>
      </c>
      <c r="I71" s="1">
        <v>7.2</v>
      </c>
      <c r="J71" s="1">
        <v>10.956297599999981</v>
      </c>
      <c r="K71" s="1">
        <v>7.2</v>
      </c>
      <c r="L71" s="1">
        <v>11.980655999999982</v>
      </c>
    </row>
    <row r="72" spans="1:12" x14ac:dyDescent="0.3">
      <c r="A72" t="s">
        <v>10</v>
      </c>
      <c r="B72" s="4">
        <v>3.7</v>
      </c>
      <c r="C72" s="5">
        <v>1.2614990000000004</v>
      </c>
      <c r="D72" s="5">
        <f t="shared" si="0"/>
        <v>4.6675463000000015</v>
      </c>
      <c r="I72" s="1">
        <v>7.3</v>
      </c>
      <c r="J72" s="1">
        <v>11.271586899999981</v>
      </c>
      <c r="K72" s="1">
        <v>7.3</v>
      </c>
      <c r="L72" s="1">
        <v>12.329626999999983</v>
      </c>
    </row>
    <row r="73" spans="1:12" x14ac:dyDescent="0.3">
      <c r="A73" t="s">
        <v>10</v>
      </c>
      <c r="B73" s="4">
        <v>3.8</v>
      </c>
      <c r="C73" s="5">
        <v>1.2816240000000001</v>
      </c>
      <c r="D73" s="5">
        <f t="shared" si="0"/>
        <v>4.8701711999999997</v>
      </c>
      <c r="I73" s="1">
        <v>7.4</v>
      </c>
      <c r="J73" s="1">
        <v>11.59796079999998</v>
      </c>
      <c r="K73" s="1">
        <v>7.4</v>
      </c>
      <c r="L73" s="1">
        <v>12.690851999999982</v>
      </c>
    </row>
    <row r="74" spans="1:12" x14ac:dyDescent="0.3">
      <c r="A74" t="s">
        <v>10</v>
      </c>
      <c r="B74" s="4">
        <v>3.9</v>
      </c>
      <c r="C74" s="5">
        <v>1.3058910000000001</v>
      </c>
      <c r="D74" s="5">
        <f t="shared" ref="D74:D137" si="4">B74*C74</f>
        <v>5.0929749000000006</v>
      </c>
      <c r="I74" s="1">
        <v>7.5</v>
      </c>
      <c r="J74" s="1">
        <v>11.935687499999979</v>
      </c>
      <c r="K74" s="1">
        <v>7.5</v>
      </c>
      <c r="L74" s="1">
        <v>13.064624999999957</v>
      </c>
    </row>
    <row r="75" spans="1:12" x14ac:dyDescent="0.3">
      <c r="A75" t="s">
        <v>10</v>
      </c>
      <c r="B75" s="4">
        <v>4</v>
      </c>
      <c r="C75" s="5">
        <v>1.3343000000000005</v>
      </c>
      <c r="D75" s="5">
        <f t="shared" si="4"/>
        <v>5.3372000000000019</v>
      </c>
      <c r="I75" s="1">
        <v>7.6</v>
      </c>
      <c r="J75" s="1">
        <v>12.28503519999998</v>
      </c>
      <c r="K75" s="1">
        <v>7.6</v>
      </c>
      <c r="L75" s="1">
        <v>13.451239999999958</v>
      </c>
    </row>
    <row r="76" spans="1:12" x14ac:dyDescent="0.3">
      <c r="A76" t="s">
        <v>10</v>
      </c>
      <c r="B76" s="4">
        <v>4.0999999999999996</v>
      </c>
      <c r="C76" s="5">
        <v>1.3668510000000005</v>
      </c>
      <c r="D76" s="5">
        <f t="shared" si="4"/>
        <v>5.6040891000000013</v>
      </c>
      <c r="I76" s="1">
        <v>7.7</v>
      </c>
      <c r="J76" s="1">
        <v>12.64627209999998</v>
      </c>
      <c r="K76" s="1">
        <v>7.7</v>
      </c>
      <c r="L76" s="1">
        <v>13.850990999999954</v>
      </c>
    </row>
    <row r="77" spans="1:12" x14ac:dyDescent="0.3">
      <c r="A77" t="s">
        <v>10</v>
      </c>
      <c r="B77" s="4">
        <v>4.2</v>
      </c>
      <c r="C77" s="5">
        <v>1.4035440000000003</v>
      </c>
      <c r="D77" s="5">
        <f t="shared" si="4"/>
        <v>5.8948848000000016</v>
      </c>
      <c r="I77" s="1">
        <v>7.8</v>
      </c>
      <c r="J77" s="1">
        <v>13.019666399999975</v>
      </c>
      <c r="K77" s="1">
        <v>7.8</v>
      </c>
      <c r="L77" s="1">
        <v>14.264171999999952</v>
      </c>
    </row>
    <row r="78" spans="1:12" x14ac:dyDescent="0.3">
      <c r="A78" t="s">
        <v>10</v>
      </c>
      <c r="B78" s="4">
        <v>4.3</v>
      </c>
      <c r="C78" s="5">
        <v>1.4443789999999999</v>
      </c>
      <c r="D78" s="5">
        <f t="shared" si="4"/>
        <v>6.2108296999999988</v>
      </c>
      <c r="I78" s="1">
        <v>7.9</v>
      </c>
      <c r="J78" s="1">
        <v>13.405486299999973</v>
      </c>
      <c r="K78" s="1">
        <v>7.9</v>
      </c>
      <c r="L78" s="1">
        <v>14.691076999999952</v>
      </c>
    </row>
    <row r="79" spans="1:12" x14ac:dyDescent="0.3">
      <c r="A79" t="s">
        <v>10</v>
      </c>
      <c r="B79" s="4">
        <v>4.4000000000000004</v>
      </c>
      <c r="C79" s="5">
        <v>1.4893559999999997</v>
      </c>
      <c r="D79" s="5">
        <f t="shared" si="4"/>
        <v>6.5531663999999994</v>
      </c>
      <c r="I79" s="1">
        <v>8</v>
      </c>
      <c r="J79" s="1">
        <v>13.803999999999972</v>
      </c>
      <c r="K79" s="1">
        <v>8</v>
      </c>
      <c r="L79" s="1">
        <v>15.131999999999948</v>
      </c>
    </row>
    <row r="80" spans="1:12" x14ac:dyDescent="0.3">
      <c r="A80" t="s">
        <v>10</v>
      </c>
      <c r="B80" s="4">
        <v>4.5</v>
      </c>
      <c r="C80" s="5">
        <v>1.5384750000000003</v>
      </c>
      <c r="D80" s="5">
        <f t="shared" si="4"/>
        <v>6.9231375000000011</v>
      </c>
      <c r="I80" s="1">
        <v>8.1</v>
      </c>
      <c r="J80" s="1">
        <v>14.215475699999976</v>
      </c>
      <c r="K80" s="1">
        <v>8.1</v>
      </c>
      <c r="L80" s="1">
        <v>15.587234999999945</v>
      </c>
    </row>
    <row r="81" spans="1:12" x14ac:dyDescent="0.3">
      <c r="A81" t="s">
        <v>10</v>
      </c>
      <c r="B81" s="4">
        <v>4.5999999999999996</v>
      </c>
      <c r="C81" s="5">
        <v>1.5917360000000003</v>
      </c>
      <c r="D81" s="5">
        <f t="shared" si="4"/>
        <v>7.3219856000000005</v>
      </c>
      <c r="I81" s="1">
        <v>8.1999999999999993</v>
      </c>
      <c r="J81" s="1">
        <v>14.64018159999997</v>
      </c>
      <c r="K81" s="1">
        <v>8.1999999999999993</v>
      </c>
      <c r="L81" s="1">
        <v>16.057075999999942</v>
      </c>
    </row>
    <row r="82" spans="1:12" x14ac:dyDescent="0.3">
      <c r="A82" t="s">
        <v>10</v>
      </c>
      <c r="B82" s="4">
        <v>4.7</v>
      </c>
      <c r="C82" s="5">
        <v>1.6491390000000001</v>
      </c>
      <c r="D82" s="5">
        <f t="shared" si="4"/>
        <v>7.7509533000000008</v>
      </c>
      <c r="I82" s="1">
        <v>8.3000000000000007</v>
      </c>
      <c r="J82" s="1">
        <v>15.078385899999942</v>
      </c>
      <c r="K82" s="1">
        <v>8.3000000000000007</v>
      </c>
      <c r="L82" s="1">
        <v>16.541816999999945</v>
      </c>
    </row>
    <row r="83" spans="1:12" x14ac:dyDescent="0.3">
      <c r="A83" t="s">
        <v>10</v>
      </c>
      <c r="B83" s="4">
        <v>4.8</v>
      </c>
      <c r="C83" s="5">
        <v>1.7106840000000003</v>
      </c>
      <c r="D83" s="5">
        <f t="shared" si="4"/>
        <v>8.2112832000000004</v>
      </c>
      <c r="I83" s="1">
        <v>8.4</v>
      </c>
      <c r="J83" s="1">
        <v>15.530356799999943</v>
      </c>
      <c r="K83" s="1">
        <v>8.4</v>
      </c>
      <c r="L83" s="1">
        <v>17.041751999999942</v>
      </c>
    </row>
    <row r="84" spans="1:12" x14ac:dyDescent="0.3">
      <c r="A84" t="s">
        <v>10</v>
      </c>
      <c r="B84" s="4">
        <v>4.9000000000000004</v>
      </c>
      <c r="C84" s="5">
        <v>1.7763710000000004</v>
      </c>
      <c r="D84" s="5">
        <f t="shared" si="4"/>
        <v>8.7042179000000033</v>
      </c>
      <c r="I84" s="1">
        <v>8.5</v>
      </c>
      <c r="J84" s="1">
        <v>15.99636249999994</v>
      </c>
      <c r="K84" s="1">
        <v>8.5</v>
      </c>
      <c r="L84" s="1">
        <v>17.557174999999965</v>
      </c>
    </row>
    <row r="85" spans="1:12" x14ac:dyDescent="0.3">
      <c r="A85" t="s">
        <v>10</v>
      </c>
      <c r="B85" s="4">
        <v>5</v>
      </c>
      <c r="C85" s="5">
        <v>1.8462000000000003</v>
      </c>
      <c r="D85" s="5">
        <f t="shared" si="4"/>
        <v>9.2310000000000016</v>
      </c>
    </row>
    <row r="86" spans="1:12" x14ac:dyDescent="0.3">
      <c r="A86" t="s">
        <v>10</v>
      </c>
      <c r="B86" s="4">
        <v>5.0999999999999996</v>
      </c>
      <c r="C86" s="5">
        <v>1.9201710000000001</v>
      </c>
      <c r="D86" s="5">
        <f t="shared" si="4"/>
        <v>9.7928721000000003</v>
      </c>
    </row>
    <row r="87" spans="1:12" x14ac:dyDescent="0.3">
      <c r="A87" t="s">
        <v>10</v>
      </c>
      <c r="B87" s="4">
        <v>5.2</v>
      </c>
      <c r="C87" s="5">
        <v>1.9982840000000006</v>
      </c>
      <c r="D87" s="5">
        <f t="shared" si="4"/>
        <v>10.391076800000004</v>
      </c>
    </row>
    <row r="88" spans="1:12" x14ac:dyDescent="0.3">
      <c r="A88" t="s">
        <v>10</v>
      </c>
      <c r="B88" s="4">
        <v>5.3</v>
      </c>
      <c r="C88" s="5">
        <v>2.0805389999999999</v>
      </c>
      <c r="D88" s="5">
        <f t="shared" si="4"/>
        <v>11.0268567</v>
      </c>
    </row>
    <row r="89" spans="1:12" x14ac:dyDescent="0.3">
      <c r="A89" t="s">
        <v>10</v>
      </c>
      <c r="B89" s="4">
        <v>5.4</v>
      </c>
      <c r="C89" s="5">
        <v>2.1669360000000015</v>
      </c>
      <c r="D89" s="5">
        <f t="shared" si="4"/>
        <v>11.701454400000008</v>
      </c>
    </row>
    <row r="90" spans="1:12" x14ac:dyDescent="0.3">
      <c r="A90" t="s">
        <v>10</v>
      </c>
      <c r="B90" s="4">
        <v>5.5</v>
      </c>
      <c r="C90" s="5">
        <v>2.2574750000000012</v>
      </c>
      <c r="D90" s="5">
        <f t="shared" si="4"/>
        <v>12.416112500000008</v>
      </c>
    </row>
    <row r="91" spans="1:12" x14ac:dyDescent="0.3">
      <c r="A91" s="7" t="s">
        <v>9</v>
      </c>
      <c r="B91" s="4">
        <v>1</v>
      </c>
      <c r="C91" s="5">
        <v>1.1000000000000001</v>
      </c>
      <c r="D91" s="5">
        <f t="shared" si="4"/>
        <v>1.1000000000000001</v>
      </c>
    </row>
    <row r="92" spans="1:12" x14ac:dyDescent="0.3">
      <c r="A92" s="7" t="s">
        <v>9</v>
      </c>
      <c r="B92" s="4">
        <v>1.1000000000000001</v>
      </c>
      <c r="C92" s="5">
        <v>1.1064670731707318</v>
      </c>
      <c r="D92" s="5">
        <f t="shared" si="4"/>
        <v>1.2171137804878052</v>
      </c>
    </row>
    <row r="93" spans="1:12" x14ac:dyDescent="0.3">
      <c r="A93" s="7" t="s">
        <v>9</v>
      </c>
      <c r="B93" s="4">
        <v>1.2</v>
      </c>
      <c r="C93" s="5">
        <v>1.1129341463414635</v>
      </c>
      <c r="D93" s="5">
        <f t="shared" si="4"/>
        <v>1.3355209756097561</v>
      </c>
    </row>
    <row r="94" spans="1:12" x14ac:dyDescent="0.3">
      <c r="A94" s="7" t="s">
        <v>9</v>
      </c>
      <c r="B94" s="4">
        <v>1.3</v>
      </c>
      <c r="C94" s="5">
        <v>1.1194012195121952</v>
      </c>
      <c r="D94" s="5">
        <f t="shared" si="4"/>
        <v>1.4552215853658539</v>
      </c>
    </row>
    <row r="95" spans="1:12" x14ac:dyDescent="0.3">
      <c r="A95" s="7" t="s">
        <v>9</v>
      </c>
      <c r="B95" s="4">
        <v>1.4</v>
      </c>
      <c r="C95" s="5">
        <v>1.1258682926829269</v>
      </c>
      <c r="D95" s="5">
        <f t="shared" si="4"/>
        <v>1.5762156097560975</v>
      </c>
    </row>
    <row r="96" spans="1:12" x14ac:dyDescent="0.3">
      <c r="A96" s="7" t="s">
        <v>9</v>
      </c>
      <c r="B96" s="4">
        <v>1.5</v>
      </c>
      <c r="C96" s="5">
        <v>1.1323353658536586</v>
      </c>
      <c r="D96" s="5">
        <f t="shared" si="4"/>
        <v>1.6985030487804877</v>
      </c>
    </row>
    <row r="97" spans="1:4" x14ac:dyDescent="0.3">
      <c r="A97" s="7" t="s">
        <v>9</v>
      </c>
      <c r="B97" s="4">
        <v>1.6</v>
      </c>
      <c r="C97" s="5">
        <v>1.1388024390243903</v>
      </c>
      <c r="D97" s="5">
        <f t="shared" si="4"/>
        <v>1.8220839024390245</v>
      </c>
    </row>
    <row r="98" spans="1:4" x14ac:dyDescent="0.3">
      <c r="A98" s="7" t="s">
        <v>9</v>
      </c>
      <c r="B98" s="4">
        <v>1.7</v>
      </c>
      <c r="C98" s="5">
        <v>1.145269512195122</v>
      </c>
      <c r="D98" s="5">
        <f t="shared" si="4"/>
        <v>1.9469581707317072</v>
      </c>
    </row>
    <row r="99" spans="1:4" x14ac:dyDescent="0.3">
      <c r="A99" s="7" t="s">
        <v>9</v>
      </c>
      <c r="B99" s="4">
        <v>1.8</v>
      </c>
      <c r="C99" s="5">
        <v>1.1517365853658537</v>
      </c>
      <c r="D99" s="5">
        <f t="shared" si="4"/>
        <v>2.0731258536585369</v>
      </c>
    </row>
    <row r="100" spans="1:4" x14ac:dyDescent="0.3">
      <c r="A100" s="7" t="s">
        <v>9</v>
      </c>
      <c r="B100" s="4">
        <v>1.9</v>
      </c>
      <c r="C100" s="5">
        <v>1.1582036585365854</v>
      </c>
      <c r="D100" s="5">
        <f t="shared" si="4"/>
        <v>2.200586951219512</v>
      </c>
    </row>
    <row r="101" spans="1:4" x14ac:dyDescent="0.3">
      <c r="A101" s="7" t="s">
        <v>9</v>
      </c>
      <c r="B101" s="4">
        <v>2</v>
      </c>
      <c r="C101" s="5">
        <v>1.1646707317073171</v>
      </c>
      <c r="D101" s="5">
        <f t="shared" si="4"/>
        <v>2.3293414634146341</v>
      </c>
    </row>
    <row r="102" spans="1:4" x14ac:dyDescent="0.3">
      <c r="A102" s="7" t="s">
        <v>9</v>
      </c>
      <c r="B102" s="4">
        <v>2.1</v>
      </c>
      <c r="C102" s="5">
        <v>1.171137804878049</v>
      </c>
      <c r="D102" s="5">
        <f t="shared" si="4"/>
        <v>2.4593893902439028</v>
      </c>
    </row>
    <row r="103" spans="1:4" x14ac:dyDescent="0.3">
      <c r="A103" s="7" t="s">
        <v>9</v>
      </c>
      <c r="B103" s="4">
        <v>2.2000000000000002</v>
      </c>
      <c r="C103" s="5">
        <v>1.1776048780487807</v>
      </c>
      <c r="D103" s="5">
        <f t="shared" si="4"/>
        <v>2.5907307317073176</v>
      </c>
    </row>
    <row r="104" spans="1:4" x14ac:dyDescent="0.3">
      <c r="A104" s="7" t="s">
        <v>9</v>
      </c>
      <c r="B104" s="4">
        <v>2.2999999999999998</v>
      </c>
      <c r="C104" s="5">
        <v>1.1840719512195124</v>
      </c>
      <c r="D104" s="5">
        <f t="shared" si="4"/>
        <v>2.7233654878048781</v>
      </c>
    </row>
    <row r="105" spans="1:4" x14ac:dyDescent="0.3">
      <c r="A105" s="7" t="s">
        <v>9</v>
      </c>
      <c r="B105" s="4">
        <v>2.4</v>
      </c>
      <c r="C105" s="5">
        <v>1.1905390243902441</v>
      </c>
      <c r="D105" s="5">
        <f t="shared" si="4"/>
        <v>2.8572936585365856</v>
      </c>
    </row>
    <row r="106" spans="1:4" x14ac:dyDescent="0.3">
      <c r="A106" s="7" t="s">
        <v>9</v>
      </c>
      <c r="B106" s="4">
        <v>2.5</v>
      </c>
      <c r="C106" s="5">
        <v>1.1970060975609758</v>
      </c>
      <c r="D106" s="5">
        <f t="shared" si="4"/>
        <v>2.9925152439024396</v>
      </c>
    </row>
    <row r="107" spans="1:4" x14ac:dyDescent="0.3">
      <c r="A107" s="7" t="s">
        <v>9</v>
      </c>
      <c r="B107" s="4">
        <v>2.6</v>
      </c>
      <c r="C107" s="5">
        <v>1.2034731707317075</v>
      </c>
      <c r="D107" s="5">
        <f t="shared" si="4"/>
        <v>3.1290302439024393</v>
      </c>
    </row>
    <row r="108" spans="1:4" x14ac:dyDescent="0.3">
      <c r="A108" s="7" t="s">
        <v>9</v>
      </c>
      <c r="B108" s="4">
        <v>2.7</v>
      </c>
      <c r="C108" s="5">
        <v>1.2099402439024391</v>
      </c>
      <c r="D108" s="5">
        <f t="shared" si="4"/>
        <v>3.2668386585365861</v>
      </c>
    </row>
    <row r="109" spans="1:4" x14ac:dyDescent="0.3">
      <c r="A109" s="7" t="s">
        <v>9</v>
      </c>
      <c r="B109" s="4">
        <v>2.8</v>
      </c>
      <c r="C109" s="5">
        <v>1.2164073170731708</v>
      </c>
      <c r="D109" s="5">
        <f t="shared" si="4"/>
        <v>3.405940487804878</v>
      </c>
    </row>
    <row r="110" spans="1:4" x14ac:dyDescent="0.3">
      <c r="A110" s="7" t="s">
        <v>9</v>
      </c>
      <c r="B110" s="4">
        <v>2.9</v>
      </c>
      <c r="C110" s="5">
        <v>1.2228743902439025</v>
      </c>
      <c r="D110" s="5">
        <f t="shared" si="4"/>
        <v>3.5463357317073174</v>
      </c>
    </row>
    <row r="111" spans="1:4" x14ac:dyDescent="0.3">
      <c r="A111" s="7" t="s">
        <v>9</v>
      </c>
      <c r="B111" s="4">
        <v>3</v>
      </c>
      <c r="C111" s="5">
        <v>1.2293414634146342</v>
      </c>
      <c r="D111" s="5">
        <f t="shared" si="4"/>
        <v>3.6880243902439025</v>
      </c>
    </row>
    <row r="112" spans="1:4" x14ac:dyDescent="0.3">
      <c r="A112" s="7" t="s">
        <v>9</v>
      </c>
      <c r="B112" s="4">
        <v>3.1</v>
      </c>
      <c r="C112" s="5">
        <v>1.2358085365853659</v>
      </c>
      <c r="D112" s="5">
        <f t="shared" si="4"/>
        <v>3.8310064634146346</v>
      </c>
    </row>
    <row r="113" spans="1:4" x14ac:dyDescent="0.3">
      <c r="A113" s="7" t="s">
        <v>9</v>
      </c>
      <c r="B113" s="4">
        <v>3.2</v>
      </c>
      <c r="C113" s="5">
        <v>1.2422756097560979</v>
      </c>
      <c r="D113" s="5">
        <f t="shared" si="4"/>
        <v>3.9752819512195132</v>
      </c>
    </row>
    <row r="114" spans="1:4" x14ac:dyDescent="0.3">
      <c r="A114" s="7" t="s">
        <v>9</v>
      </c>
      <c r="B114" s="4">
        <v>3.3</v>
      </c>
      <c r="C114" s="5">
        <v>1.2487426829268293</v>
      </c>
      <c r="D114" s="5">
        <f t="shared" si="4"/>
        <v>4.1208508536585366</v>
      </c>
    </row>
    <row r="115" spans="1:4" x14ac:dyDescent="0.3">
      <c r="A115" s="7" t="s">
        <v>9</v>
      </c>
      <c r="B115" s="4">
        <v>3.4</v>
      </c>
      <c r="C115" s="5">
        <v>1.2552097560975612</v>
      </c>
      <c r="D115" s="5">
        <f t="shared" si="4"/>
        <v>4.2677131707317084</v>
      </c>
    </row>
    <row r="116" spans="1:4" x14ac:dyDescent="0.3">
      <c r="A116" s="7" t="s">
        <v>9</v>
      </c>
      <c r="B116" s="4">
        <v>3.5</v>
      </c>
      <c r="C116" s="5">
        <v>1.2616768292682929</v>
      </c>
      <c r="D116" s="5">
        <f t="shared" si="4"/>
        <v>4.4158689024390254</v>
      </c>
    </row>
    <row r="117" spans="1:4" x14ac:dyDescent="0.3">
      <c r="A117" s="7" t="s">
        <v>9</v>
      </c>
      <c r="B117" s="4">
        <v>3.6</v>
      </c>
      <c r="C117" s="5">
        <v>1.2681439024390246</v>
      </c>
      <c r="D117" s="5">
        <f t="shared" si="4"/>
        <v>4.5653180487804885</v>
      </c>
    </row>
    <row r="118" spans="1:4" x14ac:dyDescent="0.3">
      <c r="A118" s="7" t="s">
        <v>9</v>
      </c>
      <c r="B118" s="4">
        <v>3.7</v>
      </c>
      <c r="C118" s="5">
        <v>1.2746109756097563</v>
      </c>
      <c r="D118" s="5">
        <f t="shared" si="4"/>
        <v>4.7160606097560986</v>
      </c>
    </row>
    <row r="119" spans="1:4" x14ac:dyDescent="0.3">
      <c r="A119" s="7" t="s">
        <v>9</v>
      </c>
      <c r="B119" s="4">
        <v>3.8</v>
      </c>
      <c r="C119" s="5">
        <v>1.281078048780488</v>
      </c>
      <c r="D119" s="5">
        <f t="shared" si="4"/>
        <v>4.868096585365854</v>
      </c>
    </row>
    <row r="120" spans="1:4" x14ac:dyDescent="0.3">
      <c r="A120" s="7" t="s">
        <v>9</v>
      </c>
      <c r="B120" s="4">
        <v>3.9</v>
      </c>
      <c r="C120" s="5">
        <v>1.2875451219512197</v>
      </c>
      <c r="D120" s="5">
        <f t="shared" si="4"/>
        <v>5.0214259756097572</v>
      </c>
    </row>
    <row r="121" spans="1:4" x14ac:dyDescent="0.3">
      <c r="A121" s="7" t="s">
        <v>9</v>
      </c>
      <c r="B121" s="4">
        <v>4</v>
      </c>
      <c r="C121" s="5">
        <v>1.2940121951219514</v>
      </c>
      <c r="D121" s="5">
        <f t="shared" si="4"/>
        <v>5.1760487804878057</v>
      </c>
    </row>
    <row r="122" spans="1:4" x14ac:dyDescent="0.3">
      <c r="A122" s="7" t="s">
        <v>9</v>
      </c>
      <c r="B122" s="4">
        <v>4.0999999999999996</v>
      </c>
      <c r="C122" s="5">
        <v>1.3004792682926831</v>
      </c>
      <c r="D122" s="5">
        <f t="shared" si="4"/>
        <v>5.3319650000000003</v>
      </c>
    </row>
    <row r="123" spans="1:4" x14ac:dyDescent="0.3">
      <c r="A123" s="7" t="s">
        <v>9</v>
      </c>
      <c r="B123" s="4">
        <v>4.2</v>
      </c>
      <c r="C123" s="5">
        <v>1.3069463414634148</v>
      </c>
      <c r="D123" s="5">
        <f t="shared" si="4"/>
        <v>5.4891746341463428</v>
      </c>
    </row>
    <row r="124" spans="1:4" x14ac:dyDescent="0.3">
      <c r="A124" s="7" t="s">
        <v>9</v>
      </c>
      <c r="B124" s="4">
        <v>4.3</v>
      </c>
      <c r="C124" s="5">
        <v>1.3134134146341465</v>
      </c>
      <c r="D124" s="5">
        <f t="shared" si="4"/>
        <v>5.6476776829268296</v>
      </c>
    </row>
    <row r="125" spans="1:4" x14ac:dyDescent="0.3">
      <c r="A125" s="7" t="s">
        <v>9</v>
      </c>
      <c r="B125" s="4">
        <v>4.4000000000000004</v>
      </c>
      <c r="C125" s="5">
        <v>1.3198804878048782</v>
      </c>
      <c r="D125" s="5">
        <f t="shared" si="4"/>
        <v>5.8074741463414643</v>
      </c>
    </row>
    <row r="126" spans="1:4" x14ac:dyDescent="0.3">
      <c r="A126" s="7" t="s">
        <v>9</v>
      </c>
      <c r="B126" s="4">
        <v>4.5</v>
      </c>
      <c r="C126" s="5">
        <v>1.3263475609756101</v>
      </c>
      <c r="D126" s="5">
        <f t="shared" si="4"/>
        <v>5.9685640243902451</v>
      </c>
    </row>
    <row r="127" spans="1:4" x14ac:dyDescent="0.3">
      <c r="A127" s="7" t="s">
        <v>9</v>
      </c>
      <c r="B127" s="4">
        <v>4.5999999999999996</v>
      </c>
      <c r="C127" s="5">
        <v>1.3328146341463416</v>
      </c>
      <c r="D127" s="5">
        <f t="shared" si="4"/>
        <v>6.1309473170731712</v>
      </c>
    </row>
    <row r="128" spans="1:4" x14ac:dyDescent="0.3">
      <c r="A128" s="7" t="s">
        <v>9</v>
      </c>
      <c r="B128" s="4">
        <v>4.7</v>
      </c>
      <c r="C128" s="5">
        <v>1.3392817073170735</v>
      </c>
      <c r="D128" s="5">
        <f t="shared" si="4"/>
        <v>6.294624024390246</v>
      </c>
    </row>
    <row r="129" spans="1:4" x14ac:dyDescent="0.3">
      <c r="A129" s="7" t="s">
        <v>9</v>
      </c>
      <c r="B129" s="4">
        <v>4.8</v>
      </c>
      <c r="C129" s="5">
        <v>1.345748780487805</v>
      </c>
      <c r="D129" s="5">
        <f t="shared" si="4"/>
        <v>6.4595941463414634</v>
      </c>
    </row>
    <row r="130" spans="1:4" x14ac:dyDescent="0.3">
      <c r="A130" s="7" t="s">
        <v>9</v>
      </c>
      <c r="B130" s="4">
        <v>4.9000000000000004</v>
      </c>
      <c r="C130" s="5">
        <v>1.3522158536585369</v>
      </c>
      <c r="D130" s="5">
        <f t="shared" si="4"/>
        <v>6.6258576829268314</v>
      </c>
    </row>
    <row r="131" spans="1:4" x14ac:dyDescent="0.3">
      <c r="A131" s="7" t="s">
        <v>9</v>
      </c>
      <c r="B131" s="4">
        <v>5</v>
      </c>
      <c r="C131" s="5">
        <v>1.3586829268292686</v>
      </c>
      <c r="D131" s="5">
        <f t="shared" si="4"/>
        <v>6.7934146341463428</v>
      </c>
    </row>
    <row r="132" spans="1:4" x14ac:dyDescent="0.3">
      <c r="A132" s="7" t="s">
        <v>9</v>
      </c>
      <c r="B132" s="4">
        <v>5.0999999999999996</v>
      </c>
      <c r="C132" s="5">
        <v>1.3651500000000003</v>
      </c>
      <c r="D132" s="5">
        <f t="shared" si="4"/>
        <v>6.9622650000000013</v>
      </c>
    </row>
    <row r="133" spans="1:4" x14ac:dyDescent="0.3">
      <c r="A133" s="7" t="s">
        <v>9</v>
      </c>
      <c r="B133" s="4">
        <v>5.2</v>
      </c>
      <c r="C133" s="5">
        <v>1.3695800000000005</v>
      </c>
      <c r="D133" s="5">
        <f t="shared" si="4"/>
        <v>7.1218160000000026</v>
      </c>
    </row>
    <row r="134" spans="1:4" x14ac:dyDescent="0.3">
      <c r="A134" s="7" t="s">
        <v>9</v>
      </c>
      <c r="B134" s="4">
        <v>5.3</v>
      </c>
      <c r="C134" s="5">
        <v>1.3749900000000004</v>
      </c>
      <c r="D134" s="5">
        <f t="shared" si="4"/>
        <v>7.287447000000002</v>
      </c>
    </row>
    <row r="135" spans="1:4" x14ac:dyDescent="0.3">
      <c r="A135" s="7" t="s">
        <v>9</v>
      </c>
      <c r="B135" s="4">
        <v>5.4</v>
      </c>
      <c r="C135" s="5">
        <v>1.3813800000000005</v>
      </c>
      <c r="D135" s="5">
        <f t="shared" si="4"/>
        <v>7.4594520000000033</v>
      </c>
    </row>
    <row r="136" spans="1:4" x14ac:dyDescent="0.3">
      <c r="A136" s="7" t="s">
        <v>9</v>
      </c>
      <c r="B136" s="4">
        <v>5.5</v>
      </c>
      <c r="C136" s="5">
        <v>1.388749999999999</v>
      </c>
      <c r="D136" s="5">
        <f t="shared" si="4"/>
        <v>7.6381249999999952</v>
      </c>
    </row>
    <row r="137" spans="1:4" x14ac:dyDescent="0.3">
      <c r="A137" s="7" t="s">
        <v>9</v>
      </c>
      <c r="B137" s="4">
        <v>5.6</v>
      </c>
      <c r="C137" s="5">
        <v>1.3970999999999991</v>
      </c>
      <c r="D137" s="5">
        <f t="shared" si="4"/>
        <v>7.8237599999999947</v>
      </c>
    </row>
    <row r="138" spans="1:4" x14ac:dyDescent="0.3">
      <c r="A138" s="7" t="s">
        <v>9</v>
      </c>
      <c r="B138" s="4">
        <v>5.7</v>
      </c>
      <c r="C138" s="5">
        <v>1.4064299999999994</v>
      </c>
      <c r="D138" s="5">
        <f t="shared" ref="D138:D201" si="5">B138*C138</f>
        <v>8.016650999999996</v>
      </c>
    </row>
    <row r="139" spans="1:4" x14ac:dyDescent="0.3">
      <c r="A139" s="7" t="s">
        <v>9</v>
      </c>
      <c r="B139" s="4">
        <v>5.8</v>
      </c>
      <c r="C139" s="5">
        <v>1.416739999999999</v>
      </c>
      <c r="D139" s="5">
        <f t="shared" si="5"/>
        <v>8.2170919999999938</v>
      </c>
    </row>
    <row r="140" spans="1:4" x14ac:dyDescent="0.3">
      <c r="A140" s="7" t="s">
        <v>9</v>
      </c>
      <c r="B140" s="4">
        <v>5.9</v>
      </c>
      <c r="C140" s="5">
        <v>1.4280299999999992</v>
      </c>
      <c r="D140" s="5">
        <f t="shared" si="5"/>
        <v>8.4253769999999957</v>
      </c>
    </row>
    <row r="141" spans="1:4" x14ac:dyDescent="0.3">
      <c r="A141" s="7" t="s">
        <v>9</v>
      </c>
      <c r="B141" s="4">
        <v>6</v>
      </c>
      <c r="C141" s="5">
        <v>1.4402999999999988</v>
      </c>
      <c r="D141" s="5">
        <f t="shared" si="5"/>
        <v>8.6417999999999928</v>
      </c>
    </row>
    <row r="142" spans="1:4" x14ac:dyDescent="0.3">
      <c r="A142" s="7" t="s">
        <v>9</v>
      </c>
      <c r="B142" s="4">
        <v>6.1</v>
      </c>
      <c r="C142" s="5">
        <v>1.4535499999999986</v>
      </c>
      <c r="D142" s="5">
        <f t="shared" si="5"/>
        <v>8.8666549999999908</v>
      </c>
    </row>
    <row r="143" spans="1:4" x14ac:dyDescent="0.3">
      <c r="A143" s="7" t="s">
        <v>9</v>
      </c>
      <c r="B143" s="4">
        <v>6.2</v>
      </c>
      <c r="C143" s="5">
        <v>1.467779999999999</v>
      </c>
      <c r="D143" s="5">
        <f t="shared" si="5"/>
        <v>9.1002359999999936</v>
      </c>
    </row>
    <row r="144" spans="1:4" x14ac:dyDescent="0.3">
      <c r="A144" s="7" t="s">
        <v>9</v>
      </c>
      <c r="B144" s="4">
        <v>6.3</v>
      </c>
      <c r="C144" s="5">
        <v>1.4829899999999987</v>
      </c>
      <c r="D144" s="5">
        <f t="shared" si="5"/>
        <v>9.3428369999999923</v>
      </c>
    </row>
    <row r="145" spans="1:4" x14ac:dyDescent="0.3">
      <c r="A145" s="7" t="s">
        <v>9</v>
      </c>
      <c r="B145" s="4">
        <v>6.4</v>
      </c>
      <c r="C145" s="5">
        <v>1.4991799999999986</v>
      </c>
      <c r="D145" s="5">
        <f t="shared" si="5"/>
        <v>9.5947519999999926</v>
      </c>
    </row>
    <row r="146" spans="1:4" x14ac:dyDescent="0.3">
      <c r="A146" s="7" t="s">
        <v>9</v>
      </c>
      <c r="B146" s="4">
        <v>6.5</v>
      </c>
      <c r="C146" s="5">
        <v>1.5163499999999983</v>
      </c>
      <c r="D146" s="5">
        <f t="shared" si="5"/>
        <v>9.8562749999999895</v>
      </c>
    </row>
    <row r="147" spans="1:4" x14ac:dyDescent="0.3">
      <c r="A147" s="7" t="s">
        <v>9</v>
      </c>
      <c r="B147" s="4">
        <v>6.6</v>
      </c>
      <c r="C147" s="5">
        <v>1.5344999999999982</v>
      </c>
      <c r="D147" s="5">
        <f t="shared" si="5"/>
        <v>10.127699999999988</v>
      </c>
    </row>
    <row r="148" spans="1:4" x14ac:dyDescent="0.3">
      <c r="A148" s="7" t="s">
        <v>9</v>
      </c>
      <c r="B148" s="4">
        <v>6.7</v>
      </c>
      <c r="C148" s="5">
        <v>1.5536299999999983</v>
      </c>
      <c r="D148" s="5">
        <f t="shared" si="5"/>
        <v>10.40932099999999</v>
      </c>
    </row>
    <row r="149" spans="1:4" x14ac:dyDescent="0.3">
      <c r="A149" s="7" t="s">
        <v>9</v>
      </c>
      <c r="B149" s="4">
        <v>6.8</v>
      </c>
      <c r="C149" s="5">
        <v>1.5737399999999981</v>
      </c>
      <c r="D149" s="5">
        <f t="shared" si="5"/>
        <v>10.701431999999986</v>
      </c>
    </row>
    <row r="150" spans="1:4" x14ac:dyDescent="0.3">
      <c r="A150" s="7" t="s">
        <v>9</v>
      </c>
      <c r="B150" s="4">
        <v>6.9</v>
      </c>
      <c r="C150" s="5">
        <v>1.5948299999999982</v>
      </c>
      <c r="D150" s="5">
        <f t="shared" si="5"/>
        <v>11.004326999999988</v>
      </c>
    </row>
    <row r="151" spans="1:4" x14ac:dyDescent="0.3">
      <c r="A151" s="7" t="s">
        <v>9</v>
      </c>
      <c r="B151" s="4">
        <v>7</v>
      </c>
      <c r="C151" s="5">
        <v>1.616899999999998</v>
      </c>
      <c r="D151" s="5">
        <f t="shared" si="5"/>
        <v>11.318299999999986</v>
      </c>
    </row>
    <row r="152" spans="1:4" x14ac:dyDescent="0.3">
      <c r="A152" s="7" t="s">
        <v>9</v>
      </c>
      <c r="B152" s="4">
        <v>7.1</v>
      </c>
      <c r="C152" s="5">
        <v>1.6399499999999976</v>
      </c>
      <c r="D152" s="5">
        <f t="shared" si="5"/>
        <v>11.643644999999982</v>
      </c>
    </row>
    <row r="153" spans="1:4" x14ac:dyDescent="0.3">
      <c r="A153" s="7" t="s">
        <v>9</v>
      </c>
      <c r="B153" s="4">
        <v>7.2</v>
      </c>
      <c r="C153" s="5">
        <v>1.6639799999999974</v>
      </c>
      <c r="D153" s="5">
        <f t="shared" si="5"/>
        <v>11.980655999999982</v>
      </c>
    </row>
    <row r="154" spans="1:4" x14ac:dyDescent="0.3">
      <c r="A154" s="7" t="s">
        <v>9</v>
      </c>
      <c r="B154" s="4">
        <v>7.3</v>
      </c>
      <c r="C154" s="5">
        <v>1.6889899999999978</v>
      </c>
      <c r="D154" s="5">
        <f t="shared" si="5"/>
        <v>12.329626999999983</v>
      </c>
    </row>
    <row r="155" spans="1:4" x14ac:dyDescent="0.3">
      <c r="A155" s="7" t="s">
        <v>9</v>
      </c>
      <c r="B155" s="4">
        <v>7.4</v>
      </c>
      <c r="C155" s="5">
        <v>1.7149799999999975</v>
      </c>
      <c r="D155" s="5">
        <f t="shared" si="5"/>
        <v>12.690851999999982</v>
      </c>
    </row>
    <row r="156" spans="1:4" x14ac:dyDescent="0.3">
      <c r="A156" s="7" t="s">
        <v>9</v>
      </c>
      <c r="B156" s="4">
        <v>7.5</v>
      </c>
      <c r="C156" s="5">
        <v>1.7419499999999943</v>
      </c>
      <c r="D156" s="5">
        <f t="shared" si="5"/>
        <v>13.064624999999957</v>
      </c>
    </row>
    <row r="157" spans="1:4" x14ac:dyDescent="0.3">
      <c r="A157" s="7" t="s">
        <v>9</v>
      </c>
      <c r="B157" s="4">
        <v>7.6</v>
      </c>
      <c r="C157" s="5">
        <v>1.7698999999999945</v>
      </c>
      <c r="D157" s="5">
        <f t="shared" si="5"/>
        <v>13.451239999999958</v>
      </c>
    </row>
    <row r="158" spans="1:4" x14ac:dyDescent="0.3">
      <c r="A158" s="7" t="s">
        <v>9</v>
      </c>
      <c r="B158" s="4">
        <v>7.7</v>
      </c>
      <c r="C158" s="5">
        <v>1.7988299999999939</v>
      </c>
      <c r="D158" s="5">
        <f t="shared" si="5"/>
        <v>13.850990999999954</v>
      </c>
    </row>
    <row r="159" spans="1:4" x14ac:dyDescent="0.3">
      <c r="A159" s="7" t="s">
        <v>9</v>
      </c>
      <c r="B159" s="4">
        <v>7.8</v>
      </c>
      <c r="C159" s="5">
        <v>1.828739999999994</v>
      </c>
      <c r="D159" s="5">
        <f t="shared" si="5"/>
        <v>14.264171999999952</v>
      </c>
    </row>
    <row r="160" spans="1:4" x14ac:dyDescent="0.3">
      <c r="A160" s="7" t="s">
        <v>9</v>
      </c>
      <c r="B160" s="4">
        <v>7.9</v>
      </c>
      <c r="C160" s="5">
        <v>1.8596299999999939</v>
      </c>
      <c r="D160" s="5">
        <f t="shared" si="5"/>
        <v>14.691076999999952</v>
      </c>
    </row>
    <row r="161" spans="1:4" x14ac:dyDescent="0.3">
      <c r="A161" s="7" t="s">
        <v>9</v>
      </c>
      <c r="B161" s="4">
        <v>8</v>
      </c>
      <c r="C161" s="5">
        <v>1.8914999999999935</v>
      </c>
      <c r="D161" s="5">
        <f t="shared" si="5"/>
        <v>15.131999999999948</v>
      </c>
    </row>
    <row r="162" spans="1:4" x14ac:dyDescent="0.3">
      <c r="A162" s="7" t="s">
        <v>9</v>
      </c>
      <c r="B162" s="4">
        <v>8.1</v>
      </c>
      <c r="C162" s="5">
        <v>1.9243499999999933</v>
      </c>
      <c r="D162" s="5">
        <f t="shared" si="5"/>
        <v>15.587234999999945</v>
      </c>
    </row>
    <row r="163" spans="1:4" x14ac:dyDescent="0.3">
      <c r="A163" s="7" t="s">
        <v>9</v>
      </c>
      <c r="B163" s="4">
        <v>8.1999999999999993</v>
      </c>
      <c r="C163" s="5">
        <v>1.9581799999999929</v>
      </c>
      <c r="D163" s="5">
        <f t="shared" si="5"/>
        <v>16.057075999999942</v>
      </c>
    </row>
    <row r="164" spans="1:4" x14ac:dyDescent="0.3">
      <c r="A164" s="7" t="s">
        <v>9</v>
      </c>
      <c r="B164" s="4">
        <v>8.3000000000000007</v>
      </c>
      <c r="C164" s="5">
        <v>1.9929899999999932</v>
      </c>
      <c r="D164" s="5">
        <f t="shared" si="5"/>
        <v>16.541816999999945</v>
      </c>
    </row>
    <row r="165" spans="1:4" x14ac:dyDescent="0.3">
      <c r="A165" s="7" t="s">
        <v>9</v>
      </c>
      <c r="B165" s="4">
        <v>8.4</v>
      </c>
      <c r="C165" s="5">
        <v>2.0287799999999931</v>
      </c>
      <c r="D165" s="5">
        <f t="shared" si="5"/>
        <v>17.041751999999942</v>
      </c>
    </row>
    <row r="166" spans="1:4" x14ac:dyDescent="0.3">
      <c r="A166" s="7" t="s">
        <v>9</v>
      </c>
      <c r="B166" s="4">
        <v>8.5</v>
      </c>
      <c r="C166" s="5">
        <v>2.065549999999996</v>
      </c>
      <c r="D166" s="5">
        <f t="shared" si="5"/>
        <v>17.557174999999965</v>
      </c>
    </row>
    <row r="167" spans="1:4" x14ac:dyDescent="0.3">
      <c r="A167" s="7" t="s">
        <v>8</v>
      </c>
      <c r="B167" s="4">
        <v>1</v>
      </c>
      <c r="C167" s="5">
        <v>1.1000000000000001</v>
      </c>
      <c r="D167" s="5">
        <f t="shared" si="5"/>
        <v>1.1000000000000001</v>
      </c>
    </row>
    <row r="168" spans="1:4" x14ac:dyDescent="0.3">
      <c r="A168" s="7" t="s">
        <v>8</v>
      </c>
      <c r="B168" s="4">
        <v>1.1000000000000001</v>
      </c>
      <c r="C168" s="5">
        <v>1.103877487804878</v>
      </c>
      <c r="D168" s="5">
        <f t="shared" si="5"/>
        <v>1.2142652365853659</v>
      </c>
    </row>
    <row r="169" spans="1:4" x14ac:dyDescent="0.3">
      <c r="A169" s="7" t="s">
        <v>8</v>
      </c>
      <c r="B169" s="4">
        <v>1.2</v>
      </c>
      <c r="C169" s="5">
        <v>1.107754975609756</v>
      </c>
      <c r="D169" s="5">
        <f t="shared" si="5"/>
        <v>1.3293059707317072</v>
      </c>
    </row>
    <row r="170" spans="1:4" x14ac:dyDescent="0.3">
      <c r="A170" s="7" t="s">
        <v>8</v>
      </c>
      <c r="B170" s="4">
        <v>1.3</v>
      </c>
      <c r="C170" s="5">
        <v>1.1116324634146342</v>
      </c>
      <c r="D170" s="5">
        <f t="shared" si="5"/>
        <v>1.4451222024390245</v>
      </c>
    </row>
    <row r="171" spans="1:4" x14ac:dyDescent="0.3">
      <c r="A171" s="7" t="s">
        <v>8</v>
      </c>
      <c r="B171" s="4">
        <v>1.4</v>
      </c>
      <c r="C171" s="5">
        <v>1.1155099512195121</v>
      </c>
      <c r="D171" s="5">
        <f t="shared" si="5"/>
        <v>1.561713931707317</v>
      </c>
    </row>
    <row r="172" spans="1:4" x14ac:dyDescent="0.3">
      <c r="A172" s="7" t="s">
        <v>8</v>
      </c>
      <c r="B172" s="4">
        <v>1.5</v>
      </c>
      <c r="C172" s="5">
        <v>1.1193874390243903</v>
      </c>
      <c r="D172" s="5">
        <f t="shared" si="5"/>
        <v>1.6790811585365855</v>
      </c>
    </row>
    <row r="173" spans="1:4" x14ac:dyDescent="0.3">
      <c r="A173" s="7" t="s">
        <v>8</v>
      </c>
      <c r="B173" s="4">
        <v>1.6</v>
      </c>
      <c r="C173" s="5">
        <v>1.1232649268292683</v>
      </c>
      <c r="D173" s="5">
        <f t="shared" si="5"/>
        <v>1.7972238829268292</v>
      </c>
    </row>
    <row r="174" spans="1:4" x14ac:dyDescent="0.3">
      <c r="A174" s="7" t="s">
        <v>8</v>
      </c>
      <c r="B174" s="4">
        <v>1.7</v>
      </c>
      <c r="C174" s="5">
        <v>1.1271424146341462</v>
      </c>
      <c r="D174" s="5">
        <f t="shared" si="5"/>
        <v>1.9161421048780485</v>
      </c>
    </row>
    <row r="175" spans="1:4" x14ac:dyDescent="0.3">
      <c r="A175" s="7" t="s">
        <v>8</v>
      </c>
      <c r="B175" s="4">
        <v>1.8</v>
      </c>
      <c r="C175" s="5">
        <v>1.1310199024390244</v>
      </c>
      <c r="D175" s="5">
        <f t="shared" si="5"/>
        <v>2.0358358243902441</v>
      </c>
    </row>
    <row r="176" spans="1:4" x14ac:dyDescent="0.3">
      <c r="A176" s="7" t="s">
        <v>8</v>
      </c>
      <c r="B176" s="4">
        <v>1.9</v>
      </c>
      <c r="C176" s="5">
        <v>1.1348973902439023</v>
      </c>
      <c r="D176" s="5">
        <f t="shared" si="5"/>
        <v>2.1563050414634142</v>
      </c>
    </row>
    <row r="177" spans="1:4" x14ac:dyDescent="0.3">
      <c r="A177" s="7" t="s">
        <v>8</v>
      </c>
      <c r="B177" s="4">
        <v>2</v>
      </c>
      <c r="C177" s="5">
        <v>1.1387748780487803</v>
      </c>
      <c r="D177" s="5">
        <f t="shared" si="5"/>
        <v>2.2775497560975606</v>
      </c>
    </row>
    <row r="178" spans="1:4" x14ac:dyDescent="0.3">
      <c r="A178" s="7" t="s">
        <v>8</v>
      </c>
      <c r="B178" s="4">
        <v>2.1</v>
      </c>
      <c r="C178" s="5">
        <v>1.1426523658536585</v>
      </c>
      <c r="D178" s="5">
        <f t="shared" si="5"/>
        <v>2.399569968292683</v>
      </c>
    </row>
    <row r="179" spans="1:4" x14ac:dyDescent="0.3">
      <c r="A179" s="7" t="s">
        <v>8</v>
      </c>
      <c r="B179" s="4">
        <v>2.2000000000000002</v>
      </c>
      <c r="C179" s="5">
        <v>1.1465298536585364</v>
      </c>
      <c r="D179" s="5">
        <f t="shared" si="5"/>
        <v>2.5223656780487804</v>
      </c>
    </row>
    <row r="180" spans="1:4" x14ac:dyDescent="0.3">
      <c r="A180" s="7" t="s">
        <v>8</v>
      </c>
      <c r="B180" s="4">
        <v>2.2999999999999998</v>
      </c>
      <c r="C180" s="5">
        <v>1.1504073414634144</v>
      </c>
      <c r="D180" s="5">
        <f t="shared" si="5"/>
        <v>2.6459368853658529</v>
      </c>
    </row>
    <row r="181" spans="1:4" x14ac:dyDescent="0.3">
      <c r="A181" s="7" t="s">
        <v>8</v>
      </c>
      <c r="B181" s="4">
        <v>2.4</v>
      </c>
      <c r="C181" s="5">
        <v>1.1542848292682926</v>
      </c>
      <c r="D181" s="5">
        <f t="shared" si="5"/>
        <v>2.7702835902439022</v>
      </c>
    </row>
    <row r="182" spans="1:4" x14ac:dyDescent="0.3">
      <c r="A182" s="7" t="s">
        <v>8</v>
      </c>
      <c r="B182" s="4">
        <v>2.5</v>
      </c>
      <c r="C182" s="5">
        <v>1.1581623170731705</v>
      </c>
      <c r="D182" s="5">
        <f t="shared" si="5"/>
        <v>2.8954057926829262</v>
      </c>
    </row>
    <row r="183" spans="1:4" x14ac:dyDescent="0.3">
      <c r="A183" s="7" t="s">
        <v>8</v>
      </c>
      <c r="B183" s="4">
        <v>2.6</v>
      </c>
      <c r="C183" s="5">
        <v>1.1620398048780487</v>
      </c>
      <c r="D183" s="5">
        <f t="shared" si="5"/>
        <v>3.0213034926829265</v>
      </c>
    </row>
    <row r="184" spans="1:4" x14ac:dyDescent="0.3">
      <c r="A184" s="7" t="s">
        <v>8</v>
      </c>
      <c r="B184" s="4">
        <v>2.7</v>
      </c>
      <c r="C184" s="5">
        <v>1.1659172926829267</v>
      </c>
      <c r="D184" s="5">
        <f t="shared" si="5"/>
        <v>3.1479766902439024</v>
      </c>
    </row>
    <row r="185" spans="1:4" x14ac:dyDescent="0.3">
      <c r="A185" s="7" t="s">
        <v>8</v>
      </c>
      <c r="B185" s="4">
        <v>2.8</v>
      </c>
      <c r="C185" s="5">
        <v>1.1697947804878046</v>
      </c>
      <c r="D185" s="5">
        <f t="shared" si="5"/>
        <v>3.2754253853658528</v>
      </c>
    </row>
    <row r="186" spans="1:4" x14ac:dyDescent="0.3">
      <c r="A186" s="7" t="s">
        <v>8</v>
      </c>
      <c r="B186" s="4">
        <v>2.9</v>
      </c>
      <c r="C186" s="5">
        <v>1.1736722682926828</v>
      </c>
      <c r="D186" s="5">
        <f t="shared" si="5"/>
        <v>3.4036495780487801</v>
      </c>
    </row>
    <row r="187" spans="1:4" x14ac:dyDescent="0.3">
      <c r="A187" s="7" t="s">
        <v>8</v>
      </c>
      <c r="B187" s="4">
        <v>3</v>
      </c>
      <c r="C187" s="5">
        <v>1.1775497560975607</v>
      </c>
      <c r="D187" s="5">
        <f t="shared" si="5"/>
        <v>3.5326492682926824</v>
      </c>
    </row>
    <row r="188" spans="1:4" x14ac:dyDescent="0.3">
      <c r="A188" s="7" t="s">
        <v>8</v>
      </c>
      <c r="B188" s="4">
        <v>3.1</v>
      </c>
      <c r="C188" s="5">
        <v>1.1814272439024387</v>
      </c>
      <c r="D188" s="5">
        <f t="shared" si="5"/>
        <v>3.6624244560975598</v>
      </c>
    </row>
    <row r="189" spans="1:4" x14ac:dyDescent="0.3">
      <c r="A189" s="7" t="s">
        <v>8</v>
      </c>
      <c r="B189" s="4">
        <v>3.2</v>
      </c>
      <c r="C189" s="5">
        <v>1.1853047317073169</v>
      </c>
      <c r="D189" s="5">
        <f t="shared" si="5"/>
        <v>3.7929751414634141</v>
      </c>
    </row>
    <row r="190" spans="1:4" x14ac:dyDescent="0.3">
      <c r="A190" s="7" t="s">
        <v>8</v>
      </c>
      <c r="B190" s="4">
        <v>3.3</v>
      </c>
      <c r="C190" s="5">
        <v>1.1891822195121948</v>
      </c>
      <c r="D190" s="5">
        <f t="shared" si="5"/>
        <v>3.9243013243902429</v>
      </c>
    </row>
    <row r="191" spans="1:4" x14ac:dyDescent="0.3">
      <c r="A191" s="7" t="s">
        <v>8</v>
      </c>
      <c r="B191" s="4">
        <v>3.4</v>
      </c>
      <c r="C191" s="5">
        <v>1.1930597073170728</v>
      </c>
      <c r="D191" s="5">
        <f t="shared" si="5"/>
        <v>4.0564030048780477</v>
      </c>
    </row>
    <row r="192" spans="1:4" x14ac:dyDescent="0.3">
      <c r="A192" s="7" t="s">
        <v>8</v>
      </c>
      <c r="B192" s="4">
        <v>3.5</v>
      </c>
      <c r="C192" s="5">
        <v>1.196937195121951</v>
      </c>
      <c r="D192" s="5">
        <f t="shared" si="5"/>
        <v>4.1892801829268285</v>
      </c>
    </row>
    <row r="193" spans="1:4" x14ac:dyDescent="0.3">
      <c r="A193" s="7" t="s">
        <v>8</v>
      </c>
      <c r="B193" s="4">
        <v>3.6</v>
      </c>
      <c r="C193" s="5">
        <v>1.2008146829268289</v>
      </c>
      <c r="D193" s="5">
        <f t="shared" si="5"/>
        <v>4.3229328585365838</v>
      </c>
    </row>
    <row r="194" spans="1:4" x14ac:dyDescent="0.3">
      <c r="A194" s="7" t="s">
        <v>8</v>
      </c>
      <c r="B194" s="4">
        <v>3.7</v>
      </c>
      <c r="C194" s="5">
        <v>1.2046921707317071</v>
      </c>
      <c r="D194" s="5">
        <f t="shared" si="5"/>
        <v>4.4573610317073165</v>
      </c>
    </row>
    <row r="195" spans="1:4" x14ac:dyDescent="0.3">
      <c r="A195" s="7" t="s">
        <v>8</v>
      </c>
      <c r="B195" s="4">
        <v>3.8</v>
      </c>
      <c r="C195" s="5">
        <v>1.208569658536585</v>
      </c>
      <c r="D195" s="5">
        <f t="shared" si="5"/>
        <v>4.5925647024390228</v>
      </c>
    </row>
    <row r="196" spans="1:4" x14ac:dyDescent="0.3">
      <c r="A196" s="7" t="s">
        <v>8</v>
      </c>
      <c r="B196" s="4">
        <v>3.9</v>
      </c>
      <c r="C196" s="5">
        <v>1.212447146341463</v>
      </c>
      <c r="D196" s="5">
        <f t="shared" si="5"/>
        <v>4.7285438707317056</v>
      </c>
    </row>
    <row r="197" spans="1:4" x14ac:dyDescent="0.3">
      <c r="A197" s="7" t="s">
        <v>8</v>
      </c>
      <c r="B197" s="4">
        <v>4</v>
      </c>
      <c r="C197" s="5">
        <v>1.2163246341463412</v>
      </c>
      <c r="D197" s="5">
        <f t="shared" si="5"/>
        <v>4.8652985365853647</v>
      </c>
    </row>
    <row r="198" spans="1:4" x14ac:dyDescent="0.3">
      <c r="A198" s="7" t="s">
        <v>8</v>
      </c>
      <c r="B198" s="4">
        <v>4.0999999999999996</v>
      </c>
      <c r="C198" s="5">
        <v>1.2202021219512191</v>
      </c>
      <c r="D198" s="5">
        <f t="shared" si="5"/>
        <v>5.0028286999999976</v>
      </c>
    </row>
    <row r="199" spans="1:4" x14ac:dyDescent="0.3">
      <c r="A199" s="7" t="s">
        <v>8</v>
      </c>
      <c r="B199" s="4">
        <v>4.2</v>
      </c>
      <c r="C199" s="5">
        <v>1.2240796097560973</v>
      </c>
      <c r="D199" s="5">
        <f t="shared" si="5"/>
        <v>5.1411343609756086</v>
      </c>
    </row>
    <row r="200" spans="1:4" x14ac:dyDescent="0.3">
      <c r="A200" s="7" t="s">
        <v>8</v>
      </c>
      <c r="B200" s="4">
        <v>4.3</v>
      </c>
      <c r="C200" s="5">
        <v>1.2279570975609753</v>
      </c>
      <c r="D200" s="5">
        <f t="shared" si="5"/>
        <v>5.2802155195121934</v>
      </c>
    </row>
    <row r="201" spans="1:4" x14ac:dyDescent="0.3">
      <c r="A201" s="7" t="s">
        <v>8</v>
      </c>
      <c r="B201" s="4">
        <v>4.4000000000000004</v>
      </c>
      <c r="C201" s="5">
        <v>1.2318345853658532</v>
      </c>
      <c r="D201" s="5">
        <f t="shared" si="5"/>
        <v>5.4200721756097545</v>
      </c>
    </row>
    <row r="202" spans="1:4" x14ac:dyDescent="0.3">
      <c r="A202" s="7" t="s">
        <v>8</v>
      </c>
      <c r="B202" s="4">
        <v>4.5</v>
      </c>
      <c r="C202" s="5">
        <v>1.2357120731707314</v>
      </c>
      <c r="D202" s="5">
        <f t="shared" ref="D202:D242" si="6">B202*C202</f>
        <v>5.5607043292682912</v>
      </c>
    </row>
    <row r="203" spans="1:4" x14ac:dyDescent="0.3">
      <c r="A203" s="7" t="s">
        <v>8</v>
      </c>
      <c r="B203" s="4">
        <v>4.5999999999999996</v>
      </c>
      <c r="C203" s="5">
        <v>1.2395895609756094</v>
      </c>
      <c r="D203" s="5">
        <f t="shared" si="6"/>
        <v>5.7021119804878024</v>
      </c>
    </row>
    <row r="204" spans="1:4" x14ac:dyDescent="0.3">
      <c r="A204" s="7" t="s">
        <v>8</v>
      </c>
      <c r="B204" s="4">
        <v>4.7</v>
      </c>
      <c r="C204" s="5">
        <v>1.2434670487804873</v>
      </c>
      <c r="D204" s="5">
        <f t="shared" si="6"/>
        <v>5.844295129268291</v>
      </c>
    </row>
    <row r="205" spans="1:4" x14ac:dyDescent="0.3">
      <c r="A205" s="7" t="s">
        <v>8</v>
      </c>
      <c r="B205" s="4">
        <v>4.8</v>
      </c>
      <c r="C205" s="5">
        <v>1.2473445365853655</v>
      </c>
      <c r="D205" s="5">
        <f t="shared" si="6"/>
        <v>5.9872537756097541</v>
      </c>
    </row>
    <row r="206" spans="1:4" x14ac:dyDescent="0.3">
      <c r="A206" s="7" t="s">
        <v>8</v>
      </c>
      <c r="B206" s="4">
        <v>4.9000000000000004</v>
      </c>
      <c r="C206" s="5">
        <v>1.2512220243902434</v>
      </c>
      <c r="D206" s="5">
        <f t="shared" si="6"/>
        <v>6.1309879195121937</v>
      </c>
    </row>
    <row r="207" spans="1:4" x14ac:dyDescent="0.3">
      <c r="A207" s="7" t="s">
        <v>8</v>
      </c>
      <c r="B207" s="4">
        <v>5</v>
      </c>
      <c r="C207" s="5">
        <v>1.2550995121951214</v>
      </c>
      <c r="D207" s="5">
        <f t="shared" si="6"/>
        <v>6.275497560975607</v>
      </c>
    </row>
    <row r="208" spans="1:4" x14ac:dyDescent="0.3">
      <c r="A208" s="7" t="s">
        <v>8</v>
      </c>
      <c r="B208" s="4">
        <v>5.0999999999999996</v>
      </c>
      <c r="C208" s="5">
        <v>1.2589769999999996</v>
      </c>
      <c r="D208" s="5">
        <f t="shared" si="6"/>
        <v>6.4207826999999975</v>
      </c>
    </row>
    <row r="209" spans="1:4" x14ac:dyDescent="0.3">
      <c r="A209" s="7" t="s">
        <v>8</v>
      </c>
      <c r="B209" s="4">
        <v>5.2</v>
      </c>
      <c r="C209" s="5">
        <v>1.2625479999999996</v>
      </c>
      <c r="D209" s="5">
        <f t="shared" si="6"/>
        <v>6.5652495999999978</v>
      </c>
    </row>
    <row r="210" spans="1:4" x14ac:dyDescent="0.3">
      <c r="A210" s="7" t="s">
        <v>8</v>
      </c>
      <c r="B210" s="4">
        <v>5.3</v>
      </c>
      <c r="C210" s="5">
        <v>1.2670129999999997</v>
      </c>
      <c r="D210" s="5">
        <f t="shared" si="6"/>
        <v>6.7151688999999983</v>
      </c>
    </row>
    <row r="211" spans="1:4" x14ac:dyDescent="0.3">
      <c r="A211" s="7" t="s">
        <v>8</v>
      </c>
      <c r="B211" s="4">
        <v>5.4</v>
      </c>
      <c r="C211" s="5">
        <v>1.2723719999999996</v>
      </c>
      <c r="D211" s="5">
        <f t="shared" si="6"/>
        <v>6.8708087999999981</v>
      </c>
    </row>
    <row r="212" spans="1:4" x14ac:dyDescent="0.3">
      <c r="A212" s="7" t="s">
        <v>8</v>
      </c>
      <c r="B212" s="4">
        <v>5.5</v>
      </c>
      <c r="C212" s="5">
        <v>1.2786249999999995</v>
      </c>
      <c r="D212" s="5">
        <f t="shared" si="6"/>
        <v>7.0324374999999968</v>
      </c>
    </row>
    <row r="213" spans="1:4" x14ac:dyDescent="0.3">
      <c r="A213" s="7" t="s">
        <v>8</v>
      </c>
      <c r="B213" s="4">
        <v>5.6</v>
      </c>
      <c r="C213" s="5">
        <v>1.2857719999999988</v>
      </c>
      <c r="D213" s="5">
        <f t="shared" si="6"/>
        <v>7.2003231999999926</v>
      </c>
    </row>
    <row r="214" spans="1:4" x14ac:dyDescent="0.3">
      <c r="A214" s="7" t="s">
        <v>8</v>
      </c>
      <c r="B214" s="4">
        <v>5.7</v>
      </c>
      <c r="C214" s="5">
        <v>1.2938129999999985</v>
      </c>
      <c r="D214" s="5">
        <f t="shared" si="6"/>
        <v>7.3747340999999915</v>
      </c>
    </row>
    <row r="215" spans="1:4" x14ac:dyDescent="0.3">
      <c r="A215" s="7" t="s">
        <v>8</v>
      </c>
      <c r="B215" s="4">
        <v>5.8</v>
      </c>
      <c r="C215" s="5">
        <v>1.3027479999999989</v>
      </c>
      <c r="D215" s="5">
        <f t="shared" si="6"/>
        <v>7.5559383999999934</v>
      </c>
    </row>
    <row r="216" spans="1:4" x14ac:dyDescent="0.3">
      <c r="A216" s="7" t="s">
        <v>8</v>
      </c>
      <c r="B216" s="4">
        <v>5.9</v>
      </c>
      <c r="C216" s="5">
        <v>1.3125769999999988</v>
      </c>
      <c r="D216" s="5">
        <f t="shared" si="6"/>
        <v>7.7442042999999936</v>
      </c>
    </row>
    <row r="217" spans="1:4" x14ac:dyDescent="0.3">
      <c r="A217" s="7" t="s">
        <v>8</v>
      </c>
      <c r="B217" s="4">
        <v>6</v>
      </c>
      <c r="C217" s="5">
        <v>1.3232999999999988</v>
      </c>
      <c r="D217" s="5">
        <f t="shared" si="6"/>
        <v>7.9397999999999929</v>
      </c>
    </row>
    <row r="218" spans="1:4" x14ac:dyDescent="0.3">
      <c r="A218" s="7" t="s">
        <v>8</v>
      </c>
      <c r="B218" s="4">
        <v>6.1</v>
      </c>
      <c r="C218" s="5">
        <v>1.3349169999999984</v>
      </c>
      <c r="D218" s="5">
        <f t="shared" si="6"/>
        <v>8.1429936999999892</v>
      </c>
    </row>
    <row r="219" spans="1:4" x14ac:dyDescent="0.3">
      <c r="A219" s="7" t="s">
        <v>8</v>
      </c>
      <c r="B219" s="4">
        <v>6.2</v>
      </c>
      <c r="C219" s="5">
        <v>1.3474279999999987</v>
      </c>
      <c r="D219" s="5">
        <f t="shared" si="6"/>
        <v>8.3540535999999932</v>
      </c>
    </row>
    <row r="220" spans="1:4" x14ac:dyDescent="0.3">
      <c r="A220" s="7" t="s">
        <v>8</v>
      </c>
      <c r="B220" s="4">
        <v>6.3</v>
      </c>
      <c r="C220" s="5">
        <v>1.3608329999999986</v>
      </c>
      <c r="D220" s="5">
        <f t="shared" si="6"/>
        <v>8.5732478999999913</v>
      </c>
    </row>
    <row r="221" spans="1:4" x14ac:dyDescent="0.3">
      <c r="A221" s="7" t="s">
        <v>8</v>
      </c>
      <c r="B221" s="4">
        <v>6.4</v>
      </c>
      <c r="C221" s="5">
        <v>1.3751319999999982</v>
      </c>
      <c r="D221" s="5">
        <f t="shared" si="6"/>
        <v>8.8008447999999895</v>
      </c>
    </row>
    <row r="222" spans="1:4" x14ac:dyDescent="0.3">
      <c r="A222" s="7" t="s">
        <v>8</v>
      </c>
      <c r="B222" s="4">
        <v>6.5</v>
      </c>
      <c r="C222" s="5">
        <v>1.3903249999999983</v>
      </c>
      <c r="D222" s="5">
        <f t="shared" si="6"/>
        <v>9.0371124999999886</v>
      </c>
    </row>
    <row r="223" spans="1:4" x14ac:dyDescent="0.3">
      <c r="A223" s="7" t="s">
        <v>8</v>
      </c>
      <c r="B223" s="4">
        <v>6.6</v>
      </c>
      <c r="C223" s="5">
        <v>1.4064119999999982</v>
      </c>
      <c r="D223" s="5">
        <f t="shared" si="6"/>
        <v>9.2823191999999874</v>
      </c>
    </row>
    <row r="224" spans="1:4" x14ac:dyDescent="0.3">
      <c r="A224" s="7" t="s">
        <v>8</v>
      </c>
      <c r="B224" s="4">
        <v>6.7</v>
      </c>
      <c r="C224" s="5">
        <v>1.4233929999999984</v>
      </c>
      <c r="D224" s="5">
        <f t="shared" si="6"/>
        <v>9.5367330999999886</v>
      </c>
    </row>
    <row r="225" spans="1:4" x14ac:dyDescent="0.3">
      <c r="A225" s="7" t="s">
        <v>8</v>
      </c>
      <c r="B225" s="4">
        <v>6.8</v>
      </c>
      <c r="C225" s="5">
        <v>1.441267999999998</v>
      </c>
      <c r="D225" s="5">
        <f t="shared" si="6"/>
        <v>9.8006223999999857</v>
      </c>
    </row>
    <row r="226" spans="1:4" x14ac:dyDescent="0.3">
      <c r="A226" s="7" t="s">
        <v>8</v>
      </c>
      <c r="B226" s="4">
        <v>6.9</v>
      </c>
      <c r="C226" s="5">
        <v>1.4600369999999974</v>
      </c>
      <c r="D226" s="5">
        <f t="shared" si="6"/>
        <v>10.074255299999983</v>
      </c>
    </row>
    <row r="227" spans="1:4" x14ac:dyDescent="0.3">
      <c r="A227" s="7" t="s">
        <v>8</v>
      </c>
      <c r="B227" s="4">
        <v>7</v>
      </c>
      <c r="C227" s="5">
        <v>1.4796999999999978</v>
      </c>
      <c r="D227" s="5">
        <f t="shared" si="6"/>
        <v>10.357899999999985</v>
      </c>
    </row>
    <row r="228" spans="1:4" x14ac:dyDescent="0.3">
      <c r="A228" s="7" t="s">
        <v>8</v>
      </c>
      <c r="B228" s="4">
        <v>7.1</v>
      </c>
      <c r="C228" s="5">
        <v>1.5002569999999975</v>
      </c>
      <c r="D228" s="5">
        <f t="shared" si="6"/>
        <v>10.651824699999981</v>
      </c>
    </row>
    <row r="229" spans="1:4" x14ac:dyDescent="0.3">
      <c r="A229" s="7" t="s">
        <v>8</v>
      </c>
      <c r="B229" s="4">
        <v>7.2</v>
      </c>
      <c r="C229" s="5">
        <v>1.5217079999999974</v>
      </c>
      <c r="D229" s="5">
        <f t="shared" si="6"/>
        <v>10.956297599999981</v>
      </c>
    </row>
    <row r="230" spans="1:4" x14ac:dyDescent="0.3">
      <c r="A230" s="7" t="s">
        <v>8</v>
      </c>
      <c r="B230" s="4">
        <v>7.3</v>
      </c>
      <c r="C230" s="5">
        <v>1.5440529999999975</v>
      </c>
      <c r="D230" s="5">
        <f t="shared" si="6"/>
        <v>11.271586899999981</v>
      </c>
    </row>
    <row r="231" spans="1:4" x14ac:dyDescent="0.3">
      <c r="A231" s="7" t="s">
        <v>8</v>
      </c>
      <c r="B231" s="4">
        <v>7.4</v>
      </c>
      <c r="C231" s="5">
        <v>1.5672919999999972</v>
      </c>
      <c r="D231" s="5">
        <f t="shared" si="6"/>
        <v>11.59796079999998</v>
      </c>
    </row>
    <row r="232" spans="1:4" x14ac:dyDescent="0.3">
      <c r="A232" s="7" t="s">
        <v>8</v>
      </c>
      <c r="B232" s="4">
        <v>7.5</v>
      </c>
      <c r="C232" s="5">
        <v>1.5914249999999972</v>
      </c>
      <c r="D232" s="5">
        <f t="shared" si="6"/>
        <v>11.935687499999979</v>
      </c>
    </row>
    <row r="233" spans="1:4" x14ac:dyDescent="0.3">
      <c r="A233" s="7" t="s">
        <v>8</v>
      </c>
      <c r="B233" s="4">
        <v>7.6</v>
      </c>
      <c r="C233" s="5">
        <v>1.6164519999999973</v>
      </c>
      <c r="D233" s="5">
        <f t="shared" si="6"/>
        <v>12.28503519999998</v>
      </c>
    </row>
    <row r="234" spans="1:4" x14ac:dyDescent="0.3">
      <c r="A234" s="7" t="s">
        <v>8</v>
      </c>
      <c r="B234" s="4">
        <v>7.7</v>
      </c>
      <c r="C234" s="5">
        <v>1.6423729999999972</v>
      </c>
      <c r="D234" s="5">
        <f t="shared" si="6"/>
        <v>12.64627209999998</v>
      </c>
    </row>
    <row r="235" spans="1:4" x14ac:dyDescent="0.3">
      <c r="A235" s="7" t="s">
        <v>8</v>
      </c>
      <c r="B235" s="4">
        <v>7.8</v>
      </c>
      <c r="C235" s="5">
        <v>1.6691879999999968</v>
      </c>
      <c r="D235" s="5">
        <f t="shared" si="6"/>
        <v>13.019666399999975</v>
      </c>
    </row>
    <row r="236" spans="1:4" x14ac:dyDescent="0.3">
      <c r="A236" s="7" t="s">
        <v>8</v>
      </c>
      <c r="B236" s="4">
        <v>7.9</v>
      </c>
      <c r="C236" s="5">
        <v>1.6968969999999965</v>
      </c>
      <c r="D236" s="5">
        <f t="shared" si="6"/>
        <v>13.405486299999973</v>
      </c>
    </row>
    <row r="237" spans="1:4" x14ac:dyDescent="0.3">
      <c r="A237" s="7" t="s">
        <v>8</v>
      </c>
      <c r="B237" s="4">
        <v>8</v>
      </c>
      <c r="C237" s="5">
        <v>1.7254999999999965</v>
      </c>
      <c r="D237" s="5">
        <f t="shared" si="6"/>
        <v>13.803999999999972</v>
      </c>
    </row>
    <row r="238" spans="1:4" x14ac:dyDescent="0.3">
      <c r="A238" s="7" t="s">
        <v>8</v>
      </c>
      <c r="B238" s="4">
        <v>8.1</v>
      </c>
      <c r="C238" s="5">
        <v>1.754996999999997</v>
      </c>
      <c r="D238" s="5">
        <f t="shared" si="6"/>
        <v>14.215475699999976</v>
      </c>
    </row>
    <row r="239" spans="1:4" x14ac:dyDescent="0.3">
      <c r="A239" s="7" t="s">
        <v>8</v>
      </c>
      <c r="B239" s="4">
        <v>8.1999999999999993</v>
      </c>
      <c r="C239" s="5">
        <v>1.7853879999999964</v>
      </c>
      <c r="D239" s="5">
        <f t="shared" si="6"/>
        <v>14.64018159999997</v>
      </c>
    </row>
    <row r="240" spans="1:4" x14ac:dyDescent="0.3">
      <c r="A240" s="7" t="s">
        <v>8</v>
      </c>
      <c r="B240" s="4">
        <v>8.3000000000000007</v>
      </c>
      <c r="C240" s="5">
        <v>1.8166729999999929</v>
      </c>
      <c r="D240" s="5">
        <f t="shared" si="6"/>
        <v>15.078385899999942</v>
      </c>
    </row>
    <row r="241" spans="1:4" x14ac:dyDescent="0.3">
      <c r="A241" s="7" t="s">
        <v>8</v>
      </c>
      <c r="B241" s="4">
        <v>8.4</v>
      </c>
      <c r="C241" s="5">
        <v>1.8488519999999931</v>
      </c>
      <c r="D241" s="5">
        <f t="shared" si="6"/>
        <v>15.530356799999943</v>
      </c>
    </row>
    <row r="242" spans="1:4" x14ac:dyDescent="0.3">
      <c r="A242" s="7" t="s">
        <v>8</v>
      </c>
      <c r="B242" s="4">
        <v>8.5</v>
      </c>
      <c r="C242" s="5">
        <v>1.881924999999993</v>
      </c>
      <c r="D242" s="5">
        <f t="shared" si="6"/>
        <v>15.99636249999994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Rayovac-Data</vt:lpstr>
      <vt:lpstr>_X</vt:lpstr>
      <vt:lpstr>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2023-09-07T22:40:19Z</dcterms:created>
  <dcterms:modified xsi:type="dcterms:W3CDTF">2023-09-07T22:41:11Z</dcterms:modified>
</cp:coreProperties>
</file>