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5998F7E-F215-4053-A4E5-D13C37B40511}"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'Alt2'!$H$3:$H$7</definedName>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R3" i="5" l="1"/>
  <c r="S3" i="5" s="1"/>
  <c r="N3" i="5"/>
  <c r="Q4" i="5"/>
  <c r="Q5" i="5"/>
  <c r="Q6" i="5"/>
  <c r="Q7" i="5"/>
  <c r="Q3" i="5"/>
  <c r="P4" i="5"/>
  <c r="P5" i="5" s="1"/>
  <c r="P6" i="5" s="1"/>
  <c r="P7" i="5" s="1"/>
  <c r="P8" i="5" s="1"/>
  <c r="P9" i="5" s="1"/>
  <c r="P10" i="5" s="1"/>
  <c r="P11" i="5" s="1"/>
  <c r="P12" i="5" s="1"/>
  <c r="P13" i="5" s="1"/>
  <c r="P14" i="5" s="1"/>
  <c r="P3" i="5"/>
  <c r="O3" i="5" a="1"/>
  <c r="O3" i="5" s="1"/>
  <c r="S48" i="5" a="1"/>
  <c r="S48" i="5" s="1"/>
  <c r="R48" i="5" a="1"/>
  <c r="R48" i="5" s="1"/>
  <c r="M48" i="5" s="1" a="1"/>
  <c r="M48" i="5" s="1"/>
  <c r="L47" i="5"/>
  <c r="L48" i="5" a="1"/>
  <c r="L48" i="5" s="1"/>
  <c r="K48" i="5"/>
  <c r="T48" i="5" s="1" a="1"/>
  <c r="T48" i="5" s="1"/>
  <c r="J48" i="5"/>
  <c r="M43" i="5"/>
  <c r="N43" i="5"/>
  <c r="N42" i="5"/>
  <c r="O40" i="5"/>
  <c r="M37" i="5"/>
  <c r="M38" i="5" s="1"/>
  <c r="M39" i="5" s="1"/>
  <c r="M40" i="5" s="1"/>
  <c r="M42" i="5"/>
  <c r="P42" i="5" s="1"/>
  <c r="M34" i="5"/>
  <c r="L34" i="5"/>
  <c r="M30" i="5"/>
  <c r="M31" i="5" s="1"/>
  <c r="M32" i="5" s="1"/>
  <c r="M29" i="5"/>
  <c r="O27" i="5"/>
  <c r="N27" i="5"/>
  <c r="O26" i="5"/>
  <c r="O25" i="5"/>
  <c r="N22" i="5"/>
  <c r="M22" i="5"/>
  <c r="L24" i="5"/>
  <c r="M24" i="5" s="1"/>
  <c r="M25" i="5" s="1"/>
  <c r="K18" i="5"/>
  <c r="G19" i="5" a="1"/>
  <c r="G19" i="5" s="1"/>
  <c r="L18" i="5" l="1"/>
  <c r="O24" i="5"/>
  <c r="P24" i="5" s="1"/>
  <c r="C19" i="5" a="1"/>
  <c r="C19" i="5" s="1"/>
  <c r="O48" i="5" a="1"/>
  <c r="O48" i="5" s="1"/>
  <c r="N48" i="5" a="1"/>
  <c r="P52" i="5" l="1"/>
  <c r="P51" i="5"/>
  <c r="P50" i="5"/>
  <c r="P49" i="5"/>
  <c r="N48" i="5"/>
  <c r="P48" i="5" s="1"/>
  <c r="U48" i="5" s="1"/>
  <c r="J55"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<sst xmlns="http://schemas.openxmlformats.org/spreadsheetml/2006/main" count="177" uniqueCount="31">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</sst>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d/m/yyyy"/>
    <numFmt numFmtId="165" formatCode="&quot;$&quot;#,##0;[Red]\-&quot;$&quot;#,##0"/>
    <numFmt numFmtId="170" formatCode="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165" fontId="4" fillId="0" borderId="3" xfId="0" applyNumberFormat="1" applyFont="1" applyFill="1" applyBorder="1" applyAlignment="1">
      <alignment horizontal="center"/>
    </xf>
    <xf numFmtId="0" fontId="4" fillId="0" borderId="3" xfId="0" applyFont="1" applyFill="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70" fontId="4" fillId="0" borderId="0" xfId="0" applyNumberFormat="1" applyFont="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1000"/>
  <sheetViews>
    <sheetView tabSelected="1" workbookViewId="0">
      <selection activeCell="M4" sqref="M4"/>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2" width="10.59765625" customWidth="1"/>
    <col min="13" max="13" width="14.59765625" customWidth="1"/>
    <col min="14"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t="s">
        <v>15</v>
      </c>
      <c r="N3" s="2">
        <f>_xlfn.XLOOKUP(M3,B3:B14,D3:D14)</f>
        <v>437</v>
      </c>
      <c r="O3" s="41" cm="1">
        <f t="array" ref="O3:O14">D3:D14</f>
        <v>120</v>
      </c>
      <c r="P3" s="41">
        <f>O3+P2</f>
        <v>120</v>
      </c>
      <c r="Q3" s="41">
        <f>H3+Q2</f>
        <v>600</v>
      </c>
      <c r="R3">
        <f>SUM(D3:_xlfn.XLOOKUP(M3,B3:B14,D3:D14))</f>
        <v>1225</v>
      </c>
      <c r="S3" s="2" t="str">
        <f>_xlfn.XLOOKUP(R3,Q3:Q7,F3:F7,,1)</f>
        <v>P4</v>
      </c>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v>356</v>
      </c>
      <c r="P4" s="41">
        <f t="shared" ref="P4:P14" si="0">O4+P3</f>
        <v>476</v>
      </c>
      <c r="Q4" s="41">
        <f t="shared" ref="Q4:Q7" si="1">H4+Q3</f>
        <v>650</v>
      </c>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v>312</v>
      </c>
      <c r="P5" s="41">
        <f t="shared" si="0"/>
        <v>788</v>
      </c>
      <c r="Q5" s="41">
        <f t="shared" si="1"/>
        <v>762</v>
      </c>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v>437</v>
      </c>
      <c r="P6" s="41">
        <f t="shared" si="0"/>
        <v>1225</v>
      </c>
      <c r="Q6" s="41">
        <f t="shared" si="1"/>
        <v>1562</v>
      </c>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54">
        <v>-47.81283422459893</v>
      </c>
      <c r="M7" s="2"/>
      <c r="N7" s="2"/>
      <c r="O7" s="2">
        <v>374</v>
      </c>
      <c r="P7" s="41">
        <f t="shared" si="0"/>
        <v>1599</v>
      </c>
      <c r="Q7" s="41">
        <f t="shared" si="1"/>
        <v>3362</v>
      </c>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v>258</v>
      </c>
      <c r="P8" s="41">
        <f t="shared" si="0"/>
        <v>1857</v>
      </c>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v>369</v>
      </c>
      <c r="P9" s="41">
        <f t="shared" si="0"/>
        <v>2226</v>
      </c>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v>418</v>
      </c>
      <c r="P10" s="41">
        <f t="shared" si="0"/>
        <v>2644</v>
      </c>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v>308</v>
      </c>
      <c r="P11" s="41">
        <f t="shared" si="0"/>
        <v>2952</v>
      </c>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v>410</v>
      </c>
      <c r="P12" s="41">
        <f t="shared" si="0"/>
        <v>3362</v>
      </c>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v>491</v>
      </c>
      <c r="P13" s="41">
        <f t="shared" si="0"/>
        <v>3853</v>
      </c>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v>50</v>
      </c>
      <c r="P14" s="41">
        <f t="shared" si="0"/>
        <v>3903</v>
      </c>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v>120</v>
      </c>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t="s">
        <v>28</v>
      </c>
      <c r="H18" s="2"/>
      <c r="I18" s="2" t="s">
        <v>11</v>
      </c>
      <c r="J18" s="2">
        <v>356</v>
      </c>
      <c r="K18" s="2">
        <f>SUM(J17:J18)</f>
        <v>476</v>
      </c>
      <c r="L18" s="2">
        <f>G3-C4</f>
        <v>-60</v>
      </c>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1"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v>600</v>
      </c>
      <c r="M20" s="2">
        <v>120</v>
      </c>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L21">
        <v>50</v>
      </c>
      <c r="M21" s="2">
        <v>356</v>
      </c>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L22">
        <v>112</v>
      </c>
      <c r="M22" s="44">
        <f>SUM(M20:M21)</f>
        <v>476</v>
      </c>
      <c r="N22">
        <f>600-476</f>
        <v>124</v>
      </c>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t="s">
        <v>13</v>
      </c>
      <c r="J24" s="2">
        <v>312</v>
      </c>
      <c r="K24" s="42">
        <v>45341</v>
      </c>
      <c r="L24">
        <f>SUM(L20:L22)</f>
        <v>762</v>
      </c>
      <c r="M24" s="2">
        <f>L24-120-356</f>
        <v>286</v>
      </c>
      <c r="N24" s="43">
        <v>124</v>
      </c>
      <c r="O24" s="2">
        <f>K24-G3</f>
        <v>63</v>
      </c>
      <c r="P24" s="2">
        <f>SUMPRODUCT(N24:N27,O24:O27)/SUM(N24:N27)</f>
        <v>46.429487179487182</v>
      </c>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f>J24-M24</f>
        <v>26</v>
      </c>
      <c r="N25" s="2">
        <v>50</v>
      </c>
      <c r="O25" s="2">
        <f>K24-G4</f>
        <v>55</v>
      </c>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v>112</v>
      </c>
      <c r="O26" s="2">
        <f>K24-G5</f>
        <v>29</v>
      </c>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43">
        <f>J24-SUM(N24:N26)</f>
        <v>26</v>
      </c>
      <c r="O27" s="2">
        <f>K24-G6</f>
        <v>26</v>
      </c>
      <c r="P27" s="2"/>
      <c r="Q27" s="2"/>
      <c r="R27" s="2"/>
      <c r="S27" s="2"/>
      <c r="T27" s="2"/>
      <c r="U27" s="2"/>
      <c r="V27" s="2"/>
      <c r="W27" s="2"/>
      <c r="X27" s="2"/>
      <c r="Y27" s="2"/>
      <c r="Z27" s="2"/>
    </row>
    <row r="28" spans="1:26" ht="13.5" customHeight="1" x14ac:dyDescent="0.25">
      <c r="A28" s="2"/>
      <c r="B28" s="24"/>
      <c r="C28" s="24">
        <v>-70</v>
      </c>
      <c r="D28" s="2"/>
      <c r="E28" s="2"/>
      <c r="F28" s="2"/>
      <c r="G28" s="2"/>
      <c r="H28" s="2"/>
      <c r="I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v>600</v>
      </c>
      <c r="M29">
        <f>L29+M28</f>
        <v>600</v>
      </c>
      <c r="N29" s="10">
        <v>120</v>
      </c>
      <c r="O29" s="2"/>
      <c r="P29" s="2"/>
      <c r="Q29" s="2"/>
      <c r="R29" s="2"/>
      <c r="S29" s="2"/>
      <c r="T29" s="2"/>
      <c r="U29" s="2"/>
      <c r="V29" s="2"/>
      <c r="W29" s="2"/>
      <c r="X29" s="2"/>
      <c r="Y29" s="2"/>
      <c r="Z29" s="2"/>
    </row>
    <row r="30" spans="1:26" ht="13.5" customHeight="1" x14ac:dyDescent="0.25">
      <c r="A30" s="2"/>
      <c r="B30" s="24"/>
      <c r="C30" s="24" t="str">
        <v>NP</v>
      </c>
      <c r="D30" s="2"/>
      <c r="E30" s="2"/>
      <c r="F30" s="2"/>
      <c r="G30" s="2"/>
      <c r="H30" s="2"/>
      <c r="L30" s="2">
        <v>50</v>
      </c>
      <c r="M30">
        <f t="shared" ref="M30:M32" si="2">L30+M29</f>
        <v>650</v>
      </c>
      <c r="N30" s="17">
        <v>356</v>
      </c>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v>112</v>
      </c>
      <c r="M31">
        <f t="shared" si="2"/>
        <v>762</v>
      </c>
      <c r="N31" s="17">
        <v>312</v>
      </c>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v>800</v>
      </c>
      <c r="M32">
        <f t="shared" si="2"/>
        <v>1562</v>
      </c>
      <c r="N32" s="50">
        <v>788</v>
      </c>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t="s">
        <v>15</v>
      </c>
      <c r="J34">
        <v>437</v>
      </c>
      <c r="K34" s="42">
        <v>45355</v>
      </c>
      <c r="L34" s="21">
        <f>G6</f>
        <v>45315</v>
      </c>
      <c r="M34" s="51">
        <f>L34-K34</f>
        <v>-40</v>
      </c>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L37" s="2">
        <v>600</v>
      </c>
      <c r="M37">
        <f>L37+M36</f>
        <v>600</v>
      </c>
      <c r="N37" s="10">
        <v>120</v>
      </c>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v>50</v>
      </c>
      <c r="M38">
        <f t="shared" ref="M38:M40" si="3">L38+M37</f>
        <v>650</v>
      </c>
      <c r="N38" s="17">
        <v>356</v>
      </c>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v>112</v>
      </c>
      <c r="M39">
        <f t="shared" si="3"/>
        <v>762</v>
      </c>
      <c r="N39" s="17">
        <v>312</v>
      </c>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v>800</v>
      </c>
      <c r="M40">
        <f t="shared" si="3"/>
        <v>1562</v>
      </c>
      <c r="N40" s="17">
        <v>437</v>
      </c>
      <c r="O40" s="41">
        <f>SUM(N37:N40)</f>
        <v>1225</v>
      </c>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t="s">
        <v>17</v>
      </c>
      <c r="J42" s="2">
        <v>374</v>
      </c>
      <c r="K42" s="16">
        <v>45364</v>
      </c>
      <c r="L42" s="12">
        <v>45315</v>
      </c>
      <c r="M42" s="52">
        <f>L42-K42</f>
        <v>-49</v>
      </c>
      <c r="N42" s="41">
        <f>M40-O40</f>
        <v>337</v>
      </c>
      <c r="O42" s="2"/>
      <c r="P42" s="53">
        <f>SUMPRODUCT(M42:M43,N42:N43)/SUM(N42:N43)</f>
        <v>-47.81283422459893</v>
      </c>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19">
        <v>45327</v>
      </c>
      <c r="M43">
        <f>L43-K42</f>
        <v>-37</v>
      </c>
      <c r="N43" s="41">
        <f>J42-N42</f>
        <v>37</v>
      </c>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t="s">
        <v>30</v>
      </c>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t="s">
        <v>29</v>
      </c>
      <c r="K47" s="2" t="s">
        <v>4</v>
      </c>
      <c r="L47" s="2">
        <f>SUM(D3:_xlfn.XLOOKUP(I48,B3:B14,D3:D14))</f>
        <v>2952</v>
      </c>
      <c r="M47" s="2"/>
      <c r="N47" s="2"/>
      <c r="O47" s="2"/>
      <c r="P47" s="2"/>
      <c r="Q47" s="2"/>
      <c r="R47" s="2" t="s">
        <v>28</v>
      </c>
      <c r="S47" s="2" t="s">
        <v>30</v>
      </c>
      <c r="T47" s="2"/>
      <c r="U47" s="2"/>
      <c r="V47" s="2"/>
      <c r="W47" s="2"/>
      <c r="X47" s="2"/>
      <c r="Y47" s="2"/>
      <c r="Z47" s="2"/>
    </row>
    <row r="48" spans="1:26" ht="13.5" customHeight="1" x14ac:dyDescent="0.25">
      <c r="A48" s="2"/>
      <c r="B48" s="24"/>
      <c r="C48" s="24"/>
      <c r="D48" s="2"/>
      <c r="E48" s="2"/>
      <c r="F48" s="2"/>
      <c r="G48" s="2"/>
      <c r="H48" s="2"/>
      <c r="I48" s="2" t="s">
        <v>22</v>
      </c>
      <c r="J48" s="2">
        <f>_xlfn.XLOOKUP(I48,B3:B14,D3:D14)</f>
        <v>308</v>
      </c>
      <c r="K48" s="16">
        <f>_xlfn.XLOOKUP(I48,B3:B14,C3:C14)</f>
        <v>45384</v>
      </c>
      <c r="L48" s="2" cm="1">
        <f t="array" ref="L48:L52">_xlfn.SCAN(, _np, _xleta.SUM) - _np</f>
        <v>0</v>
      </c>
      <c r="M48" s="2" cm="1">
        <f t="array" ref="M48:M52">SUM(D3:_xlfn.XLOOKUP(I48,B3:B14,D3:D14))-_xlfn.ANCHORARRAY(R48)</f>
        <v>2952</v>
      </c>
      <c r="N48" s="2" cm="1">
        <f t="array" ref="N48:N52">_xlfn.LAMBDA(_xlpm.j, IF(_xlpm.j &lt; _np, (_xlpm.j &gt; 0) * _xlpm.j, _np))(_xlfn.ANCHORARRAY(S48))</f>
        <v>600</v>
      </c>
      <c r="O48" s="2" cm="1">
        <f t="array" ref="O48:O52">_xlfn.LAMBDA(_xlpm.j, IF(_xlpm.j &lt; _np, (_xlpm.j &gt; 0) * _xlpm.j, _np))(_xlfn.ANCHORARRAY(S48)-J48)</f>
        <v>600</v>
      </c>
      <c r="P48" s="2">
        <f>N48-O48</f>
        <v>0</v>
      </c>
      <c r="Q48" s="2"/>
      <c r="R48" s="2" cm="1">
        <f t="array" ref="R48:R52">_xlfn.SCAN(, _np, _xleta.SUM) - _np</f>
        <v>0</v>
      </c>
      <c r="S48" s="2" cm="1">
        <f t="array" ref="S48:S52">SUM(D3:_xlfn.XLOOKUP(I48,B3:B14,D3:D14)) -_xlfn.ANCHORARRAY( R48)</f>
        <v>2952</v>
      </c>
      <c r="T48" s="2" cm="1">
        <f t="array" ref="T48:T52">G3:G7-K48</f>
        <v>-106</v>
      </c>
      <c r="U48" s="2">
        <f>IFERROR(SUMPRODUCT(P48:P52,_xlfn.ANCHORARRAY(T48))/SUM(P48:P52),"NP")</f>
        <v>-57</v>
      </c>
      <c r="V48" s="2"/>
      <c r="W48" s="2"/>
      <c r="X48" s="2"/>
      <c r="Y48" s="2"/>
      <c r="Z48" s="2"/>
    </row>
    <row r="49" spans="1:26" ht="13.5" customHeight="1" x14ac:dyDescent="0.25">
      <c r="A49" s="2"/>
      <c r="B49" s="24"/>
      <c r="C49" s="24"/>
      <c r="D49" s="2"/>
      <c r="E49" s="2"/>
      <c r="F49" s="2"/>
      <c r="G49" s="2"/>
      <c r="H49" s="2"/>
      <c r="I49" s="2"/>
      <c r="J49" s="2"/>
      <c r="K49" s="2"/>
      <c r="L49" s="2">
        <v>600</v>
      </c>
      <c r="M49" s="2">
        <v>2352</v>
      </c>
      <c r="N49" s="2">
        <v>50</v>
      </c>
      <c r="O49" s="2">
        <v>50</v>
      </c>
      <c r="P49" s="2">
        <f t="shared" ref="P49:P52" si="4">N49-O49</f>
        <v>0</v>
      </c>
      <c r="Q49" s="2"/>
      <c r="R49" s="2">
        <v>600</v>
      </c>
      <c r="S49" s="2">
        <v>2352</v>
      </c>
      <c r="T49" s="2">
        <v>-98</v>
      </c>
      <c r="U49" s="2"/>
      <c r="V49" s="2"/>
      <c r="W49" s="2"/>
      <c r="X49" s="2"/>
      <c r="Y49" s="2"/>
      <c r="Z49" s="2"/>
    </row>
    <row r="50" spans="1:26" ht="13.5" customHeight="1" x14ac:dyDescent="0.25">
      <c r="A50" s="2"/>
      <c r="B50" s="24"/>
      <c r="C50" s="24"/>
      <c r="D50" s="2"/>
      <c r="E50" s="2"/>
      <c r="F50" s="2"/>
      <c r="G50" s="2"/>
      <c r="H50" s="2"/>
      <c r="I50" s="2"/>
      <c r="J50" s="2"/>
      <c r="K50" s="2"/>
      <c r="L50" s="2">
        <v>650</v>
      </c>
      <c r="M50" s="2">
        <v>2302</v>
      </c>
      <c r="N50" s="2">
        <v>112</v>
      </c>
      <c r="O50" s="2">
        <v>112</v>
      </c>
      <c r="P50" s="2">
        <f t="shared" si="4"/>
        <v>0</v>
      </c>
      <c r="Q50" s="2"/>
      <c r="R50" s="2">
        <v>650</v>
      </c>
      <c r="S50" s="2">
        <v>2302</v>
      </c>
      <c r="T50" s="2">
        <v>-72</v>
      </c>
      <c r="U50" s="2"/>
      <c r="V50" s="2"/>
      <c r="W50" s="2"/>
      <c r="X50" s="2"/>
      <c r="Y50" s="2"/>
      <c r="Z50" s="2"/>
    </row>
    <row r="51" spans="1:26" ht="13.5" customHeight="1" x14ac:dyDescent="0.25">
      <c r="A51" s="2"/>
      <c r="B51" s="24"/>
      <c r="C51" s="24"/>
      <c r="D51" s="2"/>
      <c r="E51" s="2"/>
      <c r="F51" s="2"/>
      <c r="G51" s="2"/>
      <c r="H51" s="2"/>
      <c r="I51" s="2"/>
      <c r="J51" s="2"/>
      <c r="K51" s="2"/>
      <c r="L51" s="2">
        <v>762</v>
      </c>
      <c r="M51" s="2">
        <v>2190</v>
      </c>
      <c r="N51" s="2">
        <v>800</v>
      </c>
      <c r="O51" s="2">
        <v>800</v>
      </c>
      <c r="P51" s="2">
        <f t="shared" si="4"/>
        <v>0</v>
      </c>
      <c r="Q51" s="2"/>
      <c r="R51" s="2">
        <v>762</v>
      </c>
      <c r="S51" s="2">
        <v>2190</v>
      </c>
      <c r="T51" s="2">
        <v>-69</v>
      </c>
      <c r="U51" s="2"/>
      <c r="V51" s="2"/>
      <c r="W51" s="2"/>
      <c r="X51" s="2"/>
      <c r="Y51" s="2"/>
      <c r="Z51" s="2"/>
    </row>
    <row r="52" spans="1:26" ht="13.5" customHeight="1" x14ac:dyDescent="0.25">
      <c r="A52" s="2"/>
      <c r="B52" s="24"/>
      <c r="C52" s="24"/>
      <c r="D52" s="2"/>
      <c r="E52" s="2"/>
      <c r="F52" s="2"/>
      <c r="G52" s="2"/>
      <c r="H52" s="2"/>
      <c r="I52" s="2"/>
      <c r="J52" s="2"/>
      <c r="K52" s="2"/>
      <c r="L52" s="2">
        <v>1562</v>
      </c>
      <c r="M52" s="2">
        <v>1390</v>
      </c>
      <c r="N52" s="2">
        <v>1390</v>
      </c>
      <c r="O52" s="2">
        <v>1082</v>
      </c>
      <c r="P52" s="2">
        <f t="shared" si="4"/>
        <v>308</v>
      </c>
      <c r="Q52" s="2"/>
      <c r="R52" s="2">
        <v>1562</v>
      </c>
      <c r="S52" s="2">
        <v>1390</v>
      </c>
      <c r="T52" s="2">
        <v>-57</v>
      </c>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f>U48</f>
        <v>-57</v>
      </c>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t="s">
        <v>9</v>
      </c>
      <c r="J56" s="55">
        <f t="dataTable" ref="J56:J67" dt2D="0" dtr="0" r1="I48"/>
        <v>-47</v>
      </c>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t="s">
        <v>11</v>
      </c>
      <c r="J57" s="55">
        <v>-60</v>
      </c>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t="s">
        <v>13</v>
      </c>
      <c r="J58" s="55">
        <v>-46.429487179487182</v>
      </c>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t="s">
        <v>15</v>
      </c>
      <c r="J59" s="55">
        <v>-40</v>
      </c>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t="s">
        <v>17</v>
      </c>
      <c r="J60" s="55">
        <v>-47.81283422459893</v>
      </c>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t="s">
        <v>19</v>
      </c>
      <c r="J61" s="55">
        <v>-38</v>
      </c>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t="s">
        <v>20</v>
      </c>
      <c r="J62" s="55">
        <v>-43</v>
      </c>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t="s">
        <v>21</v>
      </c>
      <c r="J63" s="55">
        <v>-49</v>
      </c>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t="s">
        <v>22</v>
      </c>
      <c r="J64" s="55">
        <v>-57</v>
      </c>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t="s">
        <v>23</v>
      </c>
      <c r="J65" s="55">
        <v>-70</v>
      </c>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t="s">
        <v>24</v>
      </c>
      <c r="J66" s="55" t="str">
        <v>NP</v>
      </c>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t="s">
        <v>26</v>
      </c>
      <c r="J67" s="55" t="str">
        <v>NP</v>
      </c>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2024-09-30T00:50:34Z</dcterms:modified>
</cp:coreProperties>
</file>