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6.xml" ContentType="application/vnd.openxmlformats-officedocument.drawing+xml"/>
  <Override PartName="/xl/ctrlProps/ctrlProp1.xml" ContentType="application/vnd.ms-excel.controlproperti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7.xml" ContentType="application/vnd.openxmlformats-officedocument.drawing+xml"/>
  <Override PartName="/xl/ctrlProps/ctrlProp2.xml" ContentType="application/vnd.ms-excel.controlproperti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8.xml" ContentType="application/vnd.openxmlformats-officedocument.drawing+xml"/>
  <Override PartName="/xl/ctrlProps/ctrlProp3.xml" ContentType="application/vnd.ms-excel.controlproperti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9.xml" ContentType="application/vnd.openxmlformats-officedocument.drawing+xml"/>
  <Override PartName="/xl/ctrlProps/ctrlProp4.xml" ContentType="application/vnd.ms-excel.controlproperti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0.xml" ContentType="application/vnd.openxmlformats-officedocument.drawing+xml"/>
  <Override PartName="/xl/ctrlProps/ctrlProp5.xml" ContentType="application/vnd.ms-excel.controlproperti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1.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4.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5.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16.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17.xml" ContentType="application/vnd.openxmlformats-officedocument.drawing+xml"/>
  <Override PartName="/xl/ctrlProps/ctrlProp6.xml" ContentType="application/vnd.ms-excel.controlproperti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18.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19.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20.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21.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22.xml" ContentType="application/vnd.openxmlformats-officedocument.drawing+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3.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0" documentId="8_{96E81D31-EEA4-4138-9B71-7CA6FED97B02}" xr6:coauthVersionLast="47" xr6:coauthVersionMax="47" xr10:uidLastSave="{00000000-0000-0000-0000-000000000000}"/>
  <bookViews>
    <workbookView minimized="1" xWindow="4545" yWindow="4545" windowWidth="21600" windowHeight="11385" firstSheet="3" activeTab="5" xr2:uid="{9068311E-CE78-442A-9C60-AECF023F4D55}"/>
  </bookViews>
  <sheets>
    <sheet name="TOC Gallery" sheetId="24" r:id="rId1"/>
    <sheet name="Control" sheetId="19" state="hidden" r:id="rId2"/>
    <sheet name="Dashboard" sheetId="26" r:id="rId3"/>
    <sheet name="Dashboard Dark" sheetId="21" r:id="rId4"/>
    <sheet name="Calendar Styles" sheetId="41" r:id="rId5"/>
    <sheet name="Follow Along" sheetId="42" r:id="rId6"/>
    <sheet name="Original Calendar" sheetId="28" r:id="rId7"/>
    <sheet name="Month Only" sheetId="37" r:id="rId8"/>
    <sheet name="Full Calendar" sheetId="43" r:id="rId9"/>
    <sheet name="Goals" sheetId="39" r:id="rId10"/>
    <sheet name="Donut" sheetId="5" r:id="rId11"/>
    <sheet name="Progress Bar" sheetId="2" r:id="rId12"/>
    <sheet name="Dot" sheetId="8" r:id="rId13"/>
    <sheet name="Steps" sheetId="4" r:id="rId14"/>
    <sheet name="Scorecard" sheetId="3" r:id="rId15"/>
    <sheet name="Calendar" sheetId="13" r:id="rId16"/>
    <sheet name="Outline" sheetId="33" r:id="rId17"/>
    <sheet name="Waffle" sheetId="11" r:id="rId18"/>
    <sheet name="Gauge" sheetId="10" r:id="rId19"/>
    <sheet name="Dashboard Vertical" sheetId="18" r:id="rId20"/>
    <sheet name="Dashboard Dark Vertical" sheetId="20" r:id="rId21"/>
    <sheet name="Source" sheetId="27"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42" l="1"/>
  <c r="K5" i="42" s="1"/>
  <c r="K6" i="42" s="1"/>
  <c r="K7" i="42" s="1"/>
  <c r="K8" i="42" s="1"/>
  <c r="K9" i="42" s="1"/>
  <c r="K10" i="42" s="1"/>
  <c r="K11" i="42" s="1"/>
  <c r="K12" i="42" s="1"/>
  <c r="K13" i="42" s="1"/>
  <c r="K14" i="42" s="1"/>
  <c r="K15" i="42" s="1"/>
  <c r="K16" i="42" s="1"/>
  <c r="K17" i="42" s="1"/>
  <c r="K18" i="42" s="1"/>
  <c r="K19" i="42" s="1"/>
  <c r="K20" i="42" s="1"/>
  <c r="K21" i="42" s="1"/>
  <c r="K22" i="42" s="1"/>
  <c r="K23" i="42" s="1"/>
  <c r="K24" i="42" s="1"/>
  <c r="K25" i="42" s="1"/>
  <c r="K26" i="42" s="1"/>
  <c r="K27" i="42" s="1"/>
  <c r="K28" i="42" s="1"/>
  <c r="K29" i="42" s="1"/>
  <c r="K30" i="42" s="1"/>
  <c r="K31" i="42" s="1"/>
  <c r="K32" i="42" s="1"/>
  <c r="K33" i="42" s="1"/>
  <c r="K34" i="42" s="1"/>
  <c r="K35" i="42" s="1"/>
  <c r="K36" i="42" s="1"/>
  <c r="K37" i="42" s="1"/>
  <c r="K38" i="42" s="1"/>
  <c r="K39" i="42" s="1"/>
  <c r="K40" i="42" s="1"/>
  <c r="K41" i="42" s="1"/>
  <c r="K42" i="42" s="1"/>
  <c r="K43" i="42" s="1"/>
  <c r="K44" i="42" s="1"/>
  <c r="K45" i="42" s="1"/>
  <c r="T3" i="28"/>
  <c r="K40" i="28" s="1"/>
  <c r="M40" i="28" s="1"/>
  <c r="I23" i="43"/>
  <c r="I30" i="43" s="1"/>
  <c r="I37" i="43" s="1"/>
  <c r="I44" i="43" s="1"/>
  <c r="I19" i="43"/>
  <c r="I26" i="43" s="1"/>
  <c r="I33" i="43" s="1"/>
  <c r="I40" i="43" s="1"/>
  <c r="S18" i="43"/>
  <c r="S25" i="43" s="1"/>
  <c r="S32" i="43" s="1"/>
  <c r="S39" i="43" s="1"/>
  <c r="O18" i="43"/>
  <c r="O25" i="43" s="1"/>
  <c r="O32" i="43" s="1"/>
  <c r="O39" i="43" s="1"/>
  <c r="I18" i="43"/>
  <c r="I25" i="43" s="1"/>
  <c r="I32" i="43" s="1"/>
  <c r="I39" i="43" s="1"/>
  <c r="S17" i="43"/>
  <c r="S24" i="43" s="1"/>
  <c r="S31" i="43" s="1"/>
  <c r="S38" i="43" s="1"/>
  <c r="S45" i="43" s="1"/>
  <c r="O17" i="43"/>
  <c r="O24" i="43" s="1"/>
  <c r="O31" i="43" s="1"/>
  <c r="O38" i="43" s="1"/>
  <c r="O45" i="43" s="1"/>
  <c r="J17" i="43"/>
  <c r="J24" i="43" s="1"/>
  <c r="J31" i="43" s="1"/>
  <c r="J38" i="43" s="1"/>
  <c r="J45" i="43" s="1"/>
  <c r="I17" i="43"/>
  <c r="I24" i="43" s="1"/>
  <c r="I31" i="43" s="1"/>
  <c r="I38" i="43" s="1"/>
  <c r="I45" i="43" s="1"/>
  <c r="S16" i="43"/>
  <c r="S23" i="43" s="1"/>
  <c r="S30" i="43" s="1"/>
  <c r="S37" i="43" s="1"/>
  <c r="S44" i="43" s="1"/>
  <c r="O16" i="43"/>
  <c r="O23" i="43" s="1"/>
  <c r="O30" i="43" s="1"/>
  <c r="O37" i="43" s="1"/>
  <c r="O44" i="43" s="1"/>
  <c r="J16" i="43"/>
  <c r="J23" i="43" s="1"/>
  <c r="J30" i="43" s="1"/>
  <c r="J37" i="43" s="1"/>
  <c r="J44" i="43" s="1"/>
  <c r="I16" i="43"/>
  <c r="S15" i="43"/>
  <c r="S22" i="43" s="1"/>
  <c r="S29" i="43" s="1"/>
  <c r="S36" i="43" s="1"/>
  <c r="S43" i="43" s="1"/>
  <c r="O15" i="43"/>
  <c r="O22" i="43" s="1"/>
  <c r="O29" i="43" s="1"/>
  <c r="O36" i="43" s="1"/>
  <c r="O43" i="43" s="1"/>
  <c r="J15" i="43"/>
  <c r="J22" i="43" s="1"/>
  <c r="J29" i="43" s="1"/>
  <c r="J36" i="43" s="1"/>
  <c r="J43" i="43" s="1"/>
  <c r="I15" i="43"/>
  <c r="I22" i="43" s="1"/>
  <c r="I29" i="43" s="1"/>
  <c r="I36" i="43" s="1"/>
  <c r="I43" i="43" s="1"/>
  <c r="S14" i="43"/>
  <c r="S21" i="43" s="1"/>
  <c r="S28" i="43" s="1"/>
  <c r="S35" i="43" s="1"/>
  <c r="S42" i="43" s="1"/>
  <c r="O14" i="43"/>
  <c r="O21" i="43" s="1"/>
  <c r="O28" i="43" s="1"/>
  <c r="O35" i="43" s="1"/>
  <c r="O42" i="43" s="1"/>
  <c r="J14" i="43"/>
  <c r="J21" i="43" s="1"/>
  <c r="J28" i="43" s="1"/>
  <c r="J35" i="43" s="1"/>
  <c r="J42" i="43" s="1"/>
  <c r="I14" i="43"/>
  <c r="I21" i="43" s="1"/>
  <c r="I28" i="43" s="1"/>
  <c r="I35" i="43" s="1"/>
  <c r="I42" i="43" s="1"/>
  <c r="S13" i="43"/>
  <c r="S20" i="43" s="1"/>
  <c r="S27" i="43" s="1"/>
  <c r="S34" i="43" s="1"/>
  <c r="S41" i="43" s="1"/>
  <c r="O13" i="43"/>
  <c r="O20" i="43" s="1"/>
  <c r="O27" i="43" s="1"/>
  <c r="O34" i="43" s="1"/>
  <c r="O41" i="43" s="1"/>
  <c r="J13" i="43"/>
  <c r="J20" i="43" s="1"/>
  <c r="J27" i="43" s="1"/>
  <c r="J34" i="43" s="1"/>
  <c r="J41" i="43" s="1"/>
  <c r="I13" i="43"/>
  <c r="I20" i="43" s="1"/>
  <c r="I27" i="43" s="1"/>
  <c r="I34" i="43" s="1"/>
  <c r="I41" i="43" s="1"/>
  <c r="S12" i="43"/>
  <c r="S19" i="43" s="1"/>
  <c r="S26" i="43" s="1"/>
  <c r="S33" i="43" s="1"/>
  <c r="S40" i="43" s="1"/>
  <c r="O12" i="43"/>
  <c r="O19" i="43" s="1"/>
  <c r="O26" i="43" s="1"/>
  <c r="O33" i="43" s="1"/>
  <c r="O40" i="43" s="1"/>
  <c r="J12" i="43"/>
  <c r="J19" i="43" s="1"/>
  <c r="J26" i="43" s="1"/>
  <c r="J33" i="43" s="1"/>
  <c r="J40" i="43" s="1"/>
  <c r="I12" i="43"/>
  <c r="S11" i="43"/>
  <c r="O11" i="43"/>
  <c r="J11" i="43"/>
  <c r="J18" i="43" s="1"/>
  <c r="J25" i="43" s="1"/>
  <c r="J32" i="43" s="1"/>
  <c r="J39" i="43" s="1"/>
  <c r="I11" i="43"/>
  <c r="Z7" i="43"/>
  <c r="Z3" i="43"/>
  <c r="J26" i="42"/>
  <c r="J33" i="42" s="1"/>
  <c r="J40" i="42" s="1"/>
  <c r="I24" i="42"/>
  <c r="I31" i="42" s="1"/>
  <c r="I38" i="42" s="1"/>
  <c r="I45" i="42" s="1"/>
  <c r="I23" i="42"/>
  <c r="I30" i="42" s="1"/>
  <c r="I37" i="42" s="1"/>
  <c r="I44" i="42" s="1"/>
  <c r="N22" i="42"/>
  <c r="N29" i="42" s="1"/>
  <c r="N36" i="42" s="1"/>
  <c r="N43" i="42" s="1"/>
  <c r="I22" i="42"/>
  <c r="I29" i="42" s="1"/>
  <c r="I36" i="42" s="1"/>
  <c r="I43" i="42" s="1"/>
  <c r="J21" i="42"/>
  <c r="J28" i="42" s="1"/>
  <c r="J35" i="42" s="1"/>
  <c r="J42" i="42" s="1"/>
  <c r="N20" i="42"/>
  <c r="N27" i="42" s="1"/>
  <c r="N34" i="42" s="1"/>
  <c r="N41" i="42" s="1"/>
  <c r="N19" i="42"/>
  <c r="N26" i="42" s="1"/>
  <c r="N33" i="42" s="1"/>
  <c r="N40" i="42" s="1"/>
  <c r="J19" i="42"/>
  <c r="N18" i="42"/>
  <c r="N25" i="42" s="1"/>
  <c r="N32" i="42" s="1"/>
  <c r="N39" i="42" s="1"/>
  <c r="I18" i="42"/>
  <c r="I25" i="42" s="1"/>
  <c r="I32" i="42" s="1"/>
  <c r="I39" i="42" s="1"/>
  <c r="N17" i="42"/>
  <c r="N24" i="42" s="1"/>
  <c r="N31" i="42" s="1"/>
  <c r="N38" i="42" s="1"/>
  <c r="N45" i="42" s="1"/>
  <c r="J17" i="42"/>
  <c r="J24" i="42" s="1"/>
  <c r="J31" i="42" s="1"/>
  <c r="J38" i="42" s="1"/>
  <c r="J45" i="42" s="1"/>
  <c r="I17" i="42"/>
  <c r="N16" i="42"/>
  <c r="N23" i="42" s="1"/>
  <c r="N30" i="42" s="1"/>
  <c r="N37" i="42" s="1"/>
  <c r="N44" i="42" s="1"/>
  <c r="J16" i="42"/>
  <c r="J23" i="42" s="1"/>
  <c r="J30" i="42" s="1"/>
  <c r="J37" i="42" s="1"/>
  <c r="J44" i="42" s="1"/>
  <c r="I16" i="42"/>
  <c r="N15" i="42"/>
  <c r="J15" i="42"/>
  <c r="J22" i="42" s="1"/>
  <c r="J29" i="42" s="1"/>
  <c r="J36" i="42" s="1"/>
  <c r="J43" i="42" s="1"/>
  <c r="I15" i="42"/>
  <c r="N14" i="42"/>
  <c r="N21" i="42" s="1"/>
  <c r="N28" i="42" s="1"/>
  <c r="N35" i="42" s="1"/>
  <c r="N42" i="42" s="1"/>
  <c r="J14" i="42"/>
  <c r="I14" i="42"/>
  <c r="I21" i="42" s="1"/>
  <c r="I28" i="42" s="1"/>
  <c r="I35" i="42" s="1"/>
  <c r="I42" i="42" s="1"/>
  <c r="N13" i="42"/>
  <c r="J13" i="42"/>
  <c r="J20" i="42" s="1"/>
  <c r="J27" i="42" s="1"/>
  <c r="J34" i="42" s="1"/>
  <c r="J41" i="42" s="1"/>
  <c r="I13" i="42"/>
  <c r="I20" i="42" s="1"/>
  <c r="I27" i="42" s="1"/>
  <c r="I34" i="42" s="1"/>
  <c r="I41" i="42" s="1"/>
  <c r="N12" i="42"/>
  <c r="J12" i="42"/>
  <c r="I12" i="42"/>
  <c r="I19" i="42" s="1"/>
  <c r="I26" i="42" s="1"/>
  <c r="I33" i="42" s="1"/>
  <c r="I40" i="42" s="1"/>
  <c r="N11" i="42"/>
  <c r="J11" i="42"/>
  <c r="J18" i="42" s="1"/>
  <c r="J25" i="42" s="1"/>
  <c r="J32" i="42" s="1"/>
  <c r="J39" i="42" s="1"/>
  <c r="I11" i="42"/>
  <c r="T7" i="42"/>
  <c r="O102" i="10"/>
  <c r="O2" i="10"/>
  <c r="O2" i="10" a="1"/>
  <c r="N2" i="10"/>
  <c r="N2" i="10" a="1"/>
  <c r="M2" i="10"/>
  <c r="M2" i="10" a="1"/>
  <c r="N103" i="11"/>
  <c r="M103" i="11"/>
  <c r="L103" i="11"/>
  <c r="K103" i="11"/>
  <c r="J103" i="11"/>
  <c r="I103" i="11"/>
  <c r="H103" i="11"/>
  <c r="N102" i="11"/>
  <c r="M102" i="11"/>
  <c r="L102" i="11"/>
  <c r="K102" i="11"/>
  <c r="J102" i="11"/>
  <c r="I102" i="11"/>
  <c r="H102" i="11"/>
  <c r="N101" i="11"/>
  <c r="M101" i="11"/>
  <c r="L101" i="11"/>
  <c r="K101" i="11"/>
  <c r="J101" i="11"/>
  <c r="I101" i="11"/>
  <c r="H101" i="11"/>
  <c r="N100" i="11"/>
  <c r="M100" i="11"/>
  <c r="L100" i="11"/>
  <c r="K100" i="11"/>
  <c r="J100" i="11"/>
  <c r="I100" i="11"/>
  <c r="H100" i="11"/>
  <c r="N99" i="11"/>
  <c r="M99" i="11"/>
  <c r="L99" i="11"/>
  <c r="K99" i="11"/>
  <c r="J99" i="11"/>
  <c r="I99" i="11"/>
  <c r="H99" i="11"/>
  <c r="N98" i="11"/>
  <c r="M98" i="11"/>
  <c r="L98" i="11"/>
  <c r="K98" i="11"/>
  <c r="J98" i="11"/>
  <c r="I98" i="11"/>
  <c r="H98" i="11"/>
  <c r="N97" i="11"/>
  <c r="M97" i="11"/>
  <c r="L97" i="11"/>
  <c r="K97" i="11"/>
  <c r="J97" i="11"/>
  <c r="I97" i="11"/>
  <c r="H97" i="11"/>
  <c r="N96" i="11"/>
  <c r="M96" i="11"/>
  <c r="L96" i="11"/>
  <c r="K96" i="11"/>
  <c r="J96" i="11"/>
  <c r="I96" i="11"/>
  <c r="H96" i="11"/>
  <c r="N95" i="11"/>
  <c r="M95" i="11"/>
  <c r="L95" i="11"/>
  <c r="K95" i="11"/>
  <c r="J95" i="11"/>
  <c r="I95" i="11"/>
  <c r="H95" i="11"/>
  <c r="N94" i="11"/>
  <c r="M94" i="11"/>
  <c r="L94" i="11"/>
  <c r="K94" i="11"/>
  <c r="J94" i="11"/>
  <c r="I94" i="11"/>
  <c r="H94" i="11"/>
  <c r="N93" i="11"/>
  <c r="M93" i="11"/>
  <c r="L93" i="11"/>
  <c r="K93" i="11"/>
  <c r="J93" i="11"/>
  <c r="I93" i="11"/>
  <c r="H93" i="11"/>
  <c r="N92" i="11"/>
  <c r="M92" i="11"/>
  <c r="L92" i="11"/>
  <c r="K92" i="11"/>
  <c r="J92" i="11"/>
  <c r="I92" i="11"/>
  <c r="H92" i="11"/>
  <c r="N91" i="11"/>
  <c r="M91" i="11"/>
  <c r="L91" i="11"/>
  <c r="K91" i="11"/>
  <c r="J91" i="11"/>
  <c r="I91" i="11"/>
  <c r="H91" i="11"/>
  <c r="N90" i="11"/>
  <c r="M90" i="11"/>
  <c r="L90" i="11"/>
  <c r="K90" i="11"/>
  <c r="J90" i="11"/>
  <c r="I90" i="11"/>
  <c r="H90" i="11"/>
  <c r="N89" i="11"/>
  <c r="M89" i="11"/>
  <c r="L89" i="11"/>
  <c r="K89" i="11"/>
  <c r="J89" i="11"/>
  <c r="I89" i="11"/>
  <c r="H89" i="11"/>
  <c r="N88" i="11"/>
  <c r="M88" i="11"/>
  <c r="L88" i="11"/>
  <c r="K88" i="11"/>
  <c r="J88" i="11"/>
  <c r="I88" i="11"/>
  <c r="H88" i="11"/>
  <c r="N87" i="11"/>
  <c r="M87" i="11"/>
  <c r="L87" i="11"/>
  <c r="K87" i="11"/>
  <c r="J87" i="11"/>
  <c r="I87" i="11"/>
  <c r="H87" i="11"/>
  <c r="N86" i="11"/>
  <c r="M86" i="11"/>
  <c r="L86" i="11"/>
  <c r="K86" i="11"/>
  <c r="J86" i="11"/>
  <c r="I86" i="11"/>
  <c r="H86" i="11"/>
  <c r="N85" i="11"/>
  <c r="M85" i="11"/>
  <c r="L85" i="11"/>
  <c r="K85" i="11"/>
  <c r="J85" i="11"/>
  <c r="I85" i="11"/>
  <c r="H85" i="11"/>
  <c r="N84" i="11"/>
  <c r="M84" i="11"/>
  <c r="L84" i="11"/>
  <c r="K84" i="11"/>
  <c r="J84" i="11"/>
  <c r="I84" i="11"/>
  <c r="H84" i="11"/>
  <c r="N83" i="11"/>
  <c r="M83" i="11"/>
  <c r="L83" i="11"/>
  <c r="K83" i="11"/>
  <c r="J83" i="11"/>
  <c r="I83" i="11"/>
  <c r="H83" i="11"/>
  <c r="N82" i="11"/>
  <c r="M82" i="11"/>
  <c r="L82" i="11"/>
  <c r="K82" i="11"/>
  <c r="J82" i="11"/>
  <c r="I82" i="11"/>
  <c r="H82" i="11"/>
  <c r="N81" i="11"/>
  <c r="M81" i="11"/>
  <c r="L81" i="11"/>
  <c r="K81" i="11"/>
  <c r="J81" i="11"/>
  <c r="I81" i="11"/>
  <c r="H81" i="11"/>
  <c r="N80" i="11"/>
  <c r="M80" i="11"/>
  <c r="L80" i="11"/>
  <c r="K80" i="11"/>
  <c r="J80" i="11"/>
  <c r="I80" i="11"/>
  <c r="H80" i="11"/>
  <c r="N79" i="11"/>
  <c r="M79" i="11"/>
  <c r="L79" i="11"/>
  <c r="K79" i="11"/>
  <c r="J79" i="11"/>
  <c r="I79" i="11"/>
  <c r="H79" i="11"/>
  <c r="N78" i="11"/>
  <c r="M78" i="11"/>
  <c r="L78" i="11"/>
  <c r="K78" i="11"/>
  <c r="J78" i="11"/>
  <c r="I78" i="11"/>
  <c r="H78" i="11"/>
  <c r="N77" i="11"/>
  <c r="M77" i="11"/>
  <c r="L77" i="11"/>
  <c r="K77" i="11"/>
  <c r="J77" i="11"/>
  <c r="I77" i="11"/>
  <c r="H77" i="11"/>
  <c r="N76" i="11"/>
  <c r="M76" i="11"/>
  <c r="L76" i="11"/>
  <c r="K76" i="11"/>
  <c r="J76" i="11"/>
  <c r="I76" i="11"/>
  <c r="H76" i="11"/>
  <c r="N75" i="11"/>
  <c r="M75" i="11"/>
  <c r="L75" i="11"/>
  <c r="K75" i="11"/>
  <c r="J75" i="11"/>
  <c r="I75" i="11"/>
  <c r="H75" i="11"/>
  <c r="N74" i="11"/>
  <c r="M74" i="11"/>
  <c r="L74" i="11"/>
  <c r="K74" i="11"/>
  <c r="J74" i="11"/>
  <c r="I74" i="11"/>
  <c r="H74" i="11"/>
  <c r="N73" i="11"/>
  <c r="M73" i="11"/>
  <c r="L73" i="11"/>
  <c r="K73" i="11"/>
  <c r="J73" i="11"/>
  <c r="I73" i="11"/>
  <c r="H73" i="11"/>
  <c r="N72" i="11"/>
  <c r="M72" i="11"/>
  <c r="L72" i="11"/>
  <c r="K72" i="11"/>
  <c r="J72" i="11"/>
  <c r="I72" i="11"/>
  <c r="H72" i="11"/>
  <c r="N71" i="11"/>
  <c r="M71" i="11"/>
  <c r="L71" i="11"/>
  <c r="K71" i="11"/>
  <c r="J71" i="11"/>
  <c r="I71" i="11"/>
  <c r="H71" i="11"/>
  <c r="N70" i="11"/>
  <c r="M70" i="11"/>
  <c r="L70" i="11"/>
  <c r="K70" i="11"/>
  <c r="J70" i="11"/>
  <c r="I70" i="11"/>
  <c r="H70" i="11"/>
  <c r="N69" i="11"/>
  <c r="M69" i="11"/>
  <c r="L69" i="11"/>
  <c r="K69" i="11"/>
  <c r="J69" i="11"/>
  <c r="I69" i="11"/>
  <c r="H69" i="11"/>
  <c r="N68" i="11"/>
  <c r="M68" i="11"/>
  <c r="L68" i="11"/>
  <c r="K68" i="11"/>
  <c r="J68" i="11"/>
  <c r="I68" i="11"/>
  <c r="H68" i="11"/>
  <c r="N67" i="11"/>
  <c r="M67" i="11"/>
  <c r="L67" i="11"/>
  <c r="K67" i="11"/>
  <c r="J67" i="11"/>
  <c r="I67" i="11"/>
  <c r="H67" i="11"/>
  <c r="N66" i="11"/>
  <c r="M66" i="11"/>
  <c r="L66" i="11"/>
  <c r="K66" i="11"/>
  <c r="J66" i="11"/>
  <c r="I66" i="11"/>
  <c r="H66" i="11"/>
  <c r="N65" i="11"/>
  <c r="M65" i="11"/>
  <c r="L65" i="11"/>
  <c r="K65" i="11"/>
  <c r="J65" i="11"/>
  <c r="I65" i="11"/>
  <c r="H65" i="11"/>
  <c r="N64" i="11"/>
  <c r="M64" i="11"/>
  <c r="L64" i="11"/>
  <c r="K64" i="11"/>
  <c r="J64" i="11"/>
  <c r="I64" i="11"/>
  <c r="H64" i="11"/>
  <c r="N63" i="11"/>
  <c r="M63" i="11"/>
  <c r="L63" i="11"/>
  <c r="K63" i="11"/>
  <c r="J63" i="11"/>
  <c r="I63" i="11"/>
  <c r="H63" i="11"/>
  <c r="N62" i="11"/>
  <c r="M62" i="11"/>
  <c r="L62" i="11"/>
  <c r="K62" i="11"/>
  <c r="J62" i="11"/>
  <c r="I62" i="11"/>
  <c r="H62" i="11"/>
  <c r="N61" i="11"/>
  <c r="M61" i="11"/>
  <c r="L61" i="11"/>
  <c r="K61" i="11"/>
  <c r="J61" i="11"/>
  <c r="I61" i="11"/>
  <c r="H61" i="11"/>
  <c r="N60" i="11"/>
  <c r="M60" i="11"/>
  <c r="L60" i="11"/>
  <c r="K60" i="11"/>
  <c r="J60" i="11"/>
  <c r="I60" i="11"/>
  <c r="H60" i="11"/>
  <c r="N59" i="11"/>
  <c r="M59" i="11"/>
  <c r="L59" i="11"/>
  <c r="K59" i="11"/>
  <c r="J59" i="11"/>
  <c r="I59" i="11"/>
  <c r="H59" i="11"/>
  <c r="N58" i="11"/>
  <c r="M58" i="11"/>
  <c r="L58" i="11"/>
  <c r="K58" i="11"/>
  <c r="J58" i="11"/>
  <c r="I58" i="11"/>
  <c r="H58" i="11"/>
  <c r="N57" i="11"/>
  <c r="M57" i="11"/>
  <c r="L57" i="11"/>
  <c r="K57" i="11"/>
  <c r="J57" i="11"/>
  <c r="I57" i="11"/>
  <c r="H57" i="11"/>
  <c r="N56" i="11"/>
  <c r="M56" i="11"/>
  <c r="L56" i="11"/>
  <c r="K56" i="11"/>
  <c r="J56" i="11"/>
  <c r="I56" i="11"/>
  <c r="H56" i="11"/>
  <c r="N55" i="11"/>
  <c r="M55" i="11"/>
  <c r="L55" i="11"/>
  <c r="K55" i="11"/>
  <c r="J55" i="11"/>
  <c r="I55" i="11"/>
  <c r="H55" i="11"/>
  <c r="N54" i="11"/>
  <c r="M54" i="11"/>
  <c r="L54" i="11"/>
  <c r="K54" i="11"/>
  <c r="J54" i="11"/>
  <c r="I54" i="11"/>
  <c r="H54" i="11"/>
  <c r="N53" i="11"/>
  <c r="M53" i="11"/>
  <c r="L53" i="11"/>
  <c r="K53" i="11"/>
  <c r="J53" i="11"/>
  <c r="I53" i="11"/>
  <c r="H53" i="11"/>
  <c r="N52" i="11"/>
  <c r="M52" i="11"/>
  <c r="L52" i="11"/>
  <c r="K52" i="11"/>
  <c r="J52" i="11"/>
  <c r="I52" i="11"/>
  <c r="H52" i="11"/>
  <c r="N51" i="11"/>
  <c r="M51" i="11"/>
  <c r="L51" i="11"/>
  <c r="K51" i="11"/>
  <c r="J51" i="11"/>
  <c r="I51" i="11"/>
  <c r="H51" i="11"/>
  <c r="N50" i="11"/>
  <c r="M50" i="11"/>
  <c r="L50" i="11"/>
  <c r="K50" i="11"/>
  <c r="J50" i="11"/>
  <c r="I50" i="11"/>
  <c r="H50" i="11"/>
  <c r="N49" i="11"/>
  <c r="M49" i="11"/>
  <c r="L49" i="11"/>
  <c r="K49" i="11"/>
  <c r="J49" i="11"/>
  <c r="I49" i="11"/>
  <c r="H49" i="11"/>
  <c r="N48" i="11"/>
  <c r="M48" i="11"/>
  <c r="L48" i="11"/>
  <c r="K48" i="11"/>
  <c r="J48" i="11"/>
  <c r="I48" i="11"/>
  <c r="H48" i="11"/>
  <c r="N47" i="11"/>
  <c r="M47" i="11"/>
  <c r="L47" i="11"/>
  <c r="K47" i="11"/>
  <c r="J47" i="11"/>
  <c r="I47" i="11"/>
  <c r="H47" i="11"/>
  <c r="N46" i="11"/>
  <c r="M46" i="11"/>
  <c r="L46" i="11"/>
  <c r="K46" i="11"/>
  <c r="J46" i="11"/>
  <c r="I46" i="11"/>
  <c r="H46" i="11"/>
  <c r="N45" i="11"/>
  <c r="M45" i="11"/>
  <c r="L45" i="11"/>
  <c r="K45" i="11"/>
  <c r="J45" i="11"/>
  <c r="I45" i="11"/>
  <c r="H45" i="11"/>
  <c r="N44" i="11"/>
  <c r="M44" i="11"/>
  <c r="L44" i="11"/>
  <c r="K44" i="11"/>
  <c r="J44" i="11"/>
  <c r="I44" i="11"/>
  <c r="H44" i="11"/>
  <c r="N43" i="11"/>
  <c r="M43" i="11"/>
  <c r="L43" i="11"/>
  <c r="K43" i="11"/>
  <c r="J43" i="11"/>
  <c r="I43" i="11"/>
  <c r="H43" i="11"/>
  <c r="N42" i="11"/>
  <c r="M42" i="11"/>
  <c r="L42" i="11"/>
  <c r="K42" i="11"/>
  <c r="J42" i="11"/>
  <c r="I42" i="11"/>
  <c r="H42" i="11"/>
  <c r="N41" i="11"/>
  <c r="M41" i="11"/>
  <c r="L41" i="11"/>
  <c r="K41" i="11"/>
  <c r="J41" i="11"/>
  <c r="I41" i="11"/>
  <c r="H41" i="11"/>
  <c r="N40" i="11"/>
  <c r="M40" i="11"/>
  <c r="L40" i="11"/>
  <c r="K40" i="11"/>
  <c r="J40" i="11"/>
  <c r="I40" i="11"/>
  <c r="H40" i="11"/>
  <c r="N39" i="11"/>
  <c r="M39" i="11"/>
  <c r="L39" i="11"/>
  <c r="K39" i="11"/>
  <c r="J39" i="11"/>
  <c r="I39" i="11"/>
  <c r="H39" i="11"/>
  <c r="N38" i="11"/>
  <c r="M38" i="11"/>
  <c r="L38" i="11"/>
  <c r="K38" i="11"/>
  <c r="J38" i="11"/>
  <c r="I38" i="11"/>
  <c r="H38" i="11"/>
  <c r="N37" i="11"/>
  <c r="M37" i="11"/>
  <c r="L37" i="11"/>
  <c r="K37" i="11"/>
  <c r="J37" i="11"/>
  <c r="I37" i="11"/>
  <c r="H37" i="11"/>
  <c r="N36" i="11"/>
  <c r="M36" i="11"/>
  <c r="L36" i="11"/>
  <c r="K36" i="11"/>
  <c r="J36" i="11"/>
  <c r="I36" i="11"/>
  <c r="H36" i="11"/>
  <c r="N35" i="11"/>
  <c r="M35" i="11"/>
  <c r="L35" i="11"/>
  <c r="K35" i="11"/>
  <c r="J35" i="11"/>
  <c r="I35" i="11"/>
  <c r="H35" i="11"/>
  <c r="N34" i="11"/>
  <c r="M34" i="11"/>
  <c r="L34" i="11"/>
  <c r="K34" i="11"/>
  <c r="J34" i="11"/>
  <c r="I34" i="11"/>
  <c r="H34" i="11"/>
  <c r="N33" i="11"/>
  <c r="M33" i="11"/>
  <c r="L33" i="11"/>
  <c r="K33" i="11"/>
  <c r="J33" i="11"/>
  <c r="I33" i="11"/>
  <c r="H33" i="11"/>
  <c r="N32" i="11"/>
  <c r="M32" i="11"/>
  <c r="L32" i="11"/>
  <c r="K32" i="11"/>
  <c r="J32" i="11"/>
  <c r="I32" i="11"/>
  <c r="H32" i="11"/>
  <c r="N31" i="11"/>
  <c r="M31" i="11"/>
  <c r="L31" i="11"/>
  <c r="K31" i="11"/>
  <c r="J31" i="11"/>
  <c r="I31" i="11"/>
  <c r="H31" i="11"/>
  <c r="N30" i="11"/>
  <c r="M30" i="11"/>
  <c r="L30" i="11"/>
  <c r="K30" i="11"/>
  <c r="J30" i="11"/>
  <c r="I30" i="11"/>
  <c r="H30" i="11"/>
  <c r="N29" i="11"/>
  <c r="M29" i="11"/>
  <c r="L29" i="11"/>
  <c r="K29" i="11"/>
  <c r="J29" i="11"/>
  <c r="I29" i="11"/>
  <c r="H29" i="11"/>
  <c r="N28" i="11"/>
  <c r="M28" i="11"/>
  <c r="L28" i="11"/>
  <c r="K28" i="11"/>
  <c r="J28" i="11"/>
  <c r="I28" i="11"/>
  <c r="H28" i="11"/>
  <c r="N27" i="11"/>
  <c r="M27" i="11"/>
  <c r="L27" i="11"/>
  <c r="K27" i="11"/>
  <c r="J27" i="11"/>
  <c r="I27" i="11"/>
  <c r="H27" i="11"/>
  <c r="N26" i="11"/>
  <c r="M26" i="11"/>
  <c r="L26" i="11"/>
  <c r="K26" i="11"/>
  <c r="J26" i="11"/>
  <c r="I26" i="11"/>
  <c r="H26" i="11"/>
  <c r="N25" i="11"/>
  <c r="M25" i="11"/>
  <c r="L25" i="11"/>
  <c r="K25" i="11"/>
  <c r="J25" i="11"/>
  <c r="I25" i="11"/>
  <c r="H25" i="11"/>
  <c r="N24" i="11"/>
  <c r="M24" i="11"/>
  <c r="L24" i="11"/>
  <c r="K24" i="11"/>
  <c r="J24" i="11"/>
  <c r="I24" i="11"/>
  <c r="H24" i="11"/>
  <c r="N23" i="11"/>
  <c r="M23" i="11"/>
  <c r="L23" i="11"/>
  <c r="K23" i="11"/>
  <c r="J23" i="11"/>
  <c r="I23" i="11"/>
  <c r="H23" i="11"/>
  <c r="N22" i="11"/>
  <c r="M22" i="11"/>
  <c r="L22" i="11"/>
  <c r="K22" i="11"/>
  <c r="J22" i="11"/>
  <c r="I22" i="11"/>
  <c r="H22" i="11"/>
  <c r="N21" i="11"/>
  <c r="M21" i="11"/>
  <c r="L21" i="11"/>
  <c r="K21" i="11"/>
  <c r="J21" i="11"/>
  <c r="I21" i="11"/>
  <c r="H21" i="11"/>
  <c r="N20" i="11"/>
  <c r="M20" i="11"/>
  <c r="L20" i="11"/>
  <c r="K20" i="11"/>
  <c r="J20" i="11"/>
  <c r="I20" i="11"/>
  <c r="H20" i="11"/>
  <c r="N19" i="11"/>
  <c r="M19" i="11"/>
  <c r="L19" i="11"/>
  <c r="K19" i="11"/>
  <c r="J19" i="11"/>
  <c r="I19" i="11"/>
  <c r="H19" i="11"/>
  <c r="N18" i="11"/>
  <c r="M18" i="11"/>
  <c r="L18" i="11"/>
  <c r="K18" i="11"/>
  <c r="J18" i="11"/>
  <c r="I18" i="11"/>
  <c r="H18" i="11"/>
  <c r="N17" i="11"/>
  <c r="M17" i="11"/>
  <c r="L17" i="11"/>
  <c r="K17" i="11"/>
  <c r="J17" i="11"/>
  <c r="I17" i="11"/>
  <c r="H17" i="11"/>
  <c r="N16" i="11"/>
  <c r="M16" i="11"/>
  <c r="L16" i="11"/>
  <c r="K16" i="11"/>
  <c r="J16" i="11"/>
  <c r="I16" i="11"/>
  <c r="H16" i="11"/>
  <c r="N15" i="11"/>
  <c r="M15" i="11"/>
  <c r="L15" i="11"/>
  <c r="K15" i="11"/>
  <c r="J15" i="11"/>
  <c r="I15" i="11"/>
  <c r="H15" i="11"/>
  <c r="N14" i="11"/>
  <c r="M14" i="11"/>
  <c r="L14" i="11"/>
  <c r="K14" i="11"/>
  <c r="J14" i="11"/>
  <c r="I14" i="11"/>
  <c r="H14" i="11"/>
  <c r="N13" i="11"/>
  <c r="M13" i="11"/>
  <c r="L13" i="11"/>
  <c r="K13" i="11"/>
  <c r="J13" i="11"/>
  <c r="N12" i="11"/>
  <c r="M12" i="11"/>
  <c r="L12" i="11"/>
  <c r="K12" i="11"/>
  <c r="J12" i="11"/>
  <c r="N11" i="11"/>
  <c r="M11" i="11"/>
  <c r="L11" i="11"/>
  <c r="K11" i="11"/>
  <c r="J11" i="11"/>
  <c r="N10" i="11"/>
  <c r="M10" i="11"/>
  <c r="L10" i="11"/>
  <c r="K10" i="11"/>
  <c r="J10" i="11"/>
  <c r="N9" i="11"/>
  <c r="M9" i="11"/>
  <c r="L9" i="11"/>
  <c r="K9" i="11"/>
  <c r="J9" i="11"/>
  <c r="N8" i="11"/>
  <c r="M8" i="11"/>
  <c r="L8" i="11"/>
  <c r="K8" i="11"/>
  <c r="J8" i="11"/>
  <c r="N7" i="11"/>
  <c r="M7" i="11"/>
  <c r="L7" i="11"/>
  <c r="K7" i="11"/>
  <c r="J7" i="11"/>
  <c r="N6" i="11"/>
  <c r="M6" i="11"/>
  <c r="L6" i="11"/>
  <c r="K6" i="11"/>
  <c r="J6" i="11"/>
  <c r="N5" i="11"/>
  <c r="M5" i="11"/>
  <c r="L5" i="11"/>
  <c r="K5" i="11"/>
  <c r="J5" i="11"/>
  <c r="Q4" i="11"/>
  <c r="N4" i="11"/>
  <c r="M4" i="11"/>
  <c r="L4" i="11"/>
  <c r="K4" i="11"/>
  <c r="J4" i="11"/>
  <c r="G4" i="11"/>
  <c r="G4" i="11" a="1"/>
  <c r="Q3" i="11"/>
  <c r="X50" i="39"/>
  <c r="X49" i="39"/>
  <c r="X48" i="39"/>
  <c r="X47" i="39"/>
  <c r="X46" i="39"/>
  <c r="X45" i="39"/>
  <c r="W45" i="39"/>
  <c r="V45" i="39"/>
  <c r="T45" i="39"/>
  <c r="S45" i="39"/>
  <c r="R45" i="39"/>
  <c r="P45" i="39"/>
  <c r="O45" i="39"/>
  <c r="N45" i="39"/>
  <c r="L45" i="39"/>
  <c r="K45" i="39"/>
  <c r="J45" i="39"/>
  <c r="I45" i="39"/>
  <c r="X44" i="39"/>
  <c r="W44" i="39"/>
  <c r="V44" i="39"/>
  <c r="T44" i="39"/>
  <c r="S44" i="39"/>
  <c r="R44" i="39"/>
  <c r="P44" i="39"/>
  <c r="O44" i="39"/>
  <c r="N44" i="39"/>
  <c r="L44" i="39"/>
  <c r="K44" i="39"/>
  <c r="J44" i="39"/>
  <c r="I44" i="39"/>
  <c r="W43" i="39"/>
  <c r="V43" i="39"/>
  <c r="T43" i="39"/>
  <c r="S43" i="39"/>
  <c r="R43" i="39"/>
  <c r="P43" i="39"/>
  <c r="O43" i="39"/>
  <c r="N43" i="39"/>
  <c r="L43" i="39"/>
  <c r="K43" i="39"/>
  <c r="J43" i="39"/>
  <c r="I43" i="39"/>
  <c r="X42" i="39"/>
  <c r="W42" i="39"/>
  <c r="V42" i="39"/>
  <c r="T42" i="39"/>
  <c r="S42" i="39"/>
  <c r="R42" i="39"/>
  <c r="P42" i="39"/>
  <c r="O42" i="39"/>
  <c r="N42" i="39"/>
  <c r="L42" i="39"/>
  <c r="K42" i="39"/>
  <c r="J42" i="39"/>
  <c r="I42" i="39"/>
  <c r="X41" i="39"/>
  <c r="W41" i="39"/>
  <c r="V41" i="39"/>
  <c r="T41" i="39"/>
  <c r="S41" i="39"/>
  <c r="R41" i="39"/>
  <c r="P41" i="39"/>
  <c r="O41" i="39"/>
  <c r="N41" i="39"/>
  <c r="L41" i="39"/>
  <c r="K41" i="39"/>
  <c r="J41" i="39"/>
  <c r="I41" i="39"/>
  <c r="X40" i="39"/>
  <c r="W40" i="39"/>
  <c r="V40" i="39"/>
  <c r="T40" i="39"/>
  <c r="S40" i="39"/>
  <c r="R40" i="39"/>
  <c r="P40" i="39"/>
  <c r="O40" i="39"/>
  <c r="N40" i="39"/>
  <c r="L40" i="39"/>
  <c r="K40" i="39"/>
  <c r="J40" i="39"/>
  <c r="I40" i="39"/>
  <c r="X39" i="39"/>
  <c r="W39" i="39"/>
  <c r="V39" i="39"/>
  <c r="T39" i="39"/>
  <c r="S39" i="39"/>
  <c r="R39" i="39"/>
  <c r="P39" i="39"/>
  <c r="O39" i="39"/>
  <c r="N39" i="39"/>
  <c r="L39" i="39"/>
  <c r="K39" i="39"/>
  <c r="J39" i="39"/>
  <c r="I39" i="39"/>
  <c r="X38" i="39"/>
  <c r="W38" i="39"/>
  <c r="V38" i="39"/>
  <c r="T38" i="39"/>
  <c r="S38" i="39"/>
  <c r="R38" i="39"/>
  <c r="P38" i="39"/>
  <c r="O38" i="39"/>
  <c r="N38" i="39"/>
  <c r="L38" i="39"/>
  <c r="K38" i="39"/>
  <c r="J38" i="39"/>
  <c r="I38" i="39"/>
  <c r="X37" i="39"/>
  <c r="W37" i="39"/>
  <c r="V37" i="39"/>
  <c r="T37" i="39"/>
  <c r="S37" i="39"/>
  <c r="R37" i="39"/>
  <c r="P37" i="39"/>
  <c r="O37" i="39"/>
  <c r="N37" i="39"/>
  <c r="L37" i="39"/>
  <c r="K37" i="39"/>
  <c r="J37" i="39"/>
  <c r="I37" i="39"/>
  <c r="X36" i="39"/>
  <c r="W36" i="39"/>
  <c r="V36" i="39"/>
  <c r="T36" i="39"/>
  <c r="S36" i="39"/>
  <c r="R36" i="39"/>
  <c r="P36" i="39"/>
  <c r="O36" i="39"/>
  <c r="N36" i="39"/>
  <c r="L36" i="39"/>
  <c r="K36" i="39"/>
  <c r="J36" i="39"/>
  <c r="I36" i="39"/>
  <c r="W35" i="39"/>
  <c r="V35" i="39"/>
  <c r="T35" i="39"/>
  <c r="S35" i="39"/>
  <c r="R35" i="39"/>
  <c r="P35" i="39"/>
  <c r="O35" i="39"/>
  <c r="N35" i="39"/>
  <c r="L35" i="39"/>
  <c r="K35" i="39"/>
  <c r="J35" i="39"/>
  <c r="I35" i="39"/>
  <c r="X34" i="39"/>
  <c r="W34" i="39"/>
  <c r="V34" i="39"/>
  <c r="T34" i="39"/>
  <c r="S34" i="39"/>
  <c r="R34" i="39"/>
  <c r="P34" i="39"/>
  <c r="O34" i="39"/>
  <c r="N34" i="39"/>
  <c r="L34" i="39"/>
  <c r="K34" i="39"/>
  <c r="J34" i="39"/>
  <c r="I34" i="39"/>
  <c r="X33" i="39"/>
  <c r="W33" i="39"/>
  <c r="V33" i="39"/>
  <c r="T33" i="39"/>
  <c r="S33" i="39"/>
  <c r="R33" i="39"/>
  <c r="P33" i="39"/>
  <c r="O33" i="39"/>
  <c r="N33" i="39"/>
  <c r="L33" i="39"/>
  <c r="K33" i="39"/>
  <c r="J33" i="39"/>
  <c r="I33" i="39"/>
  <c r="X32" i="39"/>
  <c r="W32" i="39"/>
  <c r="V32" i="39"/>
  <c r="T32" i="39"/>
  <c r="S32" i="39"/>
  <c r="R32" i="39"/>
  <c r="P32" i="39"/>
  <c r="O32" i="39"/>
  <c r="N32" i="39"/>
  <c r="L32" i="39"/>
  <c r="K32" i="39"/>
  <c r="J32" i="39"/>
  <c r="I32" i="39"/>
  <c r="X31" i="39"/>
  <c r="W31" i="39"/>
  <c r="V31" i="39"/>
  <c r="T31" i="39"/>
  <c r="S31" i="39"/>
  <c r="R31" i="39"/>
  <c r="P31" i="39"/>
  <c r="O31" i="39"/>
  <c r="N31" i="39"/>
  <c r="L31" i="39"/>
  <c r="K31" i="39"/>
  <c r="J31" i="39"/>
  <c r="I31" i="39"/>
  <c r="X30" i="39"/>
  <c r="W30" i="39"/>
  <c r="V30" i="39"/>
  <c r="T30" i="39"/>
  <c r="S30" i="39"/>
  <c r="R30" i="39"/>
  <c r="P30" i="39"/>
  <c r="O30" i="39"/>
  <c r="N30" i="39"/>
  <c r="L30" i="39"/>
  <c r="K30" i="39"/>
  <c r="J30" i="39"/>
  <c r="I30" i="39"/>
  <c r="X29" i="39"/>
  <c r="W29" i="39"/>
  <c r="V29" i="39"/>
  <c r="T29" i="39"/>
  <c r="S29" i="39"/>
  <c r="R29" i="39"/>
  <c r="P29" i="39"/>
  <c r="O29" i="39"/>
  <c r="N29" i="39"/>
  <c r="L29" i="39"/>
  <c r="K29" i="39"/>
  <c r="J29" i="39"/>
  <c r="I29" i="39"/>
  <c r="X28" i="39"/>
  <c r="W28" i="39"/>
  <c r="V28" i="39"/>
  <c r="T28" i="39"/>
  <c r="S28" i="39"/>
  <c r="R28" i="39"/>
  <c r="P28" i="39"/>
  <c r="O28" i="39"/>
  <c r="N28" i="39"/>
  <c r="L28" i="39"/>
  <c r="K28" i="39"/>
  <c r="J28" i="39"/>
  <c r="I28" i="39"/>
  <c r="W27" i="39"/>
  <c r="V27" i="39"/>
  <c r="T27" i="39"/>
  <c r="S27" i="39"/>
  <c r="R27" i="39"/>
  <c r="P27" i="39"/>
  <c r="O27" i="39"/>
  <c r="N27" i="39"/>
  <c r="L27" i="39"/>
  <c r="K27" i="39"/>
  <c r="J27" i="39"/>
  <c r="I27" i="39"/>
  <c r="X26" i="39"/>
  <c r="W26" i="39"/>
  <c r="V26" i="39"/>
  <c r="T26" i="39"/>
  <c r="S26" i="39"/>
  <c r="R26" i="39"/>
  <c r="P26" i="39"/>
  <c r="O26" i="39"/>
  <c r="N26" i="39"/>
  <c r="L26" i="39"/>
  <c r="K26" i="39"/>
  <c r="J26" i="39"/>
  <c r="I26" i="39"/>
  <c r="X25" i="39"/>
  <c r="W25" i="39"/>
  <c r="V25" i="39"/>
  <c r="T25" i="39"/>
  <c r="S25" i="39"/>
  <c r="R25" i="39"/>
  <c r="P25" i="39"/>
  <c r="O25" i="39"/>
  <c r="N25" i="39"/>
  <c r="L25" i="39"/>
  <c r="K25" i="39"/>
  <c r="J25" i="39"/>
  <c r="I25" i="39"/>
  <c r="X24" i="39"/>
  <c r="W24" i="39"/>
  <c r="V24" i="39"/>
  <c r="T24" i="39"/>
  <c r="S24" i="39"/>
  <c r="R24" i="39"/>
  <c r="P24" i="39"/>
  <c r="O24" i="39"/>
  <c r="N24" i="39"/>
  <c r="L24" i="39"/>
  <c r="K24" i="39"/>
  <c r="J24" i="39"/>
  <c r="I24" i="39"/>
  <c r="X23" i="39"/>
  <c r="W23" i="39"/>
  <c r="V23" i="39"/>
  <c r="T23" i="39"/>
  <c r="S23" i="39"/>
  <c r="R23" i="39"/>
  <c r="P23" i="39"/>
  <c r="O23" i="39"/>
  <c r="N23" i="39"/>
  <c r="L23" i="39"/>
  <c r="K23" i="39"/>
  <c r="J23" i="39"/>
  <c r="I23" i="39"/>
  <c r="X22" i="39"/>
  <c r="W22" i="39"/>
  <c r="V22" i="39"/>
  <c r="T22" i="39"/>
  <c r="S22" i="39"/>
  <c r="R22" i="39"/>
  <c r="P22" i="39"/>
  <c r="O22" i="39"/>
  <c r="N22" i="39"/>
  <c r="L22" i="39"/>
  <c r="K22" i="39"/>
  <c r="J22" i="39"/>
  <c r="I22" i="39"/>
  <c r="X21" i="39"/>
  <c r="W21" i="39"/>
  <c r="V21" i="39"/>
  <c r="T21" i="39"/>
  <c r="S21" i="39"/>
  <c r="R21" i="39"/>
  <c r="P21" i="39"/>
  <c r="O21" i="39"/>
  <c r="N21" i="39"/>
  <c r="L21" i="39"/>
  <c r="K21" i="39"/>
  <c r="J21" i="39"/>
  <c r="I21" i="39"/>
  <c r="X20" i="39"/>
  <c r="W20" i="39"/>
  <c r="V20" i="39"/>
  <c r="T20" i="39"/>
  <c r="S20" i="39"/>
  <c r="R20" i="39"/>
  <c r="P20" i="39"/>
  <c r="O20" i="39"/>
  <c r="N20" i="39"/>
  <c r="L20" i="39"/>
  <c r="K20" i="39"/>
  <c r="J20" i="39"/>
  <c r="I20" i="39"/>
  <c r="W19" i="39"/>
  <c r="V19" i="39"/>
  <c r="T19" i="39"/>
  <c r="S19" i="39"/>
  <c r="R19" i="39"/>
  <c r="P19" i="39"/>
  <c r="O19" i="39"/>
  <c r="N19" i="39"/>
  <c r="L19" i="39"/>
  <c r="K19" i="39"/>
  <c r="J19" i="39"/>
  <c r="I19" i="39"/>
  <c r="X18" i="39"/>
  <c r="W18" i="39"/>
  <c r="V18" i="39"/>
  <c r="T18" i="39"/>
  <c r="S18" i="39"/>
  <c r="R18" i="39"/>
  <c r="P18" i="39"/>
  <c r="O18" i="39"/>
  <c r="N18" i="39"/>
  <c r="L18" i="39"/>
  <c r="K18" i="39"/>
  <c r="J18" i="39"/>
  <c r="I18" i="39"/>
  <c r="X17" i="39"/>
  <c r="W17" i="39"/>
  <c r="V17" i="39"/>
  <c r="T17" i="39"/>
  <c r="S17" i="39"/>
  <c r="R17" i="39"/>
  <c r="P17" i="39"/>
  <c r="O17" i="39"/>
  <c r="N17" i="39"/>
  <c r="L17" i="39"/>
  <c r="K17" i="39"/>
  <c r="J17" i="39"/>
  <c r="I17" i="39"/>
  <c r="X16" i="39"/>
  <c r="W16" i="39"/>
  <c r="V16" i="39"/>
  <c r="T16" i="39"/>
  <c r="S16" i="39"/>
  <c r="R16" i="39"/>
  <c r="P16" i="39"/>
  <c r="O16" i="39"/>
  <c r="N16" i="39"/>
  <c r="L16" i="39"/>
  <c r="K16" i="39"/>
  <c r="J16" i="39"/>
  <c r="I16" i="39"/>
  <c r="X15" i="39"/>
  <c r="W15" i="39"/>
  <c r="V15" i="39"/>
  <c r="T15" i="39"/>
  <c r="S15" i="39"/>
  <c r="R15" i="39"/>
  <c r="P15" i="39"/>
  <c r="O15" i="39"/>
  <c r="N15" i="39"/>
  <c r="L15" i="39"/>
  <c r="K15" i="39"/>
  <c r="J15" i="39"/>
  <c r="I15" i="39"/>
  <c r="X14" i="39"/>
  <c r="W14" i="39"/>
  <c r="V14" i="39"/>
  <c r="T14" i="39"/>
  <c r="S14" i="39"/>
  <c r="R14" i="39"/>
  <c r="P14" i="39"/>
  <c r="O14" i="39"/>
  <c r="N14" i="39"/>
  <c r="L14" i="39"/>
  <c r="K14" i="39"/>
  <c r="J14" i="39"/>
  <c r="I14" i="39"/>
  <c r="X13" i="39"/>
  <c r="W13" i="39"/>
  <c r="V13" i="39"/>
  <c r="T13" i="39"/>
  <c r="S13" i="39"/>
  <c r="R13" i="39"/>
  <c r="P13" i="39"/>
  <c r="O13" i="39"/>
  <c r="N13" i="39"/>
  <c r="L13" i="39"/>
  <c r="K13" i="39"/>
  <c r="J13" i="39"/>
  <c r="I13" i="39"/>
  <c r="X12" i="39"/>
  <c r="W12" i="39"/>
  <c r="V12" i="39"/>
  <c r="T12" i="39"/>
  <c r="S12" i="39"/>
  <c r="R12" i="39"/>
  <c r="P12" i="39"/>
  <c r="O12" i="39"/>
  <c r="N12" i="39"/>
  <c r="L12" i="39"/>
  <c r="K12" i="39"/>
  <c r="J12" i="39"/>
  <c r="I12" i="39"/>
  <c r="W11" i="39"/>
  <c r="V11" i="39"/>
  <c r="T11" i="39"/>
  <c r="S11" i="39"/>
  <c r="R11" i="39"/>
  <c r="P11" i="39"/>
  <c r="O11" i="39"/>
  <c r="N11" i="39"/>
  <c r="L11" i="39"/>
  <c r="K11" i="39"/>
  <c r="J11" i="39"/>
  <c r="I11" i="39"/>
  <c r="AA10" i="39"/>
  <c r="X10" i="39"/>
  <c r="W10" i="39"/>
  <c r="V10" i="39"/>
  <c r="T10" i="39"/>
  <c r="R10" i="39"/>
  <c r="P10" i="39"/>
  <c r="N10" i="39"/>
  <c r="L10" i="39"/>
  <c r="K10" i="39"/>
  <c r="AA9" i="39"/>
  <c r="X9" i="39"/>
  <c r="W9" i="39"/>
  <c r="V9" i="39"/>
  <c r="T9" i="39"/>
  <c r="R9" i="39"/>
  <c r="P9" i="39"/>
  <c r="N9" i="39"/>
  <c r="L9" i="39"/>
  <c r="K9" i="39"/>
  <c r="AA8" i="39"/>
  <c r="X8" i="39"/>
  <c r="W8" i="39"/>
  <c r="V8" i="39"/>
  <c r="T8" i="39"/>
  <c r="R8" i="39"/>
  <c r="P8" i="39"/>
  <c r="N8" i="39"/>
  <c r="L8" i="39"/>
  <c r="K8" i="39"/>
  <c r="AE7" i="39"/>
  <c r="AA7" i="39"/>
  <c r="X7" i="39"/>
  <c r="W7" i="39"/>
  <c r="V7" i="39"/>
  <c r="T7" i="39"/>
  <c r="R7" i="39"/>
  <c r="P7" i="39"/>
  <c r="N7" i="39"/>
  <c r="L7" i="39"/>
  <c r="K7" i="39"/>
  <c r="AA6" i="39"/>
  <c r="X6" i="39"/>
  <c r="W6" i="39"/>
  <c r="V6" i="39"/>
  <c r="T6" i="39"/>
  <c r="R6" i="39"/>
  <c r="P6" i="39"/>
  <c r="N6" i="39"/>
  <c r="L6" i="39"/>
  <c r="K6" i="39"/>
  <c r="AA5" i="39"/>
  <c r="X5" i="39"/>
  <c r="W5" i="39"/>
  <c r="V5" i="39"/>
  <c r="T5" i="39"/>
  <c r="R5" i="39"/>
  <c r="P5" i="39"/>
  <c r="N5" i="39"/>
  <c r="L5" i="39"/>
  <c r="K5" i="39"/>
  <c r="AE4" i="39"/>
  <c r="AA4" i="39"/>
  <c r="X4" i="39"/>
  <c r="W4" i="39"/>
  <c r="V4" i="39"/>
  <c r="T4" i="39"/>
  <c r="R4" i="39"/>
  <c r="P4" i="39"/>
  <c r="N4" i="39"/>
  <c r="L4" i="39"/>
  <c r="K4" i="39"/>
  <c r="AE3" i="39"/>
  <c r="I26" i="37"/>
  <c r="I33" i="37" s="1"/>
  <c r="I40" i="37" s="1"/>
  <c r="I19" i="37"/>
  <c r="Q17" i="37"/>
  <c r="Q24" i="37" s="1"/>
  <c r="Q31" i="37" s="1"/>
  <c r="Q38" i="37" s="1"/>
  <c r="Q45" i="37" s="1"/>
  <c r="N17" i="37"/>
  <c r="N24" i="37" s="1"/>
  <c r="N31" i="37" s="1"/>
  <c r="N38" i="37" s="1"/>
  <c r="N45" i="37" s="1"/>
  <c r="J17" i="37"/>
  <c r="J24" i="37" s="1"/>
  <c r="J31" i="37" s="1"/>
  <c r="J38" i="37" s="1"/>
  <c r="J45" i="37" s="1"/>
  <c r="I17" i="37"/>
  <c r="I24" i="37" s="1"/>
  <c r="I31" i="37" s="1"/>
  <c r="I38" i="37" s="1"/>
  <c r="I45" i="37" s="1"/>
  <c r="Q16" i="37"/>
  <c r="Q23" i="37" s="1"/>
  <c r="Q30" i="37" s="1"/>
  <c r="Q37" i="37" s="1"/>
  <c r="Q44" i="37" s="1"/>
  <c r="N16" i="37"/>
  <c r="N23" i="37" s="1"/>
  <c r="N30" i="37" s="1"/>
  <c r="N37" i="37" s="1"/>
  <c r="N44" i="37" s="1"/>
  <c r="J16" i="37"/>
  <c r="J23" i="37" s="1"/>
  <c r="J30" i="37" s="1"/>
  <c r="J37" i="37" s="1"/>
  <c r="J44" i="37" s="1"/>
  <c r="I16" i="37"/>
  <c r="I23" i="37" s="1"/>
  <c r="I30" i="37" s="1"/>
  <c r="I37" i="37" s="1"/>
  <c r="I44" i="37" s="1"/>
  <c r="Q15" i="37"/>
  <c r="Q22" i="37" s="1"/>
  <c r="Q29" i="37" s="1"/>
  <c r="Q36" i="37" s="1"/>
  <c r="Q43" i="37" s="1"/>
  <c r="N15" i="37"/>
  <c r="N22" i="37" s="1"/>
  <c r="N29" i="37" s="1"/>
  <c r="N36" i="37" s="1"/>
  <c r="N43" i="37" s="1"/>
  <c r="J15" i="37"/>
  <c r="J22" i="37" s="1"/>
  <c r="J29" i="37" s="1"/>
  <c r="J36" i="37" s="1"/>
  <c r="J43" i="37" s="1"/>
  <c r="I15" i="37"/>
  <c r="I22" i="37" s="1"/>
  <c r="I29" i="37" s="1"/>
  <c r="I36" i="37" s="1"/>
  <c r="I43" i="37" s="1"/>
  <c r="Q14" i="37"/>
  <c r="Q21" i="37" s="1"/>
  <c r="Q28" i="37" s="1"/>
  <c r="Q35" i="37" s="1"/>
  <c r="Q42" i="37" s="1"/>
  <c r="N14" i="37"/>
  <c r="N21" i="37" s="1"/>
  <c r="N28" i="37" s="1"/>
  <c r="N35" i="37" s="1"/>
  <c r="N42" i="37" s="1"/>
  <c r="J14" i="37"/>
  <c r="J21" i="37" s="1"/>
  <c r="J28" i="37" s="1"/>
  <c r="J35" i="37" s="1"/>
  <c r="J42" i="37" s="1"/>
  <c r="I14" i="37"/>
  <c r="I21" i="37" s="1"/>
  <c r="I28" i="37" s="1"/>
  <c r="I35" i="37" s="1"/>
  <c r="I42" i="37" s="1"/>
  <c r="Q13" i="37"/>
  <c r="Q20" i="37" s="1"/>
  <c r="Q27" i="37" s="1"/>
  <c r="Q34" i="37" s="1"/>
  <c r="Q41" i="37" s="1"/>
  <c r="N13" i="37"/>
  <c r="N20" i="37" s="1"/>
  <c r="N27" i="37" s="1"/>
  <c r="N34" i="37" s="1"/>
  <c r="N41" i="37" s="1"/>
  <c r="J13" i="37"/>
  <c r="J20" i="37" s="1"/>
  <c r="J27" i="37" s="1"/>
  <c r="J34" i="37" s="1"/>
  <c r="J41" i="37" s="1"/>
  <c r="I13" i="37"/>
  <c r="I20" i="37" s="1"/>
  <c r="I27" i="37" s="1"/>
  <c r="I34" i="37" s="1"/>
  <c r="I41" i="37" s="1"/>
  <c r="Q12" i="37"/>
  <c r="Q19" i="37" s="1"/>
  <c r="Q26" i="37" s="1"/>
  <c r="Q33" i="37" s="1"/>
  <c r="Q40" i="37" s="1"/>
  <c r="N12" i="37"/>
  <c r="N19" i="37" s="1"/>
  <c r="N26" i="37" s="1"/>
  <c r="N33" i="37" s="1"/>
  <c r="N40" i="37" s="1"/>
  <c r="J12" i="37"/>
  <c r="J19" i="37" s="1"/>
  <c r="J26" i="37" s="1"/>
  <c r="J33" i="37" s="1"/>
  <c r="J40" i="37" s="1"/>
  <c r="I12" i="37"/>
  <c r="Q11" i="37"/>
  <c r="Q18" i="37" s="1"/>
  <c r="Q25" i="37" s="1"/>
  <c r="Q32" i="37" s="1"/>
  <c r="Q39" i="37" s="1"/>
  <c r="N11" i="37"/>
  <c r="N18" i="37" s="1"/>
  <c r="N25" i="37" s="1"/>
  <c r="N32" i="37" s="1"/>
  <c r="N39" i="37" s="1"/>
  <c r="J11" i="37"/>
  <c r="J18" i="37" s="1"/>
  <c r="J25" i="37" s="1"/>
  <c r="J32" i="37" s="1"/>
  <c r="J39" i="37" s="1"/>
  <c r="I11" i="37"/>
  <c r="I18" i="37" s="1"/>
  <c r="I25" i="37" s="1"/>
  <c r="I32" i="37" s="1"/>
  <c r="I39" i="37" s="1"/>
  <c r="W7" i="37"/>
  <c r="W3" i="37"/>
  <c r="K22" i="37" s="1"/>
  <c r="N45" i="28"/>
  <c r="J45" i="28"/>
  <c r="I45" i="28"/>
  <c r="N44" i="28"/>
  <c r="J44" i="28"/>
  <c r="I44" i="28"/>
  <c r="N43" i="28"/>
  <c r="J43" i="28"/>
  <c r="I43" i="28"/>
  <c r="N42" i="28"/>
  <c r="J42" i="28"/>
  <c r="I42" i="28"/>
  <c r="N41" i="28"/>
  <c r="J41" i="28"/>
  <c r="I41" i="28"/>
  <c r="N40" i="28"/>
  <c r="J40" i="28"/>
  <c r="I40" i="28"/>
  <c r="N39" i="28"/>
  <c r="J39" i="28"/>
  <c r="I39" i="28"/>
  <c r="N38" i="28"/>
  <c r="J38" i="28"/>
  <c r="I38" i="28"/>
  <c r="N37" i="28"/>
  <c r="J37" i="28"/>
  <c r="I37" i="28"/>
  <c r="N36" i="28"/>
  <c r="J36" i="28"/>
  <c r="I36" i="28"/>
  <c r="N35" i="28"/>
  <c r="J35" i="28"/>
  <c r="I35" i="28"/>
  <c r="N34" i="28"/>
  <c r="J34" i="28"/>
  <c r="I34" i="28"/>
  <c r="N33" i="28"/>
  <c r="J33" i="28"/>
  <c r="I33" i="28"/>
  <c r="N32" i="28"/>
  <c r="J32" i="28"/>
  <c r="I32" i="28"/>
  <c r="N31" i="28"/>
  <c r="J31" i="28"/>
  <c r="I31" i="28"/>
  <c r="N30" i="28"/>
  <c r="J30" i="28"/>
  <c r="I30" i="28"/>
  <c r="N29" i="28"/>
  <c r="J29" i="28"/>
  <c r="I29" i="28"/>
  <c r="N28" i="28"/>
  <c r="J28" i="28"/>
  <c r="I28" i="28"/>
  <c r="N27" i="28"/>
  <c r="J27" i="28"/>
  <c r="I27" i="28"/>
  <c r="N26" i="28"/>
  <c r="J26" i="28"/>
  <c r="I26" i="28"/>
  <c r="N25" i="28"/>
  <c r="J25" i="28"/>
  <c r="I25" i="28"/>
  <c r="N24" i="28"/>
  <c r="J24" i="28"/>
  <c r="I24" i="28"/>
  <c r="N23" i="28"/>
  <c r="J23" i="28"/>
  <c r="I23" i="28"/>
  <c r="N22" i="28"/>
  <c r="J22" i="28"/>
  <c r="I22" i="28"/>
  <c r="N21" i="28"/>
  <c r="J21" i="28"/>
  <c r="I21" i="28"/>
  <c r="N20" i="28"/>
  <c r="J20" i="28"/>
  <c r="I20" i="28"/>
  <c r="N19" i="28"/>
  <c r="J19" i="28"/>
  <c r="I19" i="28"/>
  <c r="N18" i="28"/>
  <c r="J18" i="28"/>
  <c r="I18" i="28"/>
  <c r="N17" i="28"/>
  <c r="J17" i="28"/>
  <c r="I17" i="28"/>
  <c r="N16" i="28"/>
  <c r="J16" i="28"/>
  <c r="I16" i="28"/>
  <c r="N15" i="28"/>
  <c r="J15" i="28"/>
  <c r="I15" i="28"/>
  <c r="N14" i="28"/>
  <c r="J14" i="28"/>
  <c r="I14" i="28"/>
  <c r="N13" i="28"/>
  <c r="J13" i="28"/>
  <c r="I13" i="28"/>
  <c r="N12" i="28"/>
  <c r="J12" i="28"/>
  <c r="I12" i="28"/>
  <c r="N11" i="28"/>
  <c r="J11" i="28"/>
  <c r="I11" i="28"/>
  <c r="T7" i="28"/>
  <c r="U50" i="13"/>
  <c r="U49" i="13"/>
  <c r="U48" i="13"/>
  <c r="U47" i="13"/>
  <c r="U46" i="13"/>
  <c r="U45" i="13"/>
  <c r="T45" i="13"/>
  <c r="S45" i="13"/>
  <c r="Q45" i="13"/>
  <c r="P45" i="13"/>
  <c r="N45" i="13"/>
  <c r="M45" i="13"/>
  <c r="J45" i="13"/>
  <c r="I45" i="13"/>
  <c r="U44" i="13"/>
  <c r="T44" i="13"/>
  <c r="S44" i="13"/>
  <c r="Q44" i="13"/>
  <c r="P44" i="13"/>
  <c r="N44" i="13"/>
  <c r="M44" i="13"/>
  <c r="J44" i="13"/>
  <c r="I44" i="13"/>
  <c r="T43" i="13"/>
  <c r="S43" i="13"/>
  <c r="Q43" i="13"/>
  <c r="P43" i="13"/>
  <c r="N43" i="13"/>
  <c r="M43" i="13"/>
  <c r="J43" i="13"/>
  <c r="I43" i="13"/>
  <c r="U42" i="13"/>
  <c r="T42" i="13"/>
  <c r="S42" i="13"/>
  <c r="Q42" i="13"/>
  <c r="P42" i="13"/>
  <c r="N42" i="13"/>
  <c r="M42" i="13"/>
  <c r="J42" i="13"/>
  <c r="I42" i="13"/>
  <c r="U41" i="13"/>
  <c r="T41" i="13"/>
  <c r="S41" i="13"/>
  <c r="Q41" i="13"/>
  <c r="P41" i="13"/>
  <c r="N41" i="13"/>
  <c r="M41" i="13"/>
  <c r="J41" i="13"/>
  <c r="I41" i="13"/>
  <c r="U40" i="13"/>
  <c r="T40" i="13"/>
  <c r="S40" i="13"/>
  <c r="Q40" i="13"/>
  <c r="P40" i="13"/>
  <c r="N40" i="13"/>
  <c r="M40" i="13"/>
  <c r="J40" i="13"/>
  <c r="I40" i="13"/>
  <c r="U39" i="13"/>
  <c r="T39" i="13"/>
  <c r="S39" i="13"/>
  <c r="Q39" i="13"/>
  <c r="P39" i="13"/>
  <c r="N39" i="13"/>
  <c r="M39" i="13"/>
  <c r="J39" i="13"/>
  <c r="I39" i="13"/>
  <c r="U38" i="13"/>
  <c r="T38" i="13"/>
  <c r="S38" i="13"/>
  <c r="Q38" i="13"/>
  <c r="P38" i="13"/>
  <c r="N38" i="13"/>
  <c r="M38" i="13"/>
  <c r="J38" i="13"/>
  <c r="I38" i="13"/>
  <c r="U37" i="13"/>
  <c r="T37" i="13"/>
  <c r="S37" i="13"/>
  <c r="Q37" i="13"/>
  <c r="P37" i="13"/>
  <c r="N37" i="13"/>
  <c r="M37" i="13"/>
  <c r="J37" i="13"/>
  <c r="I37" i="13"/>
  <c r="U36" i="13"/>
  <c r="T36" i="13"/>
  <c r="S36" i="13"/>
  <c r="Q36" i="13"/>
  <c r="P36" i="13"/>
  <c r="N36" i="13"/>
  <c r="M36" i="13"/>
  <c r="J36" i="13"/>
  <c r="I36" i="13"/>
  <c r="T35" i="13"/>
  <c r="S35" i="13"/>
  <c r="Q35" i="13"/>
  <c r="P35" i="13"/>
  <c r="N35" i="13"/>
  <c r="M35" i="13"/>
  <c r="J35" i="13"/>
  <c r="I35" i="13"/>
  <c r="U34" i="13"/>
  <c r="T34" i="13"/>
  <c r="S34" i="13"/>
  <c r="Q34" i="13"/>
  <c r="P34" i="13"/>
  <c r="N34" i="13"/>
  <c r="M34" i="13"/>
  <c r="J34" i="13"/>
  <c r="I34" i="13"/>
  <c r="U33" i="13"/>
  <c r="T33" i="13"/>
  <c r="S33" i="13"/>
  <c r="Q33" i="13"/>
  <c r="P33" i="13"/>
  <c r="N33" i="13"/>
  <c r="M33" i="13"/>
  <c r="J33" i="13"/>
  <c r="I33" i="13"/>
  <c r="U32" i="13"/>
  <c r="T32" i="13"/>
  <c r="S32" i="13"/>
  <c r="Q32" i="13"/>
  <c r="P32" i="13"/>
  <c r="N32" i="13"/>
  <c r="M32" i="13"/>
  <c r="J32" i="13"/>
  <c r="I32" i="13"/>
  <c r="U31" i="13"/>
  <c r="T31" i="13"/>
  <c r="S31" i="13"/>
  <c r="Q31" i="13"/>
  <c r="P31" i="13"/>
  <c r="N31" i="13"/>
  <c r="M31" i="13"/>
  <c r="J31" i="13"/>
  <c r="I31" i="13"/>
  <c r="U30" i="13"/>
  <c r="T30" i="13"/>
  <c r="S30" i="13"/>
  <c r="Q30" i="13"/>
  <c r="P30" i="13"/>
  <c r="N30" i="13"/>
  <c r="M30" i="13"/>
  <c r="J30" i="13"/>
  <c r="I30" i="13"/>
  <c r="U29" i="13"/>
  <c r="T29" i="13"/>
  <c r="S29" i="13"/>
  <c r="Q29" i="13"/>
  <c r="P29" i="13"/>
  <c r="N29" i="13"/>
  <c r="M29" i="13"/>
  <c r="J29" i="13"/>
  <c r="I29" i="13"/>
  <c r="U28" i="13"/>
  <c r="T28" i="13"/>
  <c r="S28" i="13"/>
  <c r="Q28" i="13"/>
  <c r="P28" i="13"/>
  <c r="N28" i="13"/>
  <c r="M28" i="13"/>
  <c r="J28" i="13"/>
  <c r="I28" i="13"/>
  <c r="T27" i="13"/>
  <c r="S27" i="13"/>
  <c r="Q27" i="13"/>
  <c r="P27" i="13"/>
  <c r="N27" i="13"/>
  <c r="M27" i="13"/>
  <c r="J27" i="13"/>
  <c r="I27" i="13"/>
  <c r="U26" i="13"/>
  <c r="T26" i="13"/>
  <c r="S26" i="13"/>
  <c r="Q26" i="13"/>
  <c r="P26" i="13"/>
  <c r="N26" i="13"/>
  <c r="M26" i="13"/>
  <c r="J26" i="13"/>
  <c r="I26" i="13"/>
  <c r="U25" i="13"/>
  <c r="T25" i="13"/>
  <c r="S25" i="13"/>
  <c r="Q25" i="13"/>
  <c r="P25" i="13"/>
  <c r="N25" i="13"/>
  <c r="M25" i="13"/>
  <c r="J25" i="13"/>
  <c r="I25" i="13"/>
  <c r="U24" i="13"/>
  <c r="T24" i="13"/>
  <c r="S24" i="13"/>
  <c r="Q24" i="13"/>
  <c r="P24" i="13"/>
  <c r="N24" i="13"/>
  <c r="M24" i="13"/>
  <c r="J24" i="13"/>
  <c r="I24" i="13"/>
  <c r="U23" i="13"/>
  <c r="T23" i="13"/>
  <c r="S23" i="13"/>
  <c r="Q23" i="13"/>
  <c r="P23" i="13"/>
  <c r="N23" i="13"/>
  <c r="M23" i="13"/>
  <c r="J23" i="13"/>
  <c r="I23" i="13"/>
  <c r="U22" i="13"/>
  <c r="T22" i="13"/>
  <c r="S22" i="13"/>
  <c r="Q22" i="13"/>
  <c r="P22" i="13"/>
  <c r="N22" i="13"/>
  <c r="M22" i="13"/>
  <c r="J22" i="13"/>
  <c r="I22" i="13"/>
  <c r="U21" i="13"/>
  <c r="T21" i="13"/>
  <c r="S21" i="13"/>
  <c r="Q21" i="13"/>
  <c r="P21" i="13"/>
  <c r="N21" i="13"/>
  <c r="M21" i="13"/>
  <c r="J21" i="13"/>
  <c r="I21" i="13"/>
  <c r="U20" i="13"/>
  <c r="T20" i="13"/>
  <c r="S20" i="13"/>
  <c r="Q20" i="13"/>
  <c r="P20" i="13"/>
  <c r="N20" i="13"/>
  <c r="M20" i="13"/>
  <c r="J20" i="13"/>
  <c r="I20" i="13"/>
  <c r="T19" i="13"/>
  <c r="S19" i="13"/>
  <c r="Q19" i="13"/>
  <c r="P19" i="13"/>
  <c r="N19" i="13"/>
  <c r="M19" i="13"/>
  <c r="J19" i="13"/>
  <c r="I19" i="13"/>
  <c r="U18" i="13"/>
  <c r="T18" i="13"/>
  <c r="S18" i="13"/>
  <c r="Q18" i="13"/>
  <c r="P18" i="13"/>
  <c r="N18" i="13"/>
  <c r="M18" i="13"/>
  <c r="J18" i="13"/>
  <c r="I18" i="13"/>
  <c r="U17" i="13"/>
  <c r="T17" i="13"/>
  <c r="S17" i="13"/>
  <c r="Q17" i="13"/>
  <c r="P17" i="13"/>
  <c r="N17" i="13"/>
  <c r="M17" i="13"/>
  <c r="J17" i="13"/>
  <c r="I17" i="13"/>
  <c r="U16" i="13"/>
  <c r="T16" i="13"/>
  <c r="S16" i="13"/>
  <c r="Q16" i="13"/>
  <c r="P16" i="13"/>
  <c r="N16" i="13"/>
  <c r="M16" i="13"/>
  <c r="J16" i="13"/>
  <c r="I16" i="13"/>
  <c r="U15" i="13"/>
  <c r="T15" i="13"/>
  <c r="S15" i="13"/>
  <c r="Q15" i="13"/>
  <c r="P15" i="13"/>
  <c r="N15" i="13"/>
  <c r="M15" i="13"/>
  <c r="J15" i="13"/>
  <c r="I15" i="13"/>
  <c r="U14" i="13"/>
  <c r="T14" i="13"/>
  <c r="S14" i="13"/>
  <c r="Q14" i="13"/>
  <c r="P14" i="13"/>
  <c r="N14" i="13"/>
  <c r="M14" i="13"/>
  <c r="J14" i="13"/>
  <c r="I14" i="13"/>
  <c r="U13" i="13"/>
  <c r="T13" i="13"/>
  <c r="S13" i="13"/>
  <c r="Q13" i="13"/>
  <c r="P13" i="13"/>
  <c r="N13" i="13"/>
  <c r="M13" i="13"/>
  <c r="J13" i="13"/>
  <c r="I13" i="13"/>
  <c r="U12" i="13"/>
  <c r="T12" i="13"/>
  <c r="S12" i="13"/>
  <c r="Q12" i="13"/>
  <c r="P12" i="13"/>
  <c r="N12" i="13"/>
  <c r="M12" i="13"/>
  <c r="J12" i="13"/>
  <c r="I12" i="13"/>
  <c r="T11" i="13"/>
  <c r="S11" i="13"/>
  <c r="Q11" i="13"/>
  <c r="P11" i="13"/>
  <c r="N11" i="13"/>
  <c r="M11" i="13"/>
  <c r="J11" i="13"/>
  <c r="I11" i="13"/>
  <c r="U10" i="13"/>
  <c r="T10" i="13"/>
  <c r="S10" i="13"/>
  <c r="P10" i="13"/>
  <c r="M10" i="13"/>
  <c r="U9" i="13"/>
  <c r="T9" i="13"/>
  <c r="S9" i="13"/>
  <c r="P9" i="13"/>
  <c r="M9" i="13"/>
  <c r="U8" i="13"/>
  <c r="T8" i="13"/>
  <c r="S8" i="13"/>
  <c r="P8" i="13"/>
  <c r="M8" i="13"/>
  <c r="U7" i="13"/>
  <c r="T7" i="13"/>
  <c r="S7" i="13"/>
  <c r="P7" i="13"/>
  <c r="M7" i="13"/>
  <c r="U6" i="13"/>
  <c r="T6" i="13"/>
  <c r="S6" i="13"/>
  <c r="P6" i="13"/>
  <c r="M6" i="13"/>
  <c r="U5" i="13"/>
  <c r="T5" i="13"/>
  <c r="S5" i="13"/>
  <c r="P5" i="13"/>
  <c r="M5" i="13"/>
  <c r="U4" i="13"/>
  <c r="T4" i="13"/>
  <c r="S4" i="13"/>
  <c r="P4" i="13"/>
  <c r="M4" i="13"/>
  <c r="K4" i="13"/>
  <c r="K4" i="13" a="1"/>
  <c r="H4" i="13"/>
  <c r="H4" i="13" a="1"/>
  <c r="Y3" i="13"/>
  <c r="Y2" i="13"/>
  <c r="M5" i="3"/>
  <c r="L5" i="3"/>
  <c r="K5" i="3"/>
  <c r="J5" i="3"/>
  <c r="I5" i="3"/>
  <c r="M4" i="3"/>
  <c r="L4" i="3"/>
  <c r="K4" i="3"/>
  <c r="J4" i="3"/>
  <c r="I4" i="3"/>
  <c r="M3" i="3"/>
  <c r="L3" i="3"/>
  <c r="K3" i="3"/>
  <c r="J3" i="3"/>
  <c r="I3" i="3"/>
  <c r="O4" i="4"/>
  <c r="N4" i="4"/>
  <c r="M4" i="4"/>
  <c r="L4" i="4"/>
  <c r="K4" i="4"/>
  <c r="L22" i="8"/>
  <c r="L21" i="8"/>
  <c r="L20" i="8"/>
  <c r="L19" i="8"/>
  <c r="L18" i="8"/>
  <c r="L17" i="8"/>
  <c r="L16" i="8"/>
  <c r="L15" i="8"/>
  <c r="L14" i="8"/>
  <c r="L13" i="8"/>
  <c r="L12" i="8"/>
  <c r="L11" i="8"/>
  <c r="L10" i="8"/>
  <c r="L9" i="8"/>
  <c r="L8" i="8"/>
  <c r="L7" i="8"/>
  <c r="L6" i="8"/>
  <c r="L5" i="8"/>
  <c r="L4" i="8"/>
  <c r="L3" i="8"/>
  <c r="K3" i="8"/>
  <c r="K3" i="8" a="1"/>
  <c r="J3" i="8"/>
  <c r="J3" i="8" a="1"/>
  <c r="I3" i="8"/>
  <c r="I3" i="8" a="1"/>
  <c r="M3" i="2"/>
  <c r="L3" i="5"/>
  <c r="A1" i="19"/>
  <c r="K5" i="37" l="1"/>
  <c r="M5" i="37" s="1"/>
  <c r="K28" i="37"/>
  <c r="M28" i="37" s="1"/>
  <c r="K12" i="37"/>
  <c r="M12" i="37" s="1"/>
  <c r="K26" i="37"/>
  <c r="P26" i="37" s="1"/>
  <c r="K35" i="37"/>
  <c r="M35" i="37" s="1"/>
  <c r="K6" i="37"/>
  <c r="K13" i="37"/>
  <c r="P13" i="37" s="1"/>
  <c r="K38" i="37"/>
  <c r="M38" i="37" s="1"/>
  <c r="K42" i="37"/>
  <c r="P42" i="37" s="1"/>
  <c r="K44" i="37"/>
  <c r="K37" i="37"/>
  <c r="K9" i="37"/>
  <c r="S9" i="37" s="1"/>
  <c r="K19" i="37"/>
  <c r="P19" i="37" s="1"/>
  <c r="K7" i="37"/>
  <c r="S7" i="37" s="1"/>
  <c r="K7" i="43"/>
  <c r="P7" i="43" s="1"/>
  <c r="K45" i="43"/>
  <c r="N45" i="43" s="1"/>
  <c r="K4" i="43"/>
  <c r="K14" i="43"/>
  <c r="N14" i="43" s="1"/>
  <c r="L45" i="43"/>
  <c r="L4" i="43"/>
  <c r="K19" i="43"/>
  <c r="N19" i="43" s="1"/>
  <c r="K24" i="43"/>
  <c r="N24" i="43" s="1"/>
  <c r="K29" i="43"/>
  <c r="N29" i="43" s="1"/>
  <c r="K34" i="43"/>
  <c r="K39" i="43"/>
  <c r="N39" i="43" s="1"/>
  <c r="K44" i="43"/>
  <c r="N44" i="43" s="1"/>
  <c r="P4" i="43"/>
  <c r="K13" i="43"/>
  <c r="N13" i="43" s="1"/>
  <c r="L34" i="43"/>
  <c r="L39" i="43"/>
  <c r="L44" i="43"/>
  <c r="P45" i="43"/>
  <c r="K35" i="43"/>
  <c r="N35" i="43" s="1"/>
  <c r="K9" i="43"/>
  <c r="N9" i="43" s="1"/>
  <c r="K18" i="43"/>
  <c r="N18" i="43" s="1"/>
  <c r="K23" i="43"/>
  <c r="N23" i="43" s="1"/>
  <c r="K28" i="43"/>
  <c r="N28" i="43" s="1"/>
  <c r="N34" i="43"/>
  <c r="K6" i="43"/>
  <c r="N6" i="43" s="1"/>
  <c r="L18" i="43"/>
  <c r="P19" i="43"/>
  <c r="L23" i="43"/>
  <c r="K33" i="43"/>
  <c r="L33" i="43" s="1"/>
  <c r="K38" i="43"/>
  <c r="N38" i="43" s="1"/>
  <c r="K40" i="43"/>
  <c r="N40" i="43" s="1"/>
  <c r="K12" i="43"/>
  <c r="P34" i="43"/>
  <c r="K43" i="43"/>
  <c r="P43" i="43" s="1"/>
  <c r="L12" i="43"/>
  <c r="P13" i="43"/>
  <c r="K17" i="43"/>
  <c r="L17" i="43" s="1"/>
  <c r="K22" i="43"/>
  <c r="L22" i="43" s="1"/>
  <c r="P6" i="43"/>
  <c r="N12" i="43"/>
  <c r="P18" i="43"/>
  <c r="P23" i="43"/>
  <c r="K27" i="43"/>
  <c r="P27" i="43" s="1"/>
  <c r="K32" i="43"/>
  <c r="L32" i="43" s="1"/>
  <c r="K37" i="43"/>
  <c r="N37" i="43" s="1"/>
  <c r="L27" i="43"/>
  <c r="L37" i="43"/>
  <c r="K42" i="43"/>
  <c r="Z4" i="43"/>
  <c r="K8" i="43"/>
  <c r="P8" i="43" s="1"/>
  <c r="K11" i="43"/>
  <c r="N11" i="43" s="1"/>
  <c r="K16" i="43"/>
  <c r="K21" i="43"/>
  <c r="P21" i="43" s="1"/>
  <c r="K5" i="43"/>
  <c r="L16" i="43"/>
  <c r="L21" i="43"/>
  <c r="K26" i="43"/>
  <c r="L26" i="43" s="1"/>
  <c r="K31" i="43"/>
  <c r="L31" i="43" s="1"/>
  <c r="K36" i="43"/>
  <c r="L36" i="43" s="1"/>
  <c r="L5" i="43"/>
  <c r="N16" i="43"/>
  <c r="N21" i="43"/>
  <c r="K41" i="43"/>
  <c r="L41" i="43" s="1"/>
  <c r="N5" i="43"/>
  <c r="K15" i="43"/>
  <c r="N15" i="43" s="1"/>
  <c r="K20" i="43"/>
  <c r="P20" i="43" s="1"/>
  <c r="P5" i="43"/>
  <c r="K10" i="43"/>
  <c r="N10" i="43" s="1"/>
  <c r="L15" i="43"/>
  <c r="P16" i="43"/>
  <c r="L20" i="43"/>
  <c r="K25" i="43"/>
  <c r="N25" i="43" s="1"/>
  <c r="K30" i="43"/>
  <c r="N30" i="43" s="1"/>
  <c r="P22" i="37"/>
  <c r="P35" i="37"/>
  <c r="M44" i="37"/>
  <c r="P37" i="37"/>
  <c r="M37" i="37"/>
  <c r="P9" i="37"/>
  <c r="M19" i="37"/>
  <c r="P44" i="37"/>
  <c r="M9" i="37"/>
  <c r="M26" i="37"/>
  <c r="K33" i="37"/>
  <c r="P33" i="37" s="1"/>
  <c r="M6" i="37"/>
  <c r="K10" i="37"/>
  <c r="M10" i="37" s="1"/>
  <c r="M17" i="37"/>
  <c r="K24" i="37"/>
  <c r="P24" i="37" s="1"/>
  <c r="M33" i="37"/>
  <c r="K40" i="37"/>
  <c r="P40" i="37" s="1"/>
  <c r="P12" i="37"/>
  <c r="K17" i="37"/>
  <c r="P17" i="37" s="1"/>
  <c r="K15" i="37"/>
  <c r="K31" i="37"/>
  <c r="M22" i="37"/>
  <c r="K29" i="37"/>
  <c r="P29" i="37" s="1"/>
  <c r="K45" i="37"/>
  <c r="P45" i="37" s="1"/>
  <c r="M13" i="37"/>
  <c r="K20" i="37"/>
  <c r="P20" i="37" s="1"/>
  <c r="M29" i="37"/>
  <c r="K36" i="37"/>
  <c r="P36" i="37" s="1"/>
  <c r="P7" i="37"/>
  <c r="K11" i="37"/>
  <c r="P11" i="37" s="1"/>
  <c r="K27" i="37"/>
  <c r="P27" i="37" s="1"/>
  <c r="K43" i="37"/>
  <c r="P43" i="37" s="1"/>
  <c r="K4" i="37"/>
  <c r="K18" i="37"/>
  <c r="P18" i="37" s="1"/>
  <c r="K34" i="37"/>
  <c r="P34" i="37" s="1"/>
  <c r="K25" i="37"/>
  <c r="P25" i="37" s="1"/>
  <c r="K41" i="37"/>
  <c r="P41" i="37" s="1"/>
  <c r="K8" i="37"/>
  <c r="K16" i="37"/>
  <c r="K32" i="37"/>
  <c r="K23" i="37"/>
  <c r="P23" i="37" s="1"/>
  <c r="K39" i="37"/>
  <c r="P39" i="37" s="1"/>
  <c r="W4" i="37"/>
  <c r="K14" i="37"/>
  <c r="M23" i="37"/>
  <c r="K30" i="37"/>
  <c r="M39" i="37"/>
  <c r="K21" i="37"/>
  <c r="M19" i="42"/>
  <c r="P8" i="42"/>
  <c r="M9" i="42"/>
  <c r="M24" i="42"/>
  <c r="M11" i="42"/>
  <c r="M26" i="42"/>
  <c r="M29" i="42"/>
  <c r="M30" i="42"/>
  <c r="M32" i="42"/>
  <c r="M27" i="42"/>
  <c r="M13" i="42"/>
  <c r="M18" i="42"/>
  <c r="M28" i="42"/>
  <c r="M14" i="42"/>
  <c r="M44" i="42"/>
  <c r="M20" i="42"/>
  <c r="M45" i="42"/>
  <c r="M34" i="42"/>
  <c r="M35" i="42"/>
  <c r="P4" i="42"/>
  <c r="M36" i="42"/>
  <c r="T4" i="42"/>
  <c r="M16" i="42"/>
  <c r="M22" i="42"/>
  <c r="M38" i="42"/>
  <c r="M12" i="42"/>
  <c r="M40" i="42"/>
  <c r="M42" i="42"/>
  <c r="P7" i="42"/>
  <c r="M43" i="42"/>
  <c r="K30" i="28"/>
  <c r="M30" i="28" s="1"/>
  <c r="K27" i="28"/>
  <c r="M27" i="28" s="1"/>
  <c r="K17" i="28"/>
  <c r="M17" i="28" s="1"/>
  <c r="K43" i="28"/>
  <c r="M43" i="28" s="1"/>
  <c r="K21" i="28"/>
  <c r="M21" i="28" s="1"/>
  <c r="K14" i="28"/>
  <c r="M14" i="28" s="1"/>
  <c r="K34" i="28"/>
  <c r="M34" i="28" s="1"/>
  <c r="K37" i="28"/>
  <c r="M37" i="28" s="1"/>
  <c r="K33" i="28"/>
  <c r="M33" i="28" s="1"/>
  <c r="M39" i="42"/>
  <c r="M17" i="42"/>
  <c r="M33" i="42"/>
  <c r="M21" i="42"/>
  <c r="M37" i="42"/>
  <c r="M15" i="42"/>
  <c r="M31" i="42"/>
  <c r="M8" i="42"/>
  <c r="M25" i="42"/>
  <c r="M41" i="42"/>
  <c r="M4" i="42"/>
  <c r="M23" i="42"/>
  <c r="K18" i="28"/>
  <c r="M18" i="28" s="1"/>
  <c r="K6" i="28"/>
  <c r="P6" i="28" s="1"/>
  <c r="K11" i="28"/>
  <c r="M11" i="28" s="1"/>
  <c r="K15" i="28"/>
  <c r="M15" i="28" s="1"/>
  <c r="K31" i="28"/>
  <c r="M31" i="28" s="1"/>
  <c r="K8" i="28"/>
  <c r="K12" i="28"/>
  <c r="M12" i="28" s="1"/>
  <c r="K28" i="28"/>
  <c r="M28" i="28" s="1"/>
  <c r="K44" i="28"/>
  <c r="M44" i="28" s="1"/>
  <c r="K25" i="28"/>
  <c r="M25" i="28" s="1"/>
  <c r="K41" i="28"/>
  <c r="M41" i="28" s="1"/>
  <c r="K4" i="28"/>
  <c r="K22" i="28"/>
  <c r="M22" i="28" s="1"/>
  <c r="K38" i="28"/>
  <c r="M38" i="28" s="1"/>
  <c r="K9" i="28"/>
  <c r="K19" i="28"/>
  <c r="M19" i="28" s="1"/>
  <c r="K35" i="28"/>
  <c r="M35" i="28" s="1"/>
  <c r="K16" i="28"/>
  <c r="M16" i="28" s="1"/>
  <c r="K32" i="28"/>
  <c r="M32" i="28" s="1"/>
  <c r="T4" i="28"/>
  <c r="K13" i="28"/>
  <c r="M13" i="28" s="1"/>
  <c r="K29" i="28"/>
  <c r="M29" i="28" s="1"/>
  <c r="K45" i="28"/>
  <c r="M45" i="28" s="1"/>
  <c r="K5" i="28"/>
  <c r="K10" i="28"/>
  <c r="K26" i="28"/>
  <c r="M26" i="28" s="1"/>
  <c r="K42" i="28"/>
  <c r="M42" i="28" s="1"/>
  <c r="K23" i="28"/>
  <c r="M23" i="28" s="1"/>
  <c r="K39" i="28"/>
  <c r="M39" i="28" s="1"/>
  <c r="K20" i="28"/>
  <c r="M20" i="28" s="1"/>
  <c r="K36" i="28"/>
  <c r="M36" i="28" s="1"/>
  <c r="K7" i="28"/>
  <c r="K24" i="28"/>
  <c r="M24" i="28" s="1"/>
  <c r="P28" i="37" l="1"/>
  <c r="M20" i="37"/>
  <c r="P38" i="37"/>
  <c r="M34" i="37"/>
  <c r="M7" i="37"/>
  <c r="P6" i="37"/>
  <c r="S6" i="37"/>
  <c r="M42" i="37"/>
  <c r="M43" i="37"/>
  <c r="M27" i="37"/>
  <c r="M24" i="37"/>
  <c r="S5" i="37"/>
  <c r="P5" i="37"/>
  <c r="P38" i="43"/>
  <c r="P24" i="43"/>
  <c r="P10" i="43"/>
  <c r="N33" i="43"/>
  <c r="N7" i="43"/>
  <c r="N36" i="43"/>
  <c r="P39" i="43"/>
  <c r="N22" i="43"/>
  <c r="L7" i="43"/>
  <c r="P33" i="43"/>
  <c r="P9" i="43"/>
  <c r="L9" i="43"/>
  <c r="P37" i="43"/>
  <c r="N31" i="43"/>
  <c r="P17" i="43"/>
  <c r="N27" i="43"/>
  <c r="L29" i="43"/>
  <c r="P22" i="43"/>
  <c r="L38" i="43"/>
  <c r="N32" i="43"/>
  <c r="P32" i="43"/>
  <c r="L24" i="43"/>
  <c r="L30" i="43"/>
  <c r="L19" i="43"/>
  <c r="P40" i="43"/>
  <c r="N17" i="43"/>
  <c r="P14" i="43"/>
  <c r="L10" i="43"/>
  <c r="P25" i="43"/>
  <c r="L11" i="43"/>
  <c r="V7" i="43"/>
  <c r="R7" i="43"/>
  <c r="T7" i="43" s="1"/>
  <c r="L8" i="43"/>
  <c r="V5" i="43"/>
  <c r="R5" i="43"/>
  <c r="T5" i="43" s="1"/>
  <c r="R42" i="43"/>
  <c r="T42" i="43" s="1"/>
  <c r="P41" i="43"/>
  <c r="P11" i="43"/>
  <c r="P42" i="43"/>
  <c r="R12" i="43"/>
  <c r="T12" i="43" s="1"/>
  <c r="L42" i="43"/>
  <c r="R22" i="43"/>
  <c r="T22" i="43" s="1"/>
  <c r="R14" i="43"/>
  <c r="T14" i="43" s="1"/>
  <c r="R26" i="43"/>
  <c r="T26" i="43" s="1"/>
  <c r="R43" i="43"/>
  <c r="T43" i="43" s="1"/>
  <c r="R17" i="43"/>
  <c r="T17" i="43" s="1"/>
  <c r="L6" i="43"/>
  <c r="R28" i="43"/>
  <c r="T28" i="43" s="1"/>
  <c r="R13" i="43"/>
  <c r="T13" i="43" s="1"/>
  <c r="R29" i="43"/>
  <c r="T29" i="43" s="1"/>
  <c r="R25" i="43"/>
  <c r="T25" i="43" s="1"/>
  <c r="P26" i="43"/>
  <c r="R40" i="43"/>
  <c r="T40" i="43" s="1"/>
  <c r="R23" i="43"/>
  <c r="T23" i="43" s="1"/>
  <c r="R24" i="43"/>
  <c r="T24" i="43" s="1"/>
  <c r="N26" i="43"/>
  <c r="R21" i="43"/>
  <c r="T21" i="43" s="1"/>
  <c r="R39" i="43"/>
  <c r="T39" i="43" s="1"/>
  <c r="R19" i="43"/>
  <c r="T19" i="43" s="1"/>
  <c r="R45" i="43"/>
  <c r="T45" i="43" s="1"/>
  <c r="L25" i="43"/>
  <c r="N8" i="43"/>
  <c r="N43" i="43"/>
  <c r="R38" i="43"/>
  <c r="T38" i="43" s="1"/>
  <c r="R18" i="43"/>
  <c r="T18" i="43" s="1"/>
  <c r="V4" i="43"/>
  <c r="R4" i="43"/>
  <c r="T4" i="43" s="1"/>
  <c r="N20" i="43"/>
  <c r="R20" i="43"/>
  <c r="T20" i="43" s="1"/>
  <c r="N42" i="43"/>
  <c r="R32" i="43"/>
  <c r="T32" i="43" s="1"/>
  <c r="R33" i="43"/>
  <c r="T33" i="43" s="1"/>
  <c r="R15" i="43"/>
  <c r="T15" i="43" s="1"/>
  <c r="R36" i="43"/>
  <c r="T36" i="43" s="1"/>
  <c r="R16" i="43"/>
  <c r="T16" i="43" s="1"/>
  <c r="P28" i="43"/>
  <c r="P29" i="43"/>
  <c r="L13" i="43"/>
  <c r="R34" i="43"/>
  <c r="T34" i="43" s="1"/>
  <c r="P15" i="43"/>
  <c r="P36" i="43"/>
  <c r="R35" i="43"/>
  <c r="T35" i="43" s="1"/>
  <c r="R41" i="43"/>
  <c r="T41" i="43" s="1"/>
  <c r="R37" i="43"/>
  <c r="T37" i="43" s="1"/>
  <c r="R44" i="43"/>
  <c r="T44" i="43" s="1"/>
  <c r="R30" i="43"/>
  <c r="T30" i="43" s="1"/>
  <c r="R31" i="43"/>
  <c r="T31" i="43" s="1"/>
  <c r="P12" i="43"/>
  <c r="R27" i="43"/>
  <c r="T27" i="43" s="1"/>
  <c r="P44" i="43"/>
  <c r="L28" i="43"/>
  <c r="V9" i="43"/>
  <c r="R9" i="43"/>
  <c r="T9" i="43" s="1"/>
  <c r="P30" i="43"/>
  <c r="L14" i="43"/>
  <c r="P31" i="43"/>
  <c r="R11" i="43"/>
  <c r="T11" i="43" s="1"/>
  <c r="R8" i="43"/>
  <c r="T8" i="43" s="1"/>
  <c r="V8" i="43"/>
  <c r="P35" i="43"/>
  <c r="L40" i="43"/>
  <c r="V10" i="43"/>
  <c r="R10" i="43"/>
  <c r="T10" i="43" s="1"/>
  <c r="L43" i="43"/>
  <c r="V6" i="43"/>
  <c r="R6" i="43"/>
  <c r="T6" i="43" s="1"/>
  <c r="N4" i="43"/>
  <c r="L35" i="43"/>
  <c r="N41" i="43"/>
  <c r="M14" i="37"/>
  <c r="P14" i="37"/>
  <c r="S4" i="37"/>
  <c r="P4" i="37"/>
  <c r="M4" i="37"/>
  <c r="M30" i="37"/>
  <c r="P30" i="37"/>
  <c r="M11" i="37"/>
  <c r="M40" i="37"/>
  <c r="M41" i="37"/>
  <c r="M36" i="37"/>
  <c r="M31" i="37"/>
  <c r="P31" i="37"/>
  <c r="P32" i="37"/>
  <c r="M32" i="37"/>
  <c r="M25" i="37"/>
  <c r="M15" i="37"/>
  <c r="P15" i="37"/>
  <c r="S8" i="37"/>
  <c r="P8" i="37"/>
  <c r="M8" i="37"/>
  <c r="M45" i="37"/>
  <c r="P16" i="37"/>
  <c r="M16" i="37"/>
  <c r="M21" i="37"/>
  <c r="P21" i="37"/>
  <c r="M18" i="37"/>
  <c r="S10" i="37"/>
  <c r="P10" i="37"/>
  <c r="P9" i="42"/>
  <c r="M10" i="42"/>
  <c r="P10" i="42"/>
  <c r="M5" i="42"/>
  <c r="P5" i="42"/>
  <c r="M7" i="42"/>
  <c r="M6" i="28"/>
  <c r="P6" i="42"/>
  <c r="M6" i="42"/>
  <c r="P7" i="28"/>
  <c r="M7" i="28"/>
  <c r="P9" i="28"/>
  <c r="M9" i="28"/>
  <c r="P4" i="28"/>
  <c r="M4" i="28"/>
  <c r="P10" i="28"/>
  <c r="M10" i="28"/>
  <c r="P5" i="28"/>
  <c r="M5" i="28"/>
  <c r="P8" i="28"/>
  <c r="M8"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<sst xmlns="http://schemas.openxmlformats.org/spreadsheetml/2006/main" count="777" uniqueCount="82">
  <si>
    <t>Complete</t>
  </si>
  <si>
    <t>Chart Data</t>
  </si>
  <si>
    <t>Progress</t>
  </si>
  <si>
    <t>Remainder</t>
  </si>
  <si>
    <t>Step</t>
  </si>
  <si>
    <t>Grey</t>
  </si>
  <si>
    <t>Green</t>
  </si>
  <si>
    <t>Step 1</t>
  </si>
  <si>
    <t>Step 2</t>
  </si>
  <si>
    <t>Step 3</t>
  </si>
  <si>
    <t>Step 4</t>
  </si>
  <si>
    <t>Step 5</t>
  </si>
  <si>
    <t>Donut Chart</t>
  </si>
  <si>
    <t>Marker</t>
  </si>
  <si>
    <t>Number</t>
  </si>
  <si>
    <t>X</t>
  </si>
  <si>
    <t>Y</t>
  </si>
  <si>
    <t>Value</t>
  </si>
  <si>
    <t>Date</t>
  </si>
  <si>
    <t>Date Label</t>
  </si>
  <si>
    <t>Yes</t>
  </si>
  <si>
    <t>No</t>
  </si>
  <si>
    <t>Day</t>
  </si>
  <si>
    <t>S</t>
  </si>
  <si>
    <t>M</t>
  </si>
  <si>
    <t>T</t>
  </si>
  <si>
    <t>W</t>
  </si>
  <si>
    <t>F</t>
  </si>
  <si>
    <t>Red</t>
  </si>
  <si>
    <t>Dot</t>
  </si>
  <si>
    <t>Steps Chart</t>
  </si>
  <si>
    <t>Scorecard Chart</t>
  </si>
  <si>
    <t>Calendar Chart</t>
  </si>
  <si>
    <t>Start Date:</t>
  </si>
  <si>
    <t>Chart Title:</t>
  </si>
  <si>
    <t>Day Labels</t>
  </si>
  <si>
    <t>Waffle Chart</t>
  </si>
  <si>
    <t>Complete:</t>
  </si>
  <si>
    <t>Integer:</t>
  </si>
  <si>
    <t>Label Row:</t>
  </si>
  <si>
    <t>Color</t>
  </si>
  <si>
    <t>Sequence</t>
  </si>
  <si>
    <t>Gauge Chart</t>
  </si>
  <si>
    <t>Progress Bar Chart</t>
  </si>
  <si>
    <t>Table of Contents</t>
  </si>
  <si>
    <t>True|False|3|Medium|Medium|False</t>
  </si>
  <si>
    <t>Author:</t>
  </si>
  <si>
    <t>Jon Acampora</t>
  </si>
  <si>
    <t>Source:</t>
  </si>
  <si>
    <t>https://www.excelcampus.com/charts/8-types-of-progress-charts/</t>
  </si>
  <si>
    <t>Outside Month</t>
  </si>
  <si>
    <t>Current Month</t>
  </si>
  <si>
    <t>Month #:</t>
  </si>
  <si>
    <t>Streak</t>
  </si>
  <si>
    <t>Week</t>
  </si>
  <si>
    <t>Count</t>
  </si>
  <si>
    <t>Intro - 8 types of progress charts. Calendar one of the most popular</t>
  </si>
  <si>
    <t>Preview of variations</t>
  </si>
  <si>
    <t>The source data setup</t>
  </si>
  <si>
    <t>Create the basic XY chart</t>
  </si>
  <si>
    <t>Explain the variations</t>
  </si>
  <si>
    <t>When to use</t>
  </si>
  <si>
    <t>Often used in fitness and habit tracking apps for personal use.  Can also be used for visualizing how often daily goals are met for things like attendance, store opening on time, daily sales goals, daily outbound call goals, etc.</t>
  </si>
  <si>
    <t>Leave a comment and let us know what you will be using it for.</t>
  </si>
  <si>
    <t>Day No.</t>
  </si>
  <si>
    <t>Complete (color)</t>
  </si>
  <si>
    <t>Data</t>
  </si>
  <si>
    <t>Calendar Data</t>
  </si>
  <si>
    <t>Prev/Next Month</t>
  </si>
  <si>
    <t>Mon</t>
  </si>
  <si>
    <t>Tue</t>
  </si>
  <si>
    <t>Wed</t>
  </si>
  <si>
    <t>Thu</t>
  </si>
  <si>
    <t>Fri</t>
  </si>
  <si>
    <t>Sat</t>
  </si>
  <si>
    <t>Sun</t>
  </si>
  <si>
    <t xml:space="preserve">Weekday: </t>
  </si>
  <si>
    <t>Start Day Data</t>
  </si>
  <si>
    <t>WEEKDAY Start</t>
  </si>
  <si>
    <t>Day Label</t>
  </si>
  <si>
    <t>Goal</t>
  </si>
  <si>
    <t>Goal (days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</si>
</sst>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theme="1"/>
      <name val="Fira Mono"/>
      <family val="3"/>
    </font>
    <font>
      <b/>
      <sz val="14"/>
      <color theme="1"/>
      <name val="Calibri"/>
      <family val="2"/>
      <scheme val="minor"/>
    </font>
    <font>
      <sz val="11"/>
      <color rgb="FFFFFFFF"/>
      <name val="Calibri"/>
      <family val="2"/>
      <scheme val="minor"/>
    </font>
    <font>
      <sz val="11"/>
      <color theme="0" tint="-0.34998626667073579"/>
      <name val="Wingdings"/>
      <charset val="2"/>
    </font>
    <font>
      <u/>
      <sz val="11"/>
      <color theme="10"/>
      <name val="Calibri"/>
      <family val="2"/>
      <scheme val="minor"/>
    </font>
    <font>
      <sz val="14"/>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1B1B1B"/>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69D8FF"/>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37">
    <xf numFmtId="0" fontId="0" fillId="0" borderId="0" xfId="0"/>
    <xf numFmtId="9" fontId="0" fillId="0" borderId="0" xfId="1" applyFont="1"/>
    <xf numFmtId="0" fontId="2" fillId="0" borderId="0" xfId="0" applyFont="1"/>
    <xf numFmtId="0" fontId="2" fillId="2" borderId="0" xfId="0" applyFont="1" applyFill="1"/>
    <xf numFmtId="0" fontId="0" fillId="2" borderId="0" xfId="0" applyFill="1"/>
    <xf numFmtId="9" fontId="0" fillId="0" borderId="0" xfId="0" applyNumberFormat="1"/>
    <xf numFmtId="9" fontId="4" fillId="0" borderId="0" xfId="0" applyNumberFormat="1" applyFont="1"/>
    <xf numFmtId="9" fontId="2" fillId="0" borderId="0" xfId="0" applyNumberFormat="1" applyFont="1"/>
    <xf numFmtId="14" fontId="2" fillId="0" borderId="0" xfId="0" applyNumberFormat="1" applyFont="1"/>
    <xf numFmtId="14" fontId="0" fillId="0" borderId="0" xfId="0" applyNumberFormat="1"/>
    <xf numFmtId="164" fontId="0" fillId="0" borderId="0" xfId="0" applyNumberFormat="1"/>
    <xf numFmtId="0" fontId="0" fillId="3" borderId="0" xfId="0" applyFill="1"/>
    <xf numFmtId="0" fontId="0" fillId="4" borderId="0" xfId="0" applyFill="1"/>
    <xf numFmtId="0" fontId="5" fillId="0" borderId="0" xfId="0" applyFont="1"/>
    <xf numFmtId="0" fontId="6" fillId="0" borderId="0" xfId="0" applyFont="1"/>
    <xf numFmtId="0" fontId="7" fillId="0" borderId="0" xfId="0" applyFont="1"/>
    <xf numFmtId="0" fontId="7" fillId="4" borderId="0" xfId="0" applyFont="1" applyFill="1" applyAlignment="1">
      <alignment horizontal="left"/>
    </xf>
    <xf numFmtId="0" fontId="7" fillId="3" borderId="0" xfId="0" applyFont="1" applyFill="1" applyAlignment="1">
      <alignment horizontal="left"/>
    </xf>
    <xf numFmtId="0" fontId="8" fillId="0" borderId="0" xfId="2"/>
    <xf numFmtId="9" fontId="2" fillId="0" borderId="0" xfId="1" applyFont="1"/>
    <xf numFmtId="0" fontId="2" fillId="5" borderId="0" xfId="0" applyFont="1" applyFill="1"/>
    <xf numFmtId="0" fontId="0" fillId="5" borderId="0" xfId="0" applyFill="1"/>
    <xf numFmtId="0" fontId="2" fillId="6" borderId="0" xfId="0" applyFont="1" applyFill="1"/>
    <xf numFmtId="0" fontId="2" fillId="7" borderId="0" xfId="0" applyFont="1" applyFill="1"/>
    <xf numFmtId="0" fontId="0" fillId="7" borderId="0" xfId="0" applyFill="1"/>
    <xf numFmtId="0" fontId="2" fillId="8" borderId="0" xfId="0" applyFont="1" applyFill="1"/>
    <xf numFmtId="0" fontId="0" fillId="8" borderId="0" xfId="0" applyFill="1"/>
    <xf numFmtId="0" fontId="9" fillId="0" borderId="0" xfId="0" applyFont="1"/>
    <xf numFmtId="0" fontId="7" fillId="0" borderId="1" xfId="0" applyFont="1" applyBorder="1"/>
    <xf numFmtId="0" fontId="5" fillId="0" borderId="1" xfId="0" applyFont="1" applyBorder="1"/>
    <xf numFmtId="0" fontId="0" fillId="0" borderId="1" xfId="0" applyBorder="1"/>
    <xf numFmtId="0" fontId="0" fillId="0" borderId="2" xfId="0" applyBorder="1"/>
    <xf numFmtId="0" fontId="2" fillId="3" borderId="0" xfId="0" applyFont="1" applyFill="1"/>
    <xf numFmtId="0" fontId="2" fillId="9" borderId="0" xfId="0" applyFont="1" applyFill="1"/>
    <xf numFmtId="0" fontId="0" fillId="9" borderId="0" xfId="0" applyFill="1"/>
    <xf numFmtId="0" fontId="2" fillId="10" borderId="0" xfId="0" applyFont="1" applyFill="1"/>
    <xf numFmtId="0" fontId="0" fillId="10" borderId="0" xfId="0" applyFill="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4DBF35"/>
      <color rgb="FFFF3399"/>
      <color rgb="FF69D8FF"/>
      <color rgb="FF009ED6"/>
      <color rgb="FF0088B8"/>
      <color rgb="FF1B1B1B"/>
      <color rgb="FF66CF51"/>
      <color rgb="FF00CC00"/>
      <color rgb="FF7CBF33"/>
      <color rgb="FFCFC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microsoft.com/office/2011/relationships/chartColorStyle" Target="colors6.xml"/><Relationship Id="rId1" Type="http://schemas.microsoft.com/office/2011/relationships/chartStyle" Target="style6.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20.png"/><Relationship Id="rId7" Type="http://schemas.openxmlformats.org/officeDocument/2006/relationships/image" Target="../media/image17.png"/><Relationship Id="rId2" Type="http://schemas.microsoft.com/office/2011/relationships/chartColorStyle" Target="colors15.xml"/><Relationship Id="rId1" Type="http://schemas.microsoft.com/office/2011/relationships/chartStyle" Target="style15.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21.svg"/></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microsoft.com/office/2011/relationships/chartColorStyle" Target="colors31.xml"/><Relationship Id="rId1" Type="http://schemas.microsoft.com/office/2011/relationships/chartStyle" Target="style31.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microsoft.com/office/2011/relationships/chartColorStyle" Target="colors41.xml"/><Relationship Id="rId1" Type="http://schemas.microsoft.com/office/2011/relationships/chartStyle" Target="style41.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20.png"/><Relationship Id="rId7" Type="http://schemas.openxmlformats.org/officeDocument/2006/relationships/image" Target="../media/image17.png"/><Relationship Id="rId2" Type="http://schemas.microsoft.com/office/2011/relationships/chartColorStyle" Target="colors50.xml"/><Relationship Id="rId1" Type="http://schemas.microsoft.com/office/2011/relationships/chartStyle" Target="style50.xml"/><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21.svg"/></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solidFill>
            <a:ln w="3175"/>
          </c:spPr>
          <c:dPt>
            <c:idx val="0"/>
            <c:bubble3D val="0"/>
            <c:spPr>
              <a:solidFill>
                <a:schemeClr val="bg2"/>
              </a:solidFill>
              <a:ln w="3175">
                <a:solidFill>
                  <a:schemeClr val="lt1"/>
                </a:solidFill>
              </a:ln>
              <a:effectLst/>
            </c:spPr>
            <c:extLst>
              <c:ext xmlns:c16="http://schemas.microsoft.com/office/drawing/2014/chart" uri="{C3380CC4-5D6E-409C-BE32-E72D297353CC}">
                <c16:uniqueId val="{00000001-BDC9-4D97-883F-63FB06056B80}"/>
              </c:ext>
            </c:extLst>
          </c:dPt>
          <c:dPt>
            <c:idx val="1"/>
            <c:bubble3D val="0"/>
            <c:spPr>
              <a:solidFill>
                <a:schemeClr val="bg2"/>
              </a:solidFill>
              <a:ln w="3175">
                <a:solidFill>
                  <a:schemeClr val="lt1"/>
                </a:solidFill>
              </a:ln>
              <a:effectLst/>
            </c:spPr>
            <c:extLst>
              <c:ext xmlns:c16="http://schemas.microsoft.com/office/drawing/2014/chart" uri="{C3380CC4-5D6E-409C-BE32-E72D297353CC}">
                <c16:uniqueId val="{00000003-BDC9-4D97-883F-63FB06056B80}"/>
              </c:ext>
            </c:extLst>
          </c:dPt>
          <c:dPt>
            <c:idx val="2"/>
            <c:bubble3D val="0"/>
            <c:spPr>
              <a:solidFill>
                <a:schemeClr val="bg2"/>
              </a:solidFill>
              <a:ln w="3175">
                <a:solidFill>
                  <a:schemeClr val="lt1"/>
                </a:solidFill>
              </a:ln>
              <a:effectLst/>
            </c:spPr>
            <c:extLst>
              <c:ext xmlns:c16="http://schemas.microsoft.com/office/drawing/2014/chart" uri="{C3380CC4-5D6E-409C-BE32-E72D297353CC}">
                <c16:uniqueId val="{00000005-BDC9-4D97-883F-63FB06056B80}"/>
              </c:ext>
            </c:extLst>
          </c:dPt>
          <c:dPt>
            <c:idx val="3"/>
            <c:bubble3D val="0"/>
            <c:spPr>
              <a:solidFill>
                <a:schemeClr val="bg2"/>
              </a:solidFill>
              <a:ln w="3175">
                <a:solidFill>
                  <a:schemeClr val="lt1"/>
                </a:solidFill>
              </a:ln>
              <a:effectLst/>
            </c:spPr>
            <c:extLst>
              <c:ext xmlns:c16="http://schemas.microsoft.com/office/drawing/2014/chart" uri="{C3380CC4-5D6E-409C-BE32-E72D297353CC}">
                <c16:uniqueId val="{00000007-BDC9-4D97-883F-63FB06056B80}"/>
              </c:ext>
            </c:extLst>
          </c:dPt>
          <c:dPt>
            <c:idx val="4"/>
            <c:bubble3D val="0"/>
            <c:spPr>
              <a:solidFill>
                <a:schemeClr val="bg2"/>
              </a:solidFill>
              <a:ln w="3175">
                <a:solidFill>
                  <a:schemeClr val="lt1"/>
                </a:solidFill>
              </a:ln>
              <a:effectLst/>
            </c:spPr>
            <c:extLst>
              <c:ext xmlns:c16="http://schemas.microsoft.com/office/drawing/2014/chart" uri="{C3380CC4-5D6E-409C-BE32-E72D297353CC}">
                <c16:uniqueId val="{00000009-BDC9-4D97-883F-63FB06056B80}"/>
              </c:ext>
            </c:extLst>
          </c:dPt>
          <c:dPt>
            <c:idx val="5"/>
            <c:bubble3D val="0"/>
            <c:spPr>
              <a:solidFill>
                <a:schemeClr val="bg2"/>
              </a:solidFill>
              <a:ln w="3175">
                <a:solidFill>
                  <a:schemeClr val="lt1"/>
                </a:solidFill>
              </a:ln>
              <a:effectLst/>
            </c:spPr>
            <c:extLst>
              <c:ext xmlns:c16="http://schemas.microsoft.com/office/drawing/2014/chart" uri="{C3380CC4-5D6E-409C-BE32-E72D297353CC}">
                <c16:uniqueId val="{0000000B-BDC9-4D97-883F-63FB06056B80}"/>
              </c:ext>
            </c:extLst>
          </c:dPt>
          <c:dPt>
            <c:idx val="6"/>
            <c:bubble3D val="0"/>
            <c:spPr>
              <a:solidFill>
                <a:schemeClr val="bg2"/>
              </a:solidFill>
              <a:ln w="3175">
                <a:solidFill>
                  <a:schemeClr val="lt1"/>
                </a:solidFill>
              </a:ln>
              <a:effectLst/>
            </c:spPr>
            <c:extLst>
              <c:ext xmlns:c16="http://schemas.microsoft.com/office/drawing/2014/chart" uri="{C3380CC4-5D6E-409C-BE32-E72D297353CC}">
                <c16:uniqueId val="{0000000D-BDC9-4D97-883F-63FB06056B80}"/>
              </c:ext>
            </c:extLst>
          </c:dPt>
          <c:dPt>
            <c:idx val="7"/>
            <c:bubble3D val="0"/>
            <c:spPr>
              <a:solidFill>
                <a:schemeClr val="bg2"/>
              </a:solidFill>
              <a:ln w="3175">
                <a:solidFill>
                  <a:schemeClr val="lt1"/>
                </a:solidFill>
              </a:ln>
              <a:effectLst/>
            </c:spPr>
            <c:extLst>
              <c:ext xmlns:c16="http://schemas.microsoft.com/office/drawing/2014/chart" uri="{C3380CC4-5D6E-409C-BE32-E72D297353CC}">
                <c16:uniqueId val="{0000000F-BDC9-4D97-883F-63FB06056B80}"/>
              </c:ext>
            </c:extLst>
          </c:dPt>
          <c:dPt>
            <c:idx val="8"/>
            <c:bubble3D val="0"/>
            <c:spPr>
              <a:solidFill>
                <a:schemeClr val="bg2"/>
              </a:solidFill>
              <a:ln w="3175">
                <a:solidFill>
                  <a:schemeClr val="lt1"/>
                </a:solidFill>
              </a:ln>
              <a:effectLst/>
            </c:spPr>
            <c:extLst>
              <c:ext xmlns:c16="http://schemas.microsoft.com/office/drawing/2014/chart" uri="{C3380CC4-5D6E-409C-BE32-E72D297353CC}">
                <c16:uniqueId val="{00000011-BDC9-4D97-883F-63FB06056B80}"/>
              </c:ext>
            </c:extLst>
          </c:dPt>
          <c:dPt>
            <c:idx val="9"/>
            <c:bubble3D val="0"/>
            <c:spPr>
              <a:solidFill>
                <a:schemeClr val="bg2"/>
              </a:solidFill>
              <a:ln w="3175">
                <a:solidFill>
                  <a:schemeClr val="lt1"/>
                </a:solidFill>
              </a:ln>
              <a:effectLst/>
            </c:spPr>
            <c:extLst>
              <c:ext xmlns:c16="http://schemas.microsoft.com/office/drawing/2014/chart" uri="{C3380CC4-5D6E-409C-BE32-E72D297353CC}">
                <c16:uniqueId val="{00000013-BDC9-4D97-883F-63FB06056B80}"/>
              </c:ext>
            </c:extLst>
          </c:dPt>
          <c:dPt>
            <c:idx val="10"/>
            <c:bubble3D val="0"/>
            <c:spPr>
              <a:solidFill>
                <a:schemeClr val="bg2"/>
              </a:solidFill>
              <a:ln w="3175">
                <a:solidFill>
                  <a:schemeClr val="lt1"/>
                </a:solidFill>
              </a:ln>
              <a:effectLst/>
            </c:spPr>
            <c:extLst>
              <c:ext xmlns:c16="http://schemas.microsoft.com/office/drawing/2014/chart" uri="{C3380CC4-5D6E-409C-BE32-E72D297353CC}">
                <c16:uniqueId val="{00000015-BDC9-4D97-883F-63FB06056B80}"/>
              </c:ext>
            </c:extLst>
          </c:dPt>
          <c:dPt>
            <c:idx val="11"/>
            <c:bubble3D val="0"/>
            <c:spPr>
              <a:solidFill>
                <a:schemeClr val="bg2"/>
              </a:solidFill>
              <a:ln w="3175">
                <a:solidFill>
                  <a:schemeClr val="lt1"/>
                </a:solidFill>
              </a:ln>
              <a:effectLst/>
            </c:spPr>
            <c:extLst>
              <c:ext xmlns:c16="http://schemas.microsoft.com/office/drawing/2014/chart" uri="{C3380CC4-5D6E-409C-BE32-E72D297353CC}">
                <c16:uniqueId val="{00000017-BDC9-4D97-883F-63FB06056B80}"/>
              </c:ext>
            </c:extLst>
          </c:dPt>
          <c:dPt>
            <c:idx val="12"/>
            <c:bubble3D val="0"/>
            <c:spPr>
              <a:solidFill>
                <a:schemeClr val="bg2"/>
              </a:solidFill>
              <a:ln w="3175">
                <a:solidFill>
                  <a:schemeClr val="lt1"/>
                </a:solidFill>
              </a:ln>
              <a:effectLst/>
            </c:spPr>
            <c:extLst>
              <c:ext xmlns:c16="http://schemas.microsoft.com/office/drawing/2014/chart" uri="{C3380CC4-5D6E-409C-BE32-E72D297353CC}">
                <c16:uniqueId val="{00000019-BDC9-4D97-883F-63FB06056B80}"/>
              </c:ext>
            </c:extLst>
          </c:dPt>
          <c:dPt>
            <c:idx val="13"/>
            <c:bubble3D val="0"/>
            <c:spPr>
              <a:solidFill>
                <a:schemeClr val="bg2"/>
              </a:solidFill>
              <a:ln w="3175">
                <a:solidFill>
                  <a:schemeClr val="lt1"/>
                </a:solidFill>
              </a:ln>
              <a:effectLst/>
            </c:spPr>
            <c:extLst>
              <c:ext xmlns:c16="http://schemas.microsoft.com/office/drawing/2014/chart" uri="{C3380CC4-5D6E-409C-BE32-E72D297353CC}">
                <c16:uniqueId val="{0000001B-BDC9-4D97-883F-63FB06056B80}"/>
              </c:ext>
            </c:extLst>
          </c:dPt>
          <c:dPt>
            <c:idx val="14"/>
            <c:bubble3D val="0"/>
            <c:spPr>
              <a:solidFill>
                <a:schemeClr val="bg2"/>
              </a:solidFill>
              <a:ln w="3175">
                <a:solidFill>
                  <a:schemeClr val="lt1"/>
                </a:solidFill>
              </a:ln>
              <a:effectLst/>
            </c:spPr>
            <c:extLst>
              <c:ext xmlns:c16="http://schemas.microsoft.com/office/drawing/2014/chart" uri="{C3380CC4-5D6E-409C-BE32-E72D297353CC}">
                <c16:uniqueId val="{0000001D-BDC9-4D97-883F-63FB06056B80}"/>
              </c:ext>
            </c:extLst>
          </c:dPt>
          <c:dPt>
            <c:idx val="15"/>
            <c:bubble3D val="0"/>
            <c:spPr>
              <a:solidFill>
                <a:schemeClr val="bg2"/>
              </a:solidFill>
              <a:ln w="3175">
                <a:solidFill>
                  <a:schemeClr val="lt1"/>
                </a:solidFill>
              </a:ln>
              <a:effectLst/>
            </c:spPr>
            <c:extLst>
              <c:ext xmlns:c16="http://schemas.microsoft.com/office/drawing/2014/chart" uri="{C3380CC4-5D6E-409C-BE32-E72D297353CC}">
                <c16:uniqueId val="{0000001F-BDC9-4D97-883F-63FB06056B80}"/>
              </c:ext>
            </c:extLst>
          </c:dPt>
          <c:dPt>
            <c:idx val="16"/>
            <c:bubble3D val="0"/>
            <c:spPr>
              <a:solidFill>
                <a:schemeClr val="bg2"/>
              </a:solidFill>
              <a:ln w="3175">
                <a:solidFill>
                  <a:schemeClr val="lt1"/>
                </a:solidFill>
              </a:ln>
              <a:effectLst/>
            </c:spPr>
            <c:extLst>
              <c:ext xmlns:c16="http://schemas.microsoft.com/office/drawing/2014/chart" uri="{C3380CC4-5D6E-409C-BE32-E72D297353CC}">
                <c16:uniqueId val="{00000021-BDC9-4D97-883F-63FB06056B80}"/>
              </c:ext>
            </c:extLst>
          </c:dPt>
          <c:dPt>
            <c:idx val="17"/>
            <c:bubble3D val="0"/>
            <c:spPr>
              <a:solidFill>
                <a:schemeClr val="bg2"/>
              </a:solidFill>
              <a:ln w="3175">
                <a:solidFill>
                  <a:schemeClr val="lt1"/>
                </a:solidFill>
              </a:ln>
              <a:effectLst/>
            </c:spPr>
            <c:extLst>
              <c:ext xmlns:c16="http://schemas.microsoft.com/office/drawing/2014/chart" uri="{C3380CC4-5D6E-409C-BE32-E72D297353CC}">
                <c16:uniqueId val="{00000023-BDC9-4D97-883F-63FB06056B80}"/>
              </c:ext>
            </c:extLst>
          </c:dPt>
          <c:dPt>
            <c:idx val="18"/>
            <c:bubble3D val="0"/>
            <c:spPr>
              <a:solidFill>
                <a:schemeClr val="bg2"/>
              </a:solidFill>
              <a:ln w="3175">
                <a:solidFill>
                  <a:schemeClr val="lt1"/>
                </a:solidFill>
              </a:ln>
              <a:effectLst/>
            </c:spPr>
            <c:extLst>
              <c:ext xmlns:c16="http://schemas.microsoft.com/office/drawing/2014/chart" uri="{C3380CC4-5D6E-409C-BE32-E72D297353CC}">
                <c16:uniqueId val="{00000025-BDC9-4D97-883F-63FB06056B80}"/>
              </c:ext>
            </c:extLst>
          </c:dPt>
          <c:dPt>
            <c:idx val="19"/>
            <c:bubble3D val="0"/>
            <c:spPr>
              <a:solidFill>
                <a:schemeClr val="bg2"/>
              </a:solidFill>
              <a:ln w="3175">
                <a:solidFill>
                  <a:schemeClr val="lt1"/>
                </a:solidFill>
              </a:ln>
              <a:effectLst/>
            </c:spPr>
            <c:extLst>
              <c:ext xmlns:c16="http://schemas.microsoft.com/office/drawing/2014/chart" uri="{C3380CC4-5D6E-409C-BE32-E72D297353CC}">
                <c16:uniqueId val="{00000027-BDC9-4D97-883F-63FB06056B80}"/>
              </c:ext>
            </c:extLst>
          </c:dPt>
          <c:dPt>
            <c:idx val="20"/>
            <c:bubble3D val="0"/>
            <c:spPr>
              <a:solidFill>
                <a:schemeClr val="bg2"/>
              </a:solidFill>
              <a:ln w="3175">
                <a:solidFill>
                  <a:schemeClr val="lt1"/>
                </a:solidFill>
              </a:ln>
              <a:effectLst/>
            </c:spPr>
            <c:extLst>
              <c:ext xmlns:c16="http://schemas.microsoft.com/office/drawing/2014/chart" uri="{C3380CC4-5D6E-409C-BE32-E72D297353CC}">
                <c16:uniqueId val="{00000029-BDC9-4D97-883F-63FB06056B80}"/>
              </c:ext>
            </c:extLst>
          </c:dPt>
          <c:dPt>
            <c:idx val="21"/>
            <c:bubble3D val="0"/>
            <c:spPr>
              <a:solidFill>
                <a:schemeClr val="bg2"/>
              </a:solidFill>
              <a:ln w="3175">
                <a:solidFill>
                  <a:schemeClr val="lt1"/>
                </a:solidFill>
              </a:ln>
              <a:effectLst/>
            </c:spPr>
            <c:extLst>
              <c:ext xmlns:c16="http://schemas.microsoft.com/office/drawing/2014/chart" uri="{C3380CC4-5D6E-409C-BE32-E72D297353CC}">
                <c16:uniqueId val="{0000002B-BDC9-4D97-883F-63FB06056B80}"/>
              </c:ext>
            </c:extLst>
          </c:dPt>
          <c:dPt>
            <c:idx val="22"/>
            <c:bubble3D val="0"/>
            <c:spPr>
              <a:solidFill>
                <a:schemeClr val="bg2"/>
              </a:solidFill>
              <a:ln w="3175">
                <a:solidFill>
                  <a:schemeClr val="lt1"/>
                </a:solidFill>
              </a:ln>
              <a:effectLst/>
            </c:spPr>
            <c:extLst>
              <c:ext xmlns:c16="http://schemas.microsoft.com/office/drawing/2014/chart" uri="{C3380CC4-5D6E-409C-BE32-E72D297353CC}">
                <c16:uniqueId val="{0000002D-BDC9-4D97-883F-63FB06056B80}"/>
              </c:ext>
            </c:extLst>
          </c:dPt>
          <c:dPt>
            <c:idx val="23"/>
            <c:bubble3D val="0"/>
            <c:spPr>
              <a:solidFill>
                <a:schemeClr val="bg2"/>
              </a:solidFill>
              <a:ln w="3175">
                <a:solidFill>
                  <a:schemeClr val="lt1"/>
                </a:solidFill>
              </a:ln>
              <a:effectLst/>
            </c:spPr>
            <c:extLst>
              <c:ext xmlns:c16="http://schemas.microsoft.com/office/drawing/2014/chart" uri="{C3380CC4-5D6E-409C-BE32-E72D297353CC}">
                <c16:uniqueId val="{0000002F-BDC9-4D97-883F-63FB06056B80}"/>
              </c:ext>
            </c:extLst>
          </c:dPt>
          <c:dPt>
            <c:idx val="24"/>
            <c:bubble3D val="0"/>
            <c:spPr>
              <a:solidFill>
                <a:schemeClr val="bg2"/>
              </a:solidFill>
              <a:ln w="3175">
                <a:solidFill>
                  <a:schemeClr val="lt1"/>
                </a:solidFill>
              </a:ln>
              <a:effectLst/>
            </c:spPr>
            <c:extLst>
              <c:ext xmlns:c16="http://schemas.microsoft.com/office/drawing/2014/chart" uri="{C3380CC4-5D6E-409C-BE32-E72D297353CC}">
                <c16:uniqueId val="{00000031-BDC9-4D97-883F-63FB06056B80}"/>
              </c:ext>
            </c:extLst>
          </c:dPt>
          <c:dPt>
            <c:idx val="25"/>
            <c:bubble3D val="0"/>
            <c:spPr>
              <a:solidFill>
                <a:schemeClr val="bg2"/>
              </a:solidFill>
              <a:ln w="3175">
                <a:solidFill>
                  <a:schemeClr val="lt1"/>
                </a:solidFill>
              </a:ln>
              <a:effectLst/>
            </c:spPr>
            <c:extLst>
              <c:ext xmlns:c16="http://schemas.microsoft.com/office/drawing/2014/chart" uri="{C3380CC4-5D6E-409C-BE32-E72D297353CC}">
                <c16:uniqueId val="{00000033-BDC9-4D97-883F-63FB06056B80}"/>
              </c:ext>
            </c:extLst>
          </c:dPt>
          <c:dPt>
            <c:idx val="26"/>
            <c:bubble3D val="0"/>
            <c:spPr>
              <a:solidFill>
                <a:schemeClr val="bg2"/>
              </a:solidFill>
              <a:ln w="3175">
                <a:solidFill>
                  <a:schemeClr val="lt1"/>
                </a:solidFill>
              </a:ln>
              <a:effectLst/>
            </c:spPr>
            <c:extLst>
              <c:ext xmlns:c16="http://schemas.microsoft.com/office/drawing/2014/chart" uri="{C3380CC4-5D6E-409C-BE32-E72D297353CC}">
                <c16:uniqueId val="{00000035-BDC9-4D97-883F-63FB06056B80}"/>
              </c:ext>
            </c:extLst>
          </c:dPt>
          <c:dPt>
            <c:idx val="27"/>
            <c:bubble3D val="0"/>
            <c:spPr>
              <a:solidFill>
                <a:schemeClr val="bg2"/>
              </a:solidFill>
              <a:ln w="3175">
                <a:solidFill>
                  <a:schemeClr val="lt1"/>
                </a:solidFill>
              </a:ln>
              <a:effectLst/>
            </c:spPr>
            <c:extLst>
              <c:ext xmlns:c16="http://schemas.microsoft.com/office/drawing/2014/chart" uri="{C3380CC4-5D6E-409C-BE32-E72D297353CC}">
                <c16:uniqueId val="{00000037-BDC9-4D97-883F-63FB06056B80}"/>
              </c:ext>
            </c:extLst>
          </c:dPt>
          <c:dPt>
            <c:idx val="28"/>
            <c:bubble3D val="0"/>
            <c:spPr>
              <a:solidFill>
                <a:schemeClr val="bg2"/>
              </a:solidFill>
              <a:ln w="3175">
                <a:solidFill>
                  <a:schemeClr val="lt1"/>
                </a:solidFill>
              </a:ln>
              <a:effectLst/>
            </c:spPr>
            <c:extLst>
              <c:ext xmlns:c16="http://schemas.microsoft.com/office/drawing/2014/chart" uri="{C3380CC4-5D6E-409C-BE32-E72D297353CC}">
                <c16:uniqueId val="{00000039-BDC9-4D97-883F-63FB06056B80}"/>
              </c:ext>
            </c:extLst>
          </c:dPt>
          <c:dPt>
            <c:idx val="29"/>
            <c:bubble3D val="0"/>
            <c:spPr>
              <a:solidFill>
                <a:schemeClr val="bg2"/>
              </a:solidFill>
              <a:ln w="3175">
                <a:solidFill>
                  <a:schemeClr val="lt1"/>
                </a:solidFill>
              </a:ln>
              <a:effectLst/>
            </c:spPr>
            <c:extLst>
              <c:ext xmlns:c16="http://schemas.microsoft.com/office/drawing/2014/chart" uri="{C3380CC4-5D6E-409C-BE32-E72D297353CC}">
                <c16:uniqueId val="{0000003B-BDC9-4D97-883F-63FB06056B80}"/>
              </c:ext>
            </c:extLst>
          </c:dPt>
          <c:dPt>
            <c:idx val="30"/>
            <c:bubble3D val="0"/>
            <c:spPr>
              <a:solidFill>
                <a:schemeClr val="bg2"/>
              </a:solidFill>
              <a:ln w="3175">
                <a:solidFill>
                  <a:schemeClr val="lt1"/>
                </a:solidFill>
              </a:ln>
              <a:effectLst/>
            </c:spPr>
            <c:extLst>
              <c:ext xmlns:c16="http://schemas.microsoft.com/office/drawing/2014/chart" uri="{C3380CC4-5D6E-409C-BE32-E72D297353CC}">
                <c16:uniqueId val="{0000003D-BDC9-4D97-883F-63FB06056B80}"/>
              </c:ext>
            </c:extLst>
          </c:dPt>
          <c:dPt>
            <c:idx val="31"/>
            <c:bubble3D val="0"/>
            <c:spPr>
              <a:solidFill>
                <a:schemeClr val="bg2"/>
              </a:solidFill>
              <a:ln w="3175">
                <a:solidFill>
                  <a:schemeClr val="lt1"/>
                </a:solidFill>
              </a:ln>
              <a:effectLst/>
            </c:spPr>
            <c:extLst>
              <c:ext xmlns:c16="http://schemas.microsoft.com/office/drawing/2014/chart" uri="{C3380CC4-5D6E-409C-BE32-E72D297353CC}">
                <c16:uniqueId val="{0000003F-BDC9-4D97-883F-63FB06056B80}"/>
              </c:ext>
            </c:extLst>
          </c:dPt>
          <c:dPt>
            <c:idx val="32"/>
            <c:bubble3D val="0"/>
            <c:spPr>
              <a:solidFill>
                <a:schemeClr val="bg2"/>
              </a:solidFill>
              <a:ln w="3175">
                <a:solidFill>
                  <a:schemeClr val="lt1"/>
                </a:solidFill>
              </a:ln>
              <a:effectLst/>
            </c:spPr>
            <c:extLst>
              <c:ext xmlns:c16="http://schemas.microsoft.com/office/drawing/2014/chart" uri="{C3380CC4-5D6E-409C-BE32-E72D297353CC}">
                <c16:uniqueId val="{00000041-BDC9-4D97-883F-63FB06056B80}"/>
              </c:ext>
            </c:extLst>
          </c:dPt>
          <c:dPt>
            <c:idx val="33"/>
            <c:bubble3D val="0"/>
            <c:spPr>
              <a:solidFill>
                <a:schemeClr val="bg2"/>
              </a:solidFill>
              <a:ln w="3175">
                <a:solidFill>
                  <a:schemeClr val="lt1"/>
                </a:solidFill>
              </a:ln>
              <a:effectLst/>
            </c:spPr>
            <c:extLst>
              <c:ext xmlns:c16="http://schemas.microsoft.com/office/drawing/2014/chart" uri="{C3380CC4-5D6E-409C-BE32-E72D297353CC}">
                <c16:uniqueId val="{00000043-BDC9-4D97-883F-63FB06056B80}"/>
              </c:ext>
            </c:extLst>
          </c:dPt>
          <c:dPt>
            <c:idx val="34"/>
            <c:bubble3D val="0"/>
            <c:spPr>
              <a:solidFill>
                <a:schemeClr val="bg2"/>
              </a:solidFill>
              <a:ln w="3175">
                <a:solidFill>
                  <a:schemeClr val="lt1"/>
                </a:solidFill>
              </a:ln>
              <a:effectLst/>
            </c:spPr>
            <c:extLst>
              <c:ext xmlns:c16="http://schemas.microsoft.com/office/drawing/2014/chart" uri="{C3380CC4-5D6E-409C-BE32-E72D297353CC}">
                <c16:uniqueId val="{00000045-BDC9-4D97-883F-63FB06056B80}"/>
              </c:ext>
            </c:extLst>
          </c:dPt>
          <c:dPt>
            <c:idx val="35"/>
            <c:bubble3D val="0"/>
            <c:spPr>
              <a:solidFill>
                <a:schemeClr val="bg2"/>
              </a:solidFill>
              <a:ln w="3175">
                <a:solidFill>
                  <a:schemeClr val="lt1"/>
                </a:solidFill>
              </a:ln>
              <a:effectLst/>
            </c:spPr>
            <c:extLst>
              <c:ext xmlns:c16="http://schemas.microsoft.com/office/drawing/2014/chart" uri="{C3380CC4-5D6E-409C-BE32-E72D297353CC}">
                <c16:uniqueId val="{00000047-BDC9-4D97-883F-63FB06056B80}"/>
              </c:ext>
            </c:extLst>
          </c:dPt>
          <c:dPt>
            <c:idx val="36"/>
            <c:bubble3D val="0"/>
            <c:spPr>
              <a:solidFill>
                <a:schemeClr val="bg2"/>
              </a:solidFill>
              <a:ln w="3175">
                <a:solidFill>
                  <a:schemeClr val="lt1"/>
                </a:solidFill>
              </a:ln>
              <a:effectLst/>
            </c:spPr>
            <c:extLst>
              <c:ext xmlns:c16="http://schemas.microsoft.com/office/drawing/2014/chart" uri="{C3380CC4-5D6E-409C-BE32-E72D297353CC}">
                <c16:uniqueId val="{00000049-BDC9-4D97-883F-63FB06056B80}"/>
              </c:ext>
            </c:extLst>
          </c:dPt>
          <c:dPt>
            <c:idx val="37"/>
            <c:bubble3D val="0"/>
            <c:spPr>
              <a:solidFill>
                <a:schemeClr val="bg2"/>
              </a:solidFill>
              <a:ln w="3175">
                <a:solidFill>
                  <a:schemeClr val="lt1"/>
                </a:solidFill>
              </a:ln>
              <a:effectLst/>
            </c:spPr>
            <c:extLst>
              <c:ext xmlns:c16="http://schemas.microsoft.com/office/drawing/2014/chart" uri="{C3380CC4-5D6E-409C-BE32-E72D297353CC}">
                <c16:uniqueId val="{0000004B-BDC9-4D97-883F-63FB06056B80}"/>
              </c:ext>
            </c:extLst>
          </c:dPt>
          <c:dPt>
            <c:idx val="38"/>
            <c:bubble3D val="0"/>
            <c:spPr>
              <a:solidFill>
                <a:schemeClr val="bg2"/>
              </a:solidFill>
              <a:ln w="3175">
                <a:solidFill>
                  <a:schemeClr val="lt1"/>
                </a:solidFill>
              </a:ln>
              <a:effectLst/>
            </c:spPr>
            <c:extLst>
              <c:ext xmlns:c16="http://schemas.microsoft.com/office/drawing/2014/chart" uri="{C3380CC4-5D6E-409C-BE32-E72D297353CC}">
                <c16:uniqueId val="{0000004D-BDC9-4D97-883F-63FB06056B80}"/>
              </c:ext>
            </c:extLst>
          </c:dPt>
          <c:dPt>
            <c:idx val="39"/>
            <c:bubble3D val="0"/>
            <c:spPr>
              <a:solidFill>
                <a:schemeClr val="bg2"/>
              </a:solidFill>
              <a:ln w="3175">
                <a:solidFill>
                  <a:schemeClr val="lt1"/>
                </a:solidFill>
              </a:ln>
              <a:effectLst/>
            </c:spPr>
            <c:extLst>
              <c:ext xmlns:c16="http://schemas.microsoft.com/office/drawing/2014/chart" uri="{C3380CC4-5D6E-409C-BE32-E72D297353CC}">
                <c16:uniqueId val="{0000004F-BDC9-4D97-883F-63FB06056B80}"/>
              </c:ext>
            </c:extLst>
          </c:dPt>
          <c:dPt>
            <c:idx val="40"/>
            <c:bubble3D val="0"/>
            <c:spPr>
              <a:solidFill>
                <a:schemeClr val="bg2"/>
              </a:solidFill>
              <a:ln w="3175">
                <a:solidFill>
                  <a:schemeClr val="lt1"/>
                </a:solidFill>
              </a:ln>
              <a:effectLst/>
            </c:spPr>
            <c:extLst>
              <c:ext xmlns:c16="http://schemas.microsoft.com/office/drawing/2014/chart" uri="{C3380CC4-5D6E-409C-BE32-E72D297353CC}">
                <c16:uniqueId val="{00000051-BDC9-4D97-883F-63FB06056B80}"/>
              </c:ext>
            </c:extLst>
          </c:dPt>
          <c:dPt>
            <c:idx val="41"/>
            <c:bubble3D val="0"/>
            <c:spPr>
              <a:solidFill>
                <a:schemeClr val="bg2"/>
              </a:solidFill>
              <a:ln w="3175">
                <a:solidFill>
                  <a:schemeClr val="lt1"/>
                </a:solidFill>
              </a:ln>
              <a:effectLst/>
            </c:spPr>
            <c:extLst>
              <c:ext xmlns:c16="http://schemas.microsoft.com/office/drawing/2014/chart" uri="{C3380CC4-5D6E-409C-BE32-E72D297353CC}">
                <c16:uniqueId val="{00000053-BDC9-4D97-883F-63FB06056B80}"/>
              </c:ext>
            </c:extLst>
          </c:dPt>
          <c:dPt>
            <c:idx val="42"/>
            <c:bubble3D val="0"/>
            <c:spPr>
              <a:solidFill>
                <a:schemeClr val="bg2"/>
              </a:solidFill>
              <a:ln w="3175">
                <a:solidFill>
                  <a:schemeClr val="lt1"/>
                </a:solidFill>
              </a:ln>
              <a:effectLst/>
            </c:spPr>
            <c:extLst>
              <c:ext xmlns:c16="http://schemas.microsoft.com/office/drawing/2014/chart" uri="{C3380CC4-5D6E-409C-BE32-E72D297353CC}">
                <c16:uniqueId val="{00000055-BDC9-4D97-883F-63FB06056B80}"/>
              </c:ext>
            </c:extLst>
          </c:dPt>
          <c:dPt>
            <c:idx val="43"/>
            <c:bubble3D val="0"/>
            <c:spPr>
              <a:solidFill>
                <a:schemeClr val="bg2"/>
              </a:solidFill>
              <a:ln w="3175">
                <a:solidFill>
                  <a:schemeClr val="lt1"/>
                </a:solidFill>
              </a:ln>
              <a:effectLst/>
            </c:spPr>
            <c:extLst>
              <c:ext xmlns:c16="http://schemas.microsoft.com/office/drawing/2014/chart" uri="{C3380CC4-5D6E-409C-BE32-E72D297353CC}">
                <c16:uniqueId val="{00000057-BDC9-4D97-883F-63FB06056B80}"/>
              </c:ext>
            </c:extLst>
          </c:dPt>
          <c:dPt>
            <c:idx val="44"/>
            <c:bubble3D val="0"/>
            <c:spPr>
              <a:solidFill>
                <a:schemeClr val="bg2"/>
              </a:solidFill>
              <a:ln w="3175">
                <a:solidFill>
                  <a:schemeClr val="lt1"/>
                </a:solidFill>
              </a:ln>
              <a:effectLst/>
            </c:spPr>
            <c:extLst>
              <c:ext xmlns:c16="http://schemas.microsoft.com/office/drawing/2014/chart" uri="{C3380CC4-5D6E-409C-BE32-E72D297353CC}">
                <c16:uniqueId val="{00000059-BDC9-4D97-883F-63FB06056B80}"/>
              </c:ext>
            </c:extLst>
          </c:dPt>
          <c:dPt>
            <c:idx val="45"/>
            <c:bubble3D val="0"/>
            <c:spPr>
              <a:solidFill>
                <a:schemeClr val="bg2"/>
              </a:solidFill>
              <a:ln w="3175">
                <a:solidFill>
                  <a:schemeClr val="lt1"/>
                </a:solidFill>
              </a:ln>
              <a:effectLst/>
            </c:spPr>
            <c:extLst>
              <c:ext xmlns:c16="http://schemas.microsoft.com/office/drawing/2014/chart" uri="{C3380CC4-5D6E-409C-BE32-E72D297353CC}">
                <c16:uniqueId val="{0000005B-BDC9-4D97-883F-63FB06056B80}"/>
              </c:ext>
            </c:extLst>
          </c:dPt>
          <c:dPt>
            <c:idx val="46"/>
            <c:bubble3D val="0"/>
            <c:spPr>
              <a:solidFill>
                <a:schemeClr val="bg2"/>
              </a:solidFill>
              <a:ln w="3175">
                <a:solidFill>
                  <a:schemeClr val="lt1"/>
                </a:solidFill>
              </a:ln>
              <a:effectLst/>
            </c:spPr>
            <c:extLst>
              <c:ext xmlns:c16="http://schemas.microsoft.com/office/drawing/2014/chart" uri="{C3380CC4-5D6E-409C-BE32-E72D297353CC}">
                <c16:uniqueId val="{0000005D-BDC9-4D97-883F-63FB06056B80}"/>
              </c:ext>
            </c:extLst>
          </c:dPt>
          <c:dPt>
            <c:idx val="47"/>
            <c:bubble3D val="0"/>
            <c:spPr>
              <a:solidFill>
                <a:schemeClr val="bg2"/>
              </a:solidFill>
              <a:ln w="3175">
                <a:solidFill>
                  <a:schemeClr val="lt1"/>
                </a:solidFill>
              </a:ln>
              <a:effectLst/>
            </c:spPr>
            <c:extLst>
              <c:ext xmlns:c16="http://schemas.microsoft.com/office/drawing/2014/chart" uri="{C3380CC4-5D6E-409C-BE32-E72D297353CC}">
                <c16:uniqueId val="{0000005F-BDC9-4D97-883F-63FB06056B80}"/>
              </c:ext>
            </c:extLst>
          </c:dPt>
          <c:dPt>
            <c:idx val="48"/>
            <c:bubble3D val="0"/>
            <c:spPr>
              <a:solidFill>
                <a:schemeClr val="bg2"/>
              </a:solidFill>
              <a:ln w="3175">
                <a:solidFill>
                  <a:schemeClr val="lt1"/>
                </a:solidFill>
              </a:ln>
              <a:effectLst/>
            </c:spPr>
            <c:extLst>
              <c:ext xmlns:c16="http://schemas.microsoft.com/office/drawing/2014/chart" uri="{C3380CC4-5D6E-409C-BE32-E72D297353CC}">
                <c16:uniqueId val="{00000061-BDC9-4D97-883F-63FB06056B80}"/>
              </c:ext>
            </c:extLst>
          </c:dPt>
          <c:dPt>
            <c:idx val="49"/>
            <c:bubble3D val="0"/>
            <c:spPr>
              <a:solidFill>
                <a:schemeClr val="bg2"/>
              </a:solidFill>
              <a:ln w="3175">
                <a:solidFill>
                  <a:schemeClr val="lt1"/>
                </a:solidFill>
              </a:ln>
              <a:effectLst/>
            </c:spPr>
            <c:extLst>
              <c:ext xmlns:c16="http://schemas.microsoft.com/office/drawing/2014/chart" uri="{C3380CC4-5D6E-409C-BE32-E72D297353CC}">
                <c16:uniqueId val="{00000063-BDC9-4D97-883F-63FB06056B80}"/>
              </c:ext>
            </c:extLst>
          </c:dPt>
          <c:dPt>
            <c:idx val="50"/>
            <c:bubble3D val="0"/>
            <c:spPr>
              <a:solidFill>
                <a:schemeClr val="bg2"/>
              </a:solidFill>
              <a:ln w="3175">
                <a:solidFill>
                  <a:schemeClr val="lt1"/>
                </a:solidFill>
              </a:ln>
              <a:effectLst/>
            </c:spPr>
            <c:extLst>
              <c:ext xmlns:c16="http://schemas.microsoft.com/office/drawing/2014/chart" uri="{C3380CC4-5D6E-409C-BE32-E72D297353CC}">
                <c16:uniqueId val="{00000065-BDC9-4D97-883F-63FB06056B80}"/>
              </c:ext>
            </c:extLst>
          </c:dPt>
          <c:dPt>
            <c:idx val="51"/>
            <c:bubble3D val="0"/>
            <c:spPr>
              <a:solidFill>
                <a:schemeClr val="bg2"/>
              </a:solidFill>
              <a:ln w="3175">
                <a:solidFill>
                  <a:schemeClr val="lt1"/>
                </a:solidFill>
              </a:ln>
              <a:effectLst/>
            </c:spPr>
            <c:extLst>
              <c:ext xmlns:c16="http://schemas.microsoft.com/office/drawing/2014/chart" uri="{C3380CC4-5D6E-409C-BE32-E72D297353CC}">
                <c16:uniqueId val="{00000067-BDC9-4D97-883F-63FB06056B80}"/>
              </c:ext>
            </c:extLst>
          </c:dPt>
          <c:dPt>
            <c:idx val="52"/>
            <c:bubble3D val="0"/>
            <c:spPr>
              <a:solidFill>
                <a:schemeClr val="bg2"/>
              </a:solidFill>
              <a:ln w="3175">
                <a:solidFill>
                  <a:schemeClr val="lt1"/>
                </a:solidFill>
              </a:ln>
              <a:effectLst/>
            </c:spPr>
            <c:extLst>
              <c:ext xmlns:c16="http://schemas.microsoft.com/office/drawing/2014/chart" uri="{C3380CC4-5D6E-409C-BE32-E72D297353CC}">
                <c16:uniqueId val="{00000069-BDC9-4D97-883F-63FB06056B80}"/>
              </c:ext>
            </c:extLst>
          </c:dPt>
          <c:dPt>
            <c:idx val="53"/>
            <c:bubble3D val="0"/>
            <c:spPr>
              <a:solidFill>
                <a:schemeClr val="bg2"/>
              </a:solidFill>
              <a:ln w="3175">
                <a:solidFill>
                  <a:schemeClr val="lt1"/>
                </a:solidFill>
              </a:ln>
              <a:effectLst/>
            </c:spPr>
            <c:extLst>
              <c:ext xmlns:c16="http://schemas.microsoft.com/office/drawing/2014/chart" uri="{C3380CC4-5D6E-409C-BE32-E72D297353CC}">
                <c16:uniqueId val="{0000006B-BDC9-4D97-883F-63FB06056B80}"/>
              </c:ext>
            </c:extLst>
          </c:dPt>
          <c:dPt>
            <c:idx val="54"/>
            <c:bubble3D val="0"/>
            <c:spPr>
              <a:solidFill>
                <a:schemeClr val="bg2"/>
              </a:solidFill>
              <a:ln w="3175">
                <a:solidFill>
                  <a:schemeClr val="lt1"/>
                </a:solidFill>
              </a:ln>
              <a:effectLst/>
            </c:spPr>
            <c:extLst>
              <c:ext xmlns:c16="http://schemas.microsoft.com/office/drawing/2014/chart" uri="{C3380CC4-5D6E-409C-BE32-E72D297353CC}">
                <c16:uniqueId val="{0000006D-BDC9-4D97-883F-63FB06056B80}"/>
              </c:ext>
            </c:extLst>
          </c:dPt>
          <c:dPt>
            <c:idx val="55"/>
            <c:bubble3D val="0"/>
            <c:spPr>
              <a:solidFill>
                <a:schemeClr val="bg2"/>
              </a:solidFill>
              <a:ln w="3175">
                <a:solidFill>
                  <a:schemeClr val="lt1"/>
                </a:solidFill>
              </a:ln>
              <a:effectLst/>
            </c:spPr>
            <c:extLst>
              <c:ext xmlns:c16="http://schemas.microsoft.com/office/drawing/2014/chart" uri="{C3380CC4-5D6E-409C-BE32-E72D297353CC}">
                <c16:uniqueId val="{0000006F-BDC9-4D97-883F-63FB06056B80}"/>
              </c:ext>
            </c:extLst>
          </c:dPt>
          <c:dPt>
            <c:idx val="56"/>
            <c:bubble3D val="0"/>
            <c:spPr>
              <a:solidFill>
                <a:schemeClr val="bg2"/>
              </a:solidFill>
              <a:ln w="3175">
                <a:solidFill>
                  <a:schemeClr val="lt1"/>
                </a:solidFill>
              </a:ln>
              <a:effectLst/>
            </c:spPr>
            <c:extLst>
              <c:ext xmlns:c16="http://schemas.microsoft.com/office/drawing/2014/chart" uri="{C3380CC4-5D6E-409C-BE32-E72D297353CC}">
                <c16:uniqueId val="{00000071-BDC9-4D97-883F-63FB06056B80}"/>
              </c:ext>
            </c:extLst>
          </c:dPt>
          <c:dPt>
            <c:idx val="57"/>
            <c:bubble3D val="0"/>
            <c:spPr>
              <a:solidFill>
                <a:schemeClr val="bg2"/>
              </a:solidFill>
              <a:ln w="3175">
                <a:solidFill>
                  <a:schemeClr val="lt1"/>
                </a:solidFill>
              </a:ln>
              <a:effectLst/>
            </c:spPr>
            <c:extLst>
              <c:ext xmlns:c16="http://schemas.microsoft.com/office/drawing/2014/chart" uri="{C3380CC4-5D6E-409C-BE32-E72D297353CC}">
                <c16:uniqueId val="{00000073-BDC9-4D97-883F-63FB06056B80}"/>
              </c:ext>
            </c:extLst>
          </c:dPt>
          <c:dPt>
            <c:idx val="58"/>
            <c:bubble3D val="0"/>
            <c:spPr>
              <a:solidFill>
                <a:schemeClr val="bg2"/>
              </a:solidFill>
              <a:ln w="3175">
                <a:solidFill>
                  <a:schemeClr val="lt1"/>
                </a:solidFill>
              </a:ln>
              <a:effectLst/>
            </c:spPr>
            <c:extLst>
              <c:ext xmlns:c16="http://schemas.microsoft.com/office/drawing/2014/chart" uri="{C3380CC4-5D6E-409C-BE32-E72D297353CC}">
                <c16:uniqueId val="{00000075-BDC9-4D97-883F-63FB06056B80}"/>
              </c:ext>
            </c:extLst>
          </c:dPt>
          <c:dPt>
            <c:idx val="59"/>
            <c:bubble3D val="0"/>
            <c:spPr>
              <a:solidFill>
                <a:schemeClr val="bg2"/>
              </a:solidFill>
              <a:ln w="3175">
                <a:solidFill>
                  <a:schemeClr val="lt1"/>
                </a:solidFill>
              </a:ln>
              <a:effectLst/>
            </c:spPr>
            <c:extLst>
              <c:ext xmlns:c16="http://schemas.microsoft.com/office/drawing/2014/chart" uri="{C3380CC4-5D6E-409C-BE32-E72D297353CC}">
                <c16:uniqueId val="{00000077-BDC9-4D97-883F-63FB06056B80}"/>
              </c:ext>
            </c:extLst>
          </c:dPt>
          <c:dPt>
            <c:idx val="60"/>
            <c:bubble3D val="0"/>
            <c:spPr>
              <a:solidFill>
                <a:schemeClr val="bg2"/>
              </a:solidFill>
              <a:ln w="3175">
                <a:solidFill>
                  <a:schemeClr val="lt1"/>
                </a:solidFill>
              </a:ln>
              <a:effectLst/>
            </c:spPr>
            <c:extLst>
              <c:ext xmlns:c16="http://schemas.microsoft.com/office/drawing/2014/chart" uri="{C3380CC4-5D6E-409C-BE32-E72D297353CC}">
                <c16:uniqueId val="{00000079-BDC9-4D97-883F-63FB06056B80}"/>
              </c:ext>
            </c:extLst>
          </c:dPt>
          <c:dPt>
            <c:idx val="61"/>
            <c:bubble3D val="0"/>
            <c:spPr>
              <a:solidFill>
                <a:schemeClr val="bg2"/>
              </a:solidFill>
              <a:ln w="3175">
                <a:solidFill>
                  <a:schemeClr val="lt1"/>
                </a:solidFill>
              </a:ln>
              <a:effectLst/>
            </c:spPr>
            <c:extLst>
              <c:ext xmlns:c16="http://schemas.microsoft.com/office/drawing/2014/chart" uri="{C3380CC4-5D6E-409C-BE32-E72D297353CC}">
                <c16:uniqueId val="{0000007B-BDC9-4D97-883F-63FB06056B80}"/>
              </c:ext>
            </c:extLst>
          </c:dPt>
          <c:dPt>
            <c:idx val="62"/>
            <c:bubble3D val="0"/>
            <c:spPr>
              <a:solidFill>
                <a:schemeClr val="bg2"/>
              </a:solidFill>
              <a:ln w="3175">
                <a:solidFill>
                  <a:schemeClr val="lt1"/>
                </a:solidFill>
              </a:ln>
              <a:effectLst/>
            </c:spPr>
            <c:extLst>
              <c:ext xmlns:c16="http://schemas.microsoft.com/office/drawing/2014/chart" uri="{C3380CC4-5D6E-409C-BE32-E72D297353CC}">
                <c16:uniqueId val="{0000007D-BDC9-4D97-883F-63FB06056B80}"/>
              </c:ext>
            </c:extLst>
          </c:dPt>
          <c:dPt>
            <c:idx val="63"/>
            <c:bubble3D val="0"/>
            <c:spPr>
              <a:solidFill>
                <a:schemeClr val="bg2"/>
              </a:solidFill>
              <a:ln w="3175">
                <a:solidFill>
                  <a:schemeClr val="lt1"/>
                </a:solidFill>
              </a:ln>
              <a:effectLst/>
            </c:spPr>
            <c:extLst>
              <c:ext xmlns:c16="http://schemas.microsoft.com/office/drawing/2014/chart" uri="{C3380CC4-5D6E-409C-BE32-E72D297353CC}">
                <c16:uniqueId val="{0000007F-BDC9-4D97-883F-63FB06056B80}"/>
              </c:ext>
            </c:extLst>
          </c:dPt>
          <c:dPt>
            <c:idx val="64"/>
            <c:bubble3D val="0"/>
            <c:spPr>
              <a:solidFill>
                <a:schemeClr val="bg2"/>
              </a:solidFill>
              <a:ln w="3175">
                <a:solidFill>
                  <a:schemeClr val="lt1"/>
                </a:solidFill>
              </a:ln>
              <a:effectLst/>
            </c:spPr>
            <c:extLst>
              <c:ext xmlns:c16="http://schemas.microsoft.com/office/drawing/2014/chart" uri="{C3380CC4-5D6E-409C-BE32-E72D297353CC}">
                <c16:uniqueId val="{00000081-BDC9-4D97-883F-63FB06056B80}"/>
              </c:ext>
            </c:extLst>
          </c:dPt>
          <c:dPt>
            <c:idx val="65"/>
            <c:bubble3D val="0"/>
            <c:spPr>
              <a:solidFill>
                <a:schemeClr val="bg2"/>
              </a:solidFill>
              <a:ln w="3175">
                <a:solidFill>
                  <a:schemeClr val="lt1"/>
                </a:solidFill>
              </a:ln>
              <a:effectLst/>
            </c:spPr>
            <c:extLst>
              <c:ext xmlns:c16="http://schemas.microsoft.com/office/drawing/2014/chart" uri="{C3380CC4-5D6E-409C-BE32-E72D297353CC}">
                <c16:uniqueId val="{00000083-BDC9-4D97-883F-63FB06056B80}"/>
              </c:ext>
            </c:extLst>
          </c:dPt>
          <c:dPt>
            <c:idx val="66"/>
            <c:bubble3D val="0"/>
            <c:spPr>
              <a:solidFill>
                <a:schemeClr val="bg2"/>
              </a:solidFill>
              <a:ln w="3175">
                <a:solidFill>
                  <a:schemeClr val="lt1"/>
                </a:solidFill>
              </a:ln>
              <a:effectLst/>
            </c:spPr>
            <c:extLst>
              <c:ext xmlns:c16="http://schemas.microsoft.com/office/drawing/2014/chart" uri="{C3380CC4-5D6E-409C-BE32-E72D297353CC}">
                <c16:uniqueId val="{00000085-BDC9-4D97-883F-63FB06056B80}"/>
              </c:ext>
            </c:extLst>
          </c:dPt>
          <c:dPt>
            <c:idx val="67"/>
            <c:bubble3D val="0"/>
            <c:spPr>
              <a:solidFill>
                <a:schemeClr val="bg2"/>
              </a:solidFill>
              <a:ln w="3175">
                <a:solidFill>
                  <a:schemeClr val="lt1"/>
                </a:solidFill>
              </a:ln>
              <a:effectLst/>
            </c:spPr>
            <c:extLst>
              <c:ext xmlns:c16="http://schemas.microsoft.com/office/drawing/2014/chart" uri="{C3380CC4-5D6E-409C-BE32-E72D297353CC}">
                <c16:uniqueId val="{00000087-BDC9-4D97-883F-63FB06056B80}"/>
              </c:ext>
            </c:extLst>
          </c:dPt>
          <c:dPt>
            <c:idx val="68"/>
            <c:bubble3D val="0"/>
            <c:spPr>
              <a:solidFill>
                <a:schemeClr val="bg2"/>
              </a:solidFill>
              <a:ln w="3175">
                <a:solidFill>
                  <a:schemeClr val="lt1"/>
                </a:solidFill>
              </a:ln>
              <a:effectLst/>
            </c:spPr>
            <c:extLst>
              <c:ext xmlns:c16="http://schemas.microsoft.com/office/drawing/2014/chart" uri="{C3380CC4-5D6E-409C-BE32-E72D297353CC}">
                <c16:uniqueId val="{00000089-BDC9-4D97-883F-63FB06056B80}"/>
              </c:ext>
            </c:extLst>
          </c:dPt>
          <c:dPt>
            <c:idx val="69"/>
            <c:bubble3D val="0"/>
            <c:spPr>
              <a:solidFill>
                <a:schemeClr val="bg2"/>
              </a:solidFill>
              <a:ln w="3175">
                <a:solidFill>
                  <a:schemeClr val="lt1"/>
                </a:solidFill>
              </a:ln>
              <a:effectLst/>
            </c:spPr>
            <c:extLst>
              <c:ext xmlns:c16="http://schemas.microsoft.com/office/drawing/2014/chart" uri="{C3380CC4-5D6E-409C-BE32-E72D297353CC}">
                <c16:uniqueId val="{0000008B-BDC9-4D97-883F-63FB06056B80}"/>
              </c:ext>
            </c:extLst>
          </c:dPt>
          <c:dPt>
            <c:idx val="70"/>
            <c:bubble3D val="0"/>
            <c:spPr>
              <a:solidFill>
                <a:schemeClr val="bg2"/>
              </a:solidFill>
              <a:ln w="3175">
                <a:solidFill>
                  <a:schemeClr val="lt1"/>
                </a:solidFill>
              </a:ln>
              <a:effectLst/>
            </c:spPr>
            <c:extLst>
              <c:ext xmlns:c16="http://schemas.microsoft.com/office/drawing/2014/chart" uri="{C3380CC4-5D6E-409C-BE32-E72D297353CC}">
                <c16:uniqueId val="{0000008D-BDC9-4D97-883F-63FB06056B80}"/>
              </c:ext>
            </c:extLst>
          </c:dPt>
          <c:dPt>
            <c:idx val="71"/>
            <c:bubble3D val="0"/>
            <c:spPr>
              <a:solidFill>
                <a:schemeClr val="bg2"/>
              </a:solidFill>
              <a:ln w="3175">
                <a:solidFill>
                  <a:schemeClr val="lt1"/>
                </a:solidFill>
              </a:ln>
              <a:effectLst/>
            </c:spPr>
            <c:extLst>
              <c:ext xmlns:c16="http://schemas.microsoft.com/office/drawing/2014/chart" uri="{C3380CC4-5D6E-409C-BE32-E72D297353CC}">
                <c16:uniqueId val="{0000008F-BDC9-4D97-883F-63FB06056B80}"/>
              </c:ext>
            </c:extLst>
          </c:dPt>
          <c:dPt>
            <c:idx val="72"/>
            <c:bubble3D val="0"/>
            <c:spPr>
              <a:solidFill>
                <a:schemeClr val="bg2"/>
              </a:solidFill>
              <a:ln w="3175">
                <a:solidFill>
                  <a:schemeClr val="lt1"/>
                </a:solidFill>
              </a:ln>
              <a:effectLst/>
            </c:spPr>
            <c:extLst>
              <c:ext xmlns:c16="http://schemas.microsoft.com/office/drawing/2014/chart" uri="{C3380CC4-5D6E-409C-BE32-E72D297353CC}">
                <c16:uniqueId val="{00000091-BDC9-4D97-883F-63FB06056B80}"/>
              </c:ext>
            </c:extLst>
          </c:dPt>
          <c:dPt>
            <c:idx val="73"/>
            <c:bubble3D val="0"/>
            <c:spPr>
              <a:solidFill>
                <a:schemeClr val="bg2"/>
              </a:solidFill>
              <a:ln w="3175">
                <a:solidFill>
                  <a:schemeClr val="lt1"/>
                </a:solidFill>
              </a:ln>
              <a:effectLst/>
            </c:spPr>
            <c:extLst>
              <c:ext xmlns:c16="http://schemas.microsoft.com/office/drawing/2014/chart" uri="{C3380CC4-5D6E-409C-BE32-E72D297353CC}">
                <c16:uniqueId val="{00000093-BDC9-4D97-883F-63FB06056B80}"/>
              </c:ext>
            </c:extLst>
          </c:dPt>
          <c:dPt>
            <c:idx val="74"/>
            <c:bubble3D val="0"/>
            <c:spPr>
              <a:solidFill>
                <a:schemeClr val="bg2"/>
              </a:solidFill>
              <a:ln w="3175">
                <a:solidFill>
                  <a:schemeClr val="lt1"/>
                </a:solidFill>
              </a:ln>
              <a:effectLst/>
            </c:spPr>
            <c:extLst>
              <c:ext xmlns:c16="http://schemas.microsoft.com/office/drawing/2014/chart" uri="{C3380CC4-5D6E-409C-BE32-E72D297353CC}">
                <c16:uniqueId val="{00000095-BDC9-4D97-883F-63FB06056B80}"/>
              </c:ext>
            </c:extLst>
          </c:dPt>
          <c:dPt>
            <c:idx val="75"/>
            <c:bubble3D val="0"/>
            <c:spPr>
              <a:solidFill>
                <a:schemeClr val="bg2"/>
              </a:solidFill>
              <a:ln w="3175">
                <a:solidFill>
                  <a:schemeClr val="lt1"/>
                </a:solidFill>
              </a:ln>
              <a:effectLst/>
            </c:spPr>
            <c:extLst>
              <c:ext xmlns:c16="http://schemas.microsoft.com/office/drawing/2014/chart" uri="{C3380CC4-5D6E-409C-BE32-E72D297353CC}">
                <c16:uniqueId val="{00000097-BDC9-4D97-883F-63FB06056B80}"/>
              </c:ext>
            </c:extLst>
          </c:dPt>
          <c:dPt>
            <c:idx val="76"/>
            <c:bubble3D val="0"/>
            <c:spPr>
              <a:solidFill>
                <a:schemeClr val="bg2"/>
              </a:solidFill>
              <a:ln w="3175">
                <a:solidFill>
                  <a:schemeClr val="lt1"/>
                </a:solidFill>
              </a:ln>
              <a:effectLst/>
            </c:spPr>
            <c:extLst>
              <c:ext xmlns:c16="http://schemas.microsoft.com/office/drawing/2014/chart" uri="{C3380CC4-5D6E-409C-BE32-E72D297353CC}">
                <c16:uniqueId val="{00000099-BDC9-4D97-883F-63FB06056B80}"/>
              </c:ext>
            </c:extLst>
          </c:dPt>
          <c:dPt>
            <c:idx val="77"/>
            <c:bubble3D val="0"/>
            <c:spPr>
              <a:solidFill>
                <a:schemeClr val="bg2"/>
              </a:solidFill>
              <a:ln w="3175">
                <a:solidFill>
                  <a:schemeClr val="lt1"/>
                </a:solidFill>
              </a:ln>
              <a:effectLst/>
            </c:spPr>
            <c:extLst>
              <c:ext xmlns:c16="http://schemas.microsoft.com/office/drawing/2014/chart" uri="{C3380CC4-5D6E-409C-BE32-E72D297353CC}">
                <c16:uniqueId val="{0000009B-BDC9-4D97-883F-63FB06056B80}"/>
              </c:ext>
            </c:extLst>
          </c:dPt>
          <c:dPt>
            <c:idx val="78"/>
            <c:bubble3D val="0"/>
            <c:spPr>
              <a:solidFill>
                <a:schemeClr val="bg2"/>
              </a:solidFill>
              <a:ln w="3175">
                <a:solidFill>
                  <a:schemeClr val="lt1"/>
                </a:solidFill>
              </a:ln>
              <a:effectLst/>
            </c:spPr>
            <c:extLst>
              <c:ext xmlns:c16="http://schemas.microsoft.com/office/drawing/2014/chart" uri="{C3380CC4-5D6E-409C-BE32-E72D297353CC}">
                <c16:uniqueId val="{0000009D-BDC9-4D97-883F-63FB06056B80}"/>
              </c:ext>
            </c:extLst>
          </c:dPt>
          <c:dPt>
            <c:idx val="79"/>
            <c:bubble3D val="0"/>
            <c:spPr>
              <a:solidFill>
                <a:schemeClr val="bg2"/>
              </a:solidFill>
              <a:ln w="3175">
                <a:solidFill>
                  <a:schemeClr val="lt1"/>
                </a:solidFill>
              </a:ln>
              <a:effectLst/>
            </c:spPr>
            <c:extLst>
              <c:ext xmlns:c16="http://schemas.microsoft.com/office/drawing/2014/chart" uri="{C3380CC4-5D6E-409C-BE32-E72D297353CC}">
                <c16:uniqueId val="{0000009F-BDC9-4D97-883F-63FB06056B80}"/>
              </c:ext>
            </c:extLst>
          </c:dPt>
          <c:dPt>
            <c:idx val="80"/>
            <c:bubble3D val="0"/>
            <c:spPr>
              <a:solidFill>
                <a:schemeClr val="bg2"/>
              </a:solidFill>
              <a:ln w="3175">
                <a:solidFill>
                  <a:schemeClr val="lt1"/>
                </a:solidFill>
              </a:ln>
              <a:effectLst/>
            </c:spPr>
            <c:extLst>
              <c:ext xmlns:c16="http://schemas.microsoft.com/office/drawing/2014/chart" uri="{C3380CC4-5D6E-409C-BE32-E72D297353CC}">
                <c16:uniqueId val="{000000A1-BDC9-4D97-883F-63FB06056B80}"/>
              </c:ext>
            </c:extLst>
          </c:dPt>
          <c:dPt>
            <c:idx val="81"/>
            <c:bubble3D val="0"/>
            <c:spPr>
              <a:solidFill>
                <a:schemeClr val="bg2"/>
              </a:solidFill>
              <a:ln w="3175">
                <a:solidFill>
                  <a:schemeClr val="lt1"/>
                </a:solidFill>
              </a:ln>
              <a:effectLst/>
            </c:spPr>
            <c:extLst>
              <c:ext xmlns:c16="http://schemas.microsoft.com/office/drawing/2014/chart" uri="{C3380CC4-5D6E-409C-BE32-E72D297353CC}">
                <c16:uniqueId val="{000000A3-BDC9-4D97-883F-63FB06056B80}"/>
              </c:ext>
            </c:extLst>
          </c:dPt>
          <c:dPt>
            <c:idx val="82"/>
            <c:bubble3D val="0"/>
            <c:spPr>
              <a:solidFill>
                <a:schemeClr val="bg2"/>
              </a:solidFill>
              <a:ln w="3175">
                <a:solidFill>
                  <a:schemeClr val="lt1"/>
                </a:solidFill>
              </a:ln>
              <a:effectLst/>
            </c:spPr>
            <c:extLst>
              <c:ext xmlns:c16="http://schemas.microsoft.com/office/drawing/2014/chart" uri="{C3380CC4-5D6E-409C-BE32-E72D297353CC}">
                <c16:uniqueId val="{000000A5-BDC9-4D97-883F-63FB06056B80}"/>
              </c:ext>
            </c:extLst>
          </c:dPt>
          <c:dPt>
            <c:idx val="83"/>
            <c:bubble3D val="0"/>
            <c:spPr>
              <a:solidFill>
                <a:schemeClr val="bg2"/>
              </a:solidFill>
              <a:ln w="3175">
                <a:solidFill>
                  <a:schemeClr val="lt1"/>
                </a:solidFill>
              </a:ln>
              <a:effectLst/>
            </c:spPr>
            <c:extLst>
              <c:ext xmlns:c16="http://schemas.microsoft.com/office/drawing/2014/chart" uri="{C3380CC4-5D6E-409C-BE32-E72D297353CC}">
                <c16:uniqueId val="{000000A7-BDC9-4D97-883F-63FB06056B80}"/>
              </c:ext>
            </c:extLst>
          </c:dPt>
          <c:dPt>
            <c:idx val="84"/>
            <c:bubble3D val="0"/>
            <c:spPr>
              <a:solidFill>
                <a:schemeClr val="bg2"/>
              </a:solidFill>
              <a:ln w="3175">
                <a:solidFill>
                  <a:schemeClr val="lt1"/>
                </a:solidFill>
              </a:ln>
              <a:effectLst/>
            </c:spPr>
            <c:extLst>
              <c:ext xmlns:c16="http://schemas.microsoft.com/office/drawing/2014/chart" uri="{C3380CC4-5D6E-409C-BE32-E72D297353CC}">
                <c16:uniqueId val="{000000A9-BDC9-4D97-883F-63FB06056B80}"/>
              </c:ext>
            </c:extLst>
          </c:dPt>
          <c:dPt>
            <c:idx val="85"/>
            <c:bubble3D val="0"/>
            <c:spPr>
              <a:solidFill>
                <a:schemeClr val="bg2"/>
              </a:solidFill>
              <a:ln w="3175">
                <a:solidFill>
                  <a:schemeClr val="lt1"/>
                </a:solidFill>
              </a:ln>
              <a:effectLst/>
            </c:spPr>
            <c:extLst>
              <c:ext xmlns:c16="http://schemas.microsoft.com/office/drawing/2014/chart" uri="{C3380CC4-5D6E-409C-BE32-E72D297353CC}">
                <c16:uniqueId val="{000000AB-BDC9-4D97-883F-63FB06056B80}"/>
              </c:ext>
            </c:extLst>
          </c:dPt>
          <c:dPt>
            <c:idx val="86"/>
            <c:bubble3D val="0"/>
            <c:spPr>
              <a:solidFill>
                <a:schemeClr val="bg2"/>
              </a:solidFill>
              <a:ln w="3175">
                <a:solidFill>
                  <a:schemeClr val="lt1"/>
                </a:solidFill>
              </a:ln>
              <a:effectLst/>
            </c:spPr>
            <c:extLst>
              <c:ext xmlns:c16="http://schemas.microsoft.com/office/drawing/2014/chart" uri="{C3380CC4-5D6E-409C-BE32-E72D297353CC}">
                <c16:uniqueId val="{000000AD-BDC9-4D97-883F-63FB06056B80}"/>
              </c:ext>
            </c:extLst>
          </c:dPt>
          <c:dPt>
            <c:idx val="87"/>
            <c:bubble3D val="0"/>
            <c:spPr>
              <a:solidFill>
                <a:schemeClr val="bg2"/>
              </a:solidFill>
              <a:ln w="3175">
                <a:solidFill>
                  <a:schemeClr val="lt1"/>
                </a:solidFill>
              </a:ln>
              <a:effectLst/>
            </c:spPr>
            <c:extLst>
              <c:ext xmlns:c16="http://schemas.microsoft.com/office/drawing/2014/chart" uri="{C3380CC4-5D6E-409C-BE32-E72D297353CC}">
                <c16:uniqueId val="{000000AF-BDC9-4D97-883F-63FB06056B80}"/>
              </c:ext>
            </c:extLst>
          </c:dPt>
          <c:dPt>
            <c:idx val="88"/>
            <c:bubble3D val="0"/>
            <c:spPr>
              <a:solidFill>
                <a:schemeClr val="bg2"/>
              </a:solidFill>
              <a:ln w="3175">
                <a:solidFill>
                  <a:schemeClr val="lt1"/>
                </a:solidFill>
              </a:ln>
              <a:effectLst/>
            </c:spPr>
            <c:extLst>
              <c:ext xmlns:c16="http://schemas.microsoft.com/office/drawing/2014/chart" uri="{C3380CC4-5D6E-409C-BE32-E72D297353CC}">
                <c16:uniqueId val="{000000B1-BDC9-4D97-883F-63FB06056B80}"/>
              </c:ext>
            </c:extLst>
          </c:dPt>
          <c:dPt>
            <c:idx val="89"/>
            <c:bubble3D val="0"/>
            <c:spPr>
              <a:solidFill>
                <a:schemeClr val="bg2"/>
              </a:solidFill>
              <a:ln w="3175">
                <a:solidFill>
                  <a:schemeClr val="lt1"/>
                </a:solidFill>
              </a:ln>
              <a:effectLst/>
            </c:spPr>
            <c:extLst>
              <c:ext xmlns:c16="http://schemas.microsoft.com/office/drawing/2014/chart" uri="{C3380CC4-5D6E-409C-BE32-E72D297353CC}">
                <c16:uniqueId val="{000000B3-BDC9-4D97-883F-63FB06056B80}"/>
              </c:ext>
            </c:extLst>
          </c:dPt>
          <c:dPt>
            <c:idx val="90"/>
            <c:bubble3D val="0"/>
            <c:spPr>
              <a:solidFill>
                <a:schemeClr val="bg2"/>
              </a:solidFill>
              <a:ln w="3175">
                <a:solidFill>
                  <a:schemeClr val="lt1"/>
                </a:solidFill>
              </a:ln>
              <a:effectLst/>
            </c:spPr>
            <c:extLst>
              <c:ext xmlns:c16="http://schemas.microsoft.com/office/drawing/2014/chart" uri="{C3380CC4-5D6E-409C-BE32-E72D297353CC}">
                <c16:uniqueId val="{000000B5-BDC9-4D97-883F-63FB06056B80}"/>
              </c:ext>
            </c:extLst>
          </c:dPt>
          <c:dPt>
            <c:idx val="91"/>
            <c:bubble3D val="0"/>
            <c:spPr>
              <a:solidFill>
                <a:schemeClr val="bg2"/>
              </a:solidFill>
              <a:ln w="3175">
                <a:solidFill>
                  <a:schemeClr val="lt1"/>
                </a:solidFill>
              </a:ln>
              <a:effectLst/>
            </c:spPr>
            <c:extLst>
              <c:ext xmlns:c16="http://schemas.microsoft.com/office/drawing/2014/chart" uri="{C3380CC4-5D6E-409C-BE32-E72D297353CC}">
                <c16:uniqueId val="{000000B7-BDC9-4D97-883F-63FB06056B80}"/>
              </c:ext>
            </c:extLst>
          </c:dPt>
          <c:dPt>
            <c:idx val="92"/>
            <c:bubble3D val="0"/>
            <c:spPr>
              <a:solidFill>
                <a:schemeClr val="bg2"/>
              </a:solidFill>
              <a:ln w="3175">
                <a:solidFill>
                  <a:schemeClr val="lt1"/>
                </a:solidFill>
              </a:ln>
              <a:effectLst/>
            </c:spPr>
            <c:extLst>
              <c:ext xmlns:c16="http://schemas.microsoft.com/office/drawing/2014/chart" uri="{C3380CC4-5D6E-409C-BE32-E72D297353CC}">
                <c16:uniqueId val="{000000B9-BDC9-4D97-883F-63FB06056B80}"/>
              </c:ext>
            </c:extLst>
          </c:dPt>
          <c:dPt>
            <c:idx val="93"/>
            <c:bubble3D val="0"/>
            <c:spPr>
              <a:solidFill>
                <a:schemeClr val="bg2"/>
              </a:solidFill>
              <a:ln w="3175">
                <a:solidFill>
                  <a:schemeClr val="lt1"/>
                </a:solidFill>
              </a:ln>
              <a:effectLst/>
            </c:spPr>
            <c:extLst>
              <c:ext xmlns:c16="http://schemas.microsoft.com/office/drawing/2014/chart" uri="{C3380CC4-5D6E-409C-BE32-E72D297353CC}">
                <c16:uniqueId val="{000000BB-BDC9-4D97-883F-63FB06056B80}"/>
              </c:ext>
            </c:extLst>
          </c:dPt>
          <c:dPt>
            <c:idx val="94"/>
            <c:bubble3D val="0"/>
            <c:spPr>
              <a:solidFill>
                <a:schemeClr val="bg2"/>
              </a:solidFill>
              <a:ln w="3175">
                <a:solidFill>
                  <a:schemeClr val="lt1"/>
                </a:solidFill>
              </a:ln>
              <a:effectLst/>
            </c:spPr>
            <c:extLst>
              <c:ext xmlns:c16="http://schemas.microsoft.com/office/drawing/2014/chart" uri="{C3380CC4-5D6E-409C-BE32-E72D297353CC}">
                <c16:uniqueId val="{000000BD-BDC9-4D97-883F-63FB06056B80}"/>
              </c:ext>
            </c:extLst>
          </c:dPt>
          <c:dPt>
            <c:idx val="95"/>
            <c:bubble3D val="0"/>
            <c:spPr>
              <a:solidFill>
                <a:schemeClr val="bg2"/>
              </a:solidFill>
              <a:ln w="3175">
                <a:solidFill>
                  <a:schemeClr val="lt1"/>
                </a:solidFill>
              </a:ln>
              <a:effectLst/>
            </c:spPr>
            <c:extLst>
              <c:ext xmlns:c16="http://schemas.microsoft.com/office/drawing/2014/chart" uri="{C3380CC4-5D6E-409C-BE32-E72D297353CC}">
                <c16:uniqueId val="{000000BF-BDC9-4D97-883F-63FB06056B80}"/>
              </c:ext>
            </c:extLst>
          </c:dPt>
          <c:dPt>
            <c:idx val="96"/>
            <c:bubble3D val="0"/>
            <c:spPr>
              <a:solidFill>
                <a:schemeClr val="bg2"/>
              </a:solidFill>
              <a:ln w="3175">
                <a:solidFill>
                  <a:schemeClr val="lt1"/>
                </a:solidFill>
              </a:ln>
              <a:effectLst/>
            </c:spPr>
            <c:extLst>
              <c:ext xmlns:c16="http://schemas.microsoft.com/office/drawing/2014/chart" uri="{C3380CC4-5D6E-409C-BE32-E72D297353CC}">
                <c16:uniqueId val="{000000C1-BDC9-4D97-883F-63FB06056B80}"/>
              </c:ext>
            </c:extLst>
          </c:dPt>
          <c:dPt>
            <c:idx val="97"/>
            <c:bubble3D val="0"/>
            <c:spPr>
              <a:solidFill>
                <a:schemeClr val="bg2"/>
              </a:solidFill>
              <a:ln w="3175">
                <a:solidFill>
                  <a:schemeClr val="lt1"/>
                </a:solidFill>
              </a:ln>
              <a:effectLst/>
            </c:spPr>
            <c:extLst>
              <c:ext xmlns:c16="http://schemas.microsoft.com/office/drawing/2014/chart" uri="{C3380CC4-5D6E-409C-BE32-E72D297353CC}">
                <c16:uniqueId val="{000000C3-BDC9-4D97-883F-63FB06056B80}"/>
              </c:ext>
            </c:extLst>
          </c:dPt>
          <c:dPt>
            <c:idx val="98"/>
            <c:bubble3D val="0"/>
            <c:spPr>
              <a:solidFill>
                <a:schemeClr val="bg2"/>
              </a:solidFill>
              <a:ln w="3175">
                <a:solidFill>
                  <a:schemeClr val="lt1"/>
                </a:solidFill>
              </a:ln>
              <a:effectLst/>
            </c:spPr>
            <c:extLst>
              <c:ext xmlns:c16="http://schemas.microsoft.com/office/drawing/2014/chart" uri="{C3380CC4-5D6E-409C-BE32-E72D297353CC}">
                <c16:uniqueId val="{000000C5-BDC9-4D97-883F-63FB06056B80}"/>
              </c:ext>
            </c:extLst>
          </c:dPt>
          <c:dPt>
            <c:idx val="99"/>
            <c:bubble3D val="0"/>
            <c:spPr>
              <a:solidFill>
                <a:schemeClr val="bg2"/>
              </a:solidFill>
              <a:ln w="3175">
                <a:solidFill>
                  <a:schemeClr val="lt1"/>
                </a:solidFill>
              </a:ln>
              <a:effectLst/>
            </c:spPr>
            <c:extLst>
              <c:ext xmlns:c16="http://schemas.microsoft.com/office/drawing/2014/chart" uri="{C3380CC4-5D6E-409C-BE32-E72D297353CC}">
                <c16:uniqueId val="{000000C7-BDC9-4D97-883F-63FB06056B80}"/>
              </c:ext>
            </c:extLst>
          </c:dPt>
          <c:dPt>
            <c:idx val="100"/>
            <c:bubble3D val="0"/>
            <c:spPr>
              <a:noFill/>
              <a:ln w="3175">
                <a:noFill/>
              </a:ln>
              <a:effectLst/>
            </c:spPr>
            <c:extLst>
              <c:ext xmlns:c16="http://schemas.microsoft.com/office/drawing/2014/chart" uri="{C3380CC4-5D6E-409C-BE32-E72D297353CC}">
                <c16:uniqueId val="{000000C9-BDC9-4D97-883F-63FB06056B80}"/>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CA-BDC9-4D97-883F-63FB06056B80}"/>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DBF35"/>
            </a:solidFill>
            <a:ln w="3175"/>
          </c:spPr>
          <c:dPt>
            <c:idx val="0"/>
            <c:bubble3D val="0"/>
            <c:spPr>
              <a:solidFill>
                <a:srgbClr val="4DBF35"/>
              </a:solidFill>
              <a:ln w="3175">
                <a:solidFill>
                  <a:schemeClr val="lt1"/>
                </a:solidFill>
              </a:ln>
              <a:effectLst/>
            </c:spPr>
            <c:extLst>
              <c:ext xmlns:c16="http://schemas.microsoft.com/office/drawing/2014/chart" uri="{C3380CC4-5D6E-409C-BE32-E72D297353CC}">
                <c16:uniqueId val="{00000001-ACAF-4732-AFB0-6E6BFDFBAF4D}"/>
              </c:ext>
            </c:extLst>
          </c:dPt>
          <c:dPt>
            <c:idx val="1"/>
            <c:bubble3D val="0"/>
            <c:spPr>
              <a:solidFill>
                <a:srgbClr val="4DBF35"/>
              </a:solidFill>
              <a:ln w="3175">
                <a:solidFill>
                  <a:schemeClr val="lt1"/>
                </a:solidFill>
              </a:ln>
              <a:effectLst/>
            </c:spPr>
            <c:extLst>
              <c:ext xmlns:c16="http://schemas.microsoft.com/office/drawing/2014/chart" uri="{C3380CC4-5D6E-409C-BE32-E72D297353CC}">
                <c16:uniqueId val="{00000003-ACAF-4732-AFB0-6E6BFDFBAF4D}"/>
              </c:ext>
            </c:extLst>
          </c:dPt>
          <c:dPt>
            <c:idx val="2"/>
            <c:bubble3D val="0"/>
            <c:spPr>
              <a:solidFill>
                <a:srgbClr val="4DBF35"/>
              </a:solidFill>
              <a:ln w="3175">
                <a:solidFill>
                  <a:schemeClr val="lt1"/>
                </a:solidFill>
              </a:ln>
              <a:effectLst/>
            </c:spPr>
            <c:extLst>
              <c:ext xmlns:c16="http://schemas.microsoft.com/office/drawing/2014/chart" uri="{C3380CC4-5D6E-409C-BE32-E72D297353CC}">
                <c16:uniqueId val="{00000005-ACAF-4732-AFB0-6E6BFDFBAF4D}"/>
              </c:ext>
            </c:extLst>
          </c:dPt>
          <c:dPt>
            <c:idx val="3"/>
            <c:bubble3D val="0"/>
            <c:spPr>
              <a:solidFill>
                <a:srgbClr val="4DBF35"/>
              </a:solidFill>
              <a:ln w="3175">
                <a:solidFill>
                  <a:schemeClr val="lt1"/>
                </a:solidFill>
              </a:ln>
              <a:effectLst/>
            </c:spPr>
            <c:extLst>
              <c:ext xmlns:c16="http://schemas.microsoft.com/office/drawing/2014/chart" uri="{C3380CC4-5D6E-409C-BE32-E72D297353CC}">
                <c16:uniqueId val="{00000007-ACAF-4732-AFB0-6E6BFDFBAF4D}"/>
              </c:ext>
            </c:extLst>
          </c:dPt>
          <c:dPt>
            <c:idx val="4"/>
            <c:bubble3D val="0"/>
            <c:spPr>
              <a:solidFill>
                <a:srgbClr val="4DBF35"/>
              </a:solidFill>
              <a:ln w="3175">
                <a:solidFill>
                  <a:schemeClr val="lt1"/>
                </a:solidFill>
              </a:ln>
              <a:effectLst/>
            </c:spPr>
            <c:extLst>
              <c:ext xmlns:c16="http://schemas.microsoft.com/office/drawing/2014/chart" uri="{C3380CC4-5D6E-409C-BE32-E72D297353CC}">
                <c16:uniqueId val="{00000009-ACAF-4732-AFB0-6E6BFDFBAF4D}"/>
              </c:ext>
            </c:extLst>
          </c:dPt>
          <c:dPt>
            <c:idx val="5"/>
            <c:bubble3D val="0"/>
            <c:spPr>
              <a:solidFill>
                <a:srgbClr val="4DBF35"/>
              </a:solidFill>
              <a:ln w="3175">
                <a:solidFill>
                  <a:schemeClr val="lt1"/>
                </a:solidFill>
              </a:ln>
              <a:effectLst/>
            </c:spPr>
            <c:extLst>
              <c:ext xmlns:c16="http://schemas.microsoft.com/office/drawing/2014/chart" uri="{C3380CC4-5D6E-409C-BE32-E72D297353CC}">
                <c16:uniqueId val="{0000000B-ACAF-4732-AFB0-6E6BFDFBAF4D}"/>
              </c:ext>
            </c:extLst>
          </c:dPt>
          <c:dPt>
            <c:idx val="6"/>
            <c:bubble3D val="0"/>
            <c:spPr>
              <a:solidFill>
                <a:srgbClr val="4DBF35"/>
              </a:solidFill>
              <a:ln w="3175">
                <a:solidFill>
                  <a:schemeClr val="lt1"/>
                </a:solidFill>
              </a:ln>
              <a:effectLst/>
            </c:spPr>
            <c:extLst>
              <c:ext xmlns:c16="http://schemas.microsoft.com/office/drawing/2014/chart" uri="{C3380CC4-5D6E-409C-BE32-E72D297353CC}">
                <c16:uniqueId val="{0000000D-ACAF-4732-AFB0-6E6BFDFBAF4D}"/>
              </c:ext>
            </c:extLst>
          </c:dPt>
          <c:dPt>
            <c:idx val="7"/>
            <c:bubble3D val="0"/>
            <c:spPr>
              <a:solidFill>
                <a:srgbClr val="4DBF35"/>
              </a:solidFill>
              <a:ln w="3175">
                <a:solidFill>
                  <a:schemeClr val="lt1"/>
                </a:solidFill>
              </a:ln>
              <a:effectLst/>
            </c:spPr>
            <c:extLst>
              <c:ext xmlns:c16="http://schemas.microsoft.com/office/drawing/2014/chart" uri="{C3380CC4-5D6E-409C-BE32-E72D297353CC}">
                <c16:uniqueId val="{0000000F-ACAF-4732-AFB0-6E6BFDFBAF4D}"/>
              </c:ext>
            </c:extLst>
          </c:dPt>
          <c:dPt>
            <c:idx val="8"/>
            <c:bubble3D val="0"/>
            <c:spPr>
              <a:solidFill>
                <a:srgbClr val="4DBF35"/>
              </a:solidFill>
              <a:ln w="3175">
                <a:solidFill>
                  <a:schemeClr val="lt1"/>
                </a:solidFill>
              </a:ln>
              <a:effectLst/>
            </c:spPr>
            <c:extLst>
              <c:ext xmlns:c16="http://schemas.microsoft.com/office/drawing/2014/chart" uri="{C3380CC4-5D6E-409C-BE32-E72D297353CC}">
                <c16:uniqueId val="{00000011-ACAF-4732-AFB0-6E6BFDFBAF4D}"/>
              </c:ext>
            </c:extLst>
          </c:dPt>
          <c:dPt>
            <c:idx val="9"/>
            <c:bubble3D val="0"/>
            <c:spPr>
              <a:solidFill>
                <a:srgbClr val="4DBF35"/>
              </a:solidFill>
              <a:ln w="3175">
                <a:solidFill>
                  <a:schemeClr val="lt1"/>
                </a:solidFill>
              </a:ln>
              <a:effectLst/>
            </c:spPr>
            <c:extLst>
              <c:ext xmlns:c16="http://schemas.microsoft.com/office/drawing/2014/chart" uri="{C3380CC4-5D6E-409C-BE32-E72D297353CC}">
                <c16:uniqueId val="{00000013-ACAF-4732-AFB0-6E6BFDFBAF4D}"/>
              </c:ext>
            </c:extLst>
          </c:dPt>
          <c:dPt>
            <c:idx val="10"/>
            <c:bubble3D val="0"/>
            <c:spPr>
              <a:solidFill>
                <a:srgbClr val="4DBF35"/>
              </a:solidFill>
              <a:ln w="3175">
                <a:solidFill>
                  <a:schemeClr val="lt1"/>
                </a:solidFill>
              </a:ln>
              <a:effectLst/>
            </c:spPr>
            <c:extLst>
              <c:ext xmlns:c16="http://schemas.microsoft.com/office/drawing/2014/chart" uri="{C3380CC4-5D6E-409C-BE32-E72D297353CC}">
                <c16:uniqueId val="{00000015-ACAF-4732-AFB0-6E6BFDFBAF4D}"/>
              </c:ext>
            </c:extLst>
          </c:dPt>
          <c:dPt>
            <c:idx val="11"/>
            <c:bubble3D val="0"/>
            <c:spPr>
              <a:solidFill>
                <a:srgbClr val="4DBF35"/>
              </a:solidFill>
              <a:ln w="3175">
                <a:solidFill>
                  <a:schemeClr val="lt1"/>
                </a:solidFill>
              </a:ln>
              <a:effectLst/>
            </c:spPr>
            <c:extLst>
              <c:ext xmlns:c16="http://schemas.microsoft.com/office/drawing/2014/chart" uri="{C3380CC4-5D6E-409C-BE32-E72D297353CC}">
                <c16:uniqueId val="{00000017-ACAF-4732-AFB0-6E6BFDFBAF4D}"/>
              </c:ext>
            </c:extLst>
          </c:dPt>
          <c:dPt>
            <c:idx val="12"/>
            <c:bubble3D val="0"/>
            <c:spPr>
              <a:solidFill>
                <a:srgbClr val="4DBF35"/>
              </a:solidFill>
              <a:ln w="3175">
                <a:solidFill>
                  <a:schemeClr val="lt1"/>
                </a:solidFill>
              </a:ln>
              <a:effectLst/>
            </c:spPr>
            <c:extLst>
              <c:ext xmlns:c16="http://schemas.microsoft.com/office/drawing/2014/chart" uri="{C3380CC4-5D6E-409C-BE32-E72D297353CC}">
                <c16:uniqueId val="{00000019-ACAF-4732-AFB0-6E6BFDFBAF4D}"/>
              </c:ext>
            </c:extLst>
          </c:dPt>
          <c:dPt>
            <c:idx val="13"/>
            <c:bubble3D val="0"/>
            <c:spPr>
              <a:solidFill>
                <a:srgbClr val="4DBF35"/>
              </a:solidFill>
              <a:ln w="3175">
                <a:solidFill>
                  <a:schemeClr val="lt1"/>
                </a:solidFill>
              </a:ln>
              <a:effectLst/>
            </c:spPr>
            <c:extLst>
              <c:ext xmlns:c16="http://schemas.microsoft.com/office/drawing/2014/chart" uri="{C3380CC4-5D6E-409C-BE32-E72D297353CC}">
                <c16:uniqueId val="{0000001B-ACAF-4732-AFB0-6E6BFDFBAF4D}"/>
              </c:ext>
            </c:extLst>
          </c:dPt>
          <c:dPt>
            <c:idx val="14"/>
            <c:bubble3D val="0"/>
            <c:spPr>
              <a:solidFill>
                <a:srgbClr val="4DBF35"/>
              </a:solidFill>
              <a:ln w="3175">
                <a:solidFill>
                  <a:schemeClr val="lt1"/>
                </a:solidFill>
              </a:ln>
              <a:effectLst/>
            </c:spPr>
            <c:extLst>
              <c:ext xmlns:c16="http://schemas.microsoft.com/office/drawing/2014/chart" uri="{C3380CC4-5D6E-409C-BE32-E72D297353CC}">
                <c16:uniqueId val="{0000001D-ACAF-4732-AFB0-6E6BFDFBAF4D}"/>
              </c:ext>
            </c:extLst>
          </c:dPt>
          <c:dPt>
            <c:idx val="15"/>
            <c:bubble3D val="0"/>
            <c:spPr>
              <a:solidFill>
                <a:srgbClr val="4DBF35"/>
              </a:solidFill>
              <a:ln w="3175">
                <a:solidFill>
                  <a:schemeClr val="lt1"/>
                </a:solidFill>
              </a:ln>
              <a:effectLst/>
            </c:spPr>
            <c:extLst>
              <c:ext xmlns:c16="http://schemas.microsoft.com/office/drawing/2014/chart" uri="{C3380CC4-5D6E-409C-BE32-E72D297353CC}">
                <c16:uniqueId val="{0000001F-ACAF-4732-AFB0-6E6BFDFBAF4D}"/>
              </c:ext>
            </c:extLst>
          </c:dPt>
          <c:dPt>
            <c:idx val="16"/>
            <c:bubble3D val="0"/>
            <c:spPr>
              <a:solidFill>
                <a:srgbClr val="4DBF35"/>
              </a:solidFill>
              <a:ln w="3175">
                <a:solidFill>
                  <a:schemeClr val="lt1"/>
                </a:solidFill>
              </a:ln>
              <a:effectLst/>
            </c:spPr>
            <c:extLst>
              <c:ext xmlns:c16="http://schemas.microsoft.com/office/drawing/2014/chart" uri="{C3380CC4-5D6E-409C-BE32-E72D297353CC}">
                <c16:uniqueId val="{00000021-ACAF-4732-AFB0-6E6BFDFBAF4D}"/>
              </c:ext>
            </c:extLst>
          </c:dPt>
          <c:dPt>
            <c:idx val="17"/>
            <c:bubble3D val="0"/>
            <c:spPr>
              <a:solidFill>
                <a:srgbClr val="4DBF35"/>
              </a:solidFill>
              <a:ln w="3175">
                <a:solidFill>
                  <a:schemeClr val="lt1"/>
                </a:solidFill>
              </a:ln>
              <a:effectLst/>
            </c:spPr>
            <c:extLst>
              <c:ext xmlns:c16="http://schemas.microsoft.com/office/drawing/2014/chart" uri="{C3380CC4-5D6E-409C-BE32-E72D297353CC}">
                <c16:uniqueId val="{00000023-ACAF-4732-AFB0-6E6BFDFBAF4D}"/>
              </c:ext>
            </c:extLst>
          </c:dPt>
          <c:dPt>
            <c:idx val="18"/>
            <c:bubble3D val="0"/>
            <c:spPr>
              <a:solidFill>
                <a:srgbClr val="4DBF35"/>
              </a:solidFill>
              <a:ln w="3175">
                <a:solidFill>
                  <a:schemeClr val="lt1"/>
                </a:solidFill>
              </a:ln>
              <a:effectLst/>
            </c:spPr>
            <c:extLst>
              <c:ext xmlns:c16="http://schemas.microsoft.com/office/drawing/2014/chart" uri="{C3380CC4-5D6E-409C-BE32-E72D297353CC}">
                <c16:uniqueId val="{00000025-ACAF-4732-AFB0-6E6BFDFBAF4D}"/>
              </c:ext>
            </c:extLst>
          </c:dPt>
          <c:dPt>
            <c:idx val="19"/>
            <c:bubble3D val="0"/>
            <c:spPr>
              <a:solidFill>
                <a:srgbClr val="4DBF35"/>
              </a:solidFill>
              <a:ln w="3175">
                <a:solidFill>
                  <a:schemeClr val="lt1"/>
                </a:solidFill>
              </a:ln>
              <a:effectLst/>
            </c:spPr>
            <c:extLst>
              <c:ext xmlns:c16="http://schemas.microsoft.com/office/drawing/2014/chart" uri="{C3380CC4-5D6E-409C-BE32-E72D297353CC}">
                <c16:uniqueId val="{00000027-ACAF-4732-AFB0-6E6BFDFBAF4D}"/>
              </c:ext>
            </c:extLst>
          </c:dPt>
          <c:dPt>
            <c:idx val="20"/>
            <c:bubble3D val="0"/>
            <c:spPr>
              <a:solidFill>
                <a:srgbClr val="4DBF35"/>
              </a:solidFill>
              <a:ln w="3175">
                <a:solidFill>
                  <a:schemeClr val="lt1"/>
                </a:solidFill>
              </a:ln>
              <a:effectLst/>
            </c:spPr>
            <c:extLst>
              <c:ext xmlns:c16="http://schemas.microsoft.com/office/drawing/2014/chart" uri="{C3380CC4-5D6E-409C-BE32-E72D297353CC}">
                <c16:uniqueId val="{00000029-ACAF-4732-AFB0-6E6BFDFBAF4D}"/>
              </c:ext>
            </c:extLst>
          </c:dPt>
          <c:dPt>
            <c:idx val="21"/>
            <c:bubble3D val="0"/>
            <c:spPr>
              <a:solidFill>
                <a:srgbClr val="4DBF35"/>
              </a:solidFill>
              <a:ln w="3175">
                <a:solidFill>
                  <a:schemeClr val="lt1"/>
                </a:solidFill>
              </a:ln>
              <a:effectLst/>
            </c:spPr>
            <c:extLst>
              <c:ext xmlns:c16="http://schemas.microsoft.com/office/drawing/2014/chart" uri="{C3380CC4-5D6E-409C-BE32-E72D297353CC}">
                <c16:uniqueId val="{0000002B-ACAF-4732-AFB0-6E6BFDFBAF4D}"/>
              </c:ext>
            </c:extLst>
          </c:dPt>
          <c:dPt>
            <c:idx val="22"/>
            <c:bubble3D val="0"/>
            <c:spPr>
              <a:solidFill>
                <a:srgbClr val="4DBF35"/>
              </a:solidFill>
              <a:ln w="3175">
                <a:solidFill>
                  <a:schemeClr val="lt1"/>
                </a:solidFill>
              </a:ln>
              <a:effectLst/>
            </c:spPr>
            <c:extLst>
              <c:ext xmlns:c16="http://schemas.microsoft.com/office/drawing/2014/chart" uri="{C3380CC4-5D6E-409C-BE32-E72D297353CC}">
                <c16:uniqueId val="{0000002D-ACAF-4732-AFB0-6E6BFDFBAF4D}"/>
              </c:ext>
            </c:extLst>
          </c:dPt>
          <c:dPt>
            <c:idx val="23"/>
            <c:bubble3D val="0"/>
            <c:spPr>
              <a:solidFill>
                <a:srgbClr val="4DBF35"/>
              </a:solidFill>
              <a:ln w="3175">
                <a:solidFill>
                  <a:schemeClr val="lt1"/>
                </a:solidFill>
              </a:ln>
              <a:effectLst/>
            </c:spPr>
            <c:extLst>
              <c:ext xmlns:c16="http://schemas.microsoft.com/office/drawing/2014/chart" uri="{C3380CC4-5D6E-409C-BE32-E72D297353CC}">
                <c16:uniqueId val="{0000002F-ACAF-4732-AFB0-6E6BFDFBAF4D}"/>
              </c:ext>
            </c:extLst>
          </c:dPt>
          <c:dPt>
            <c:idx val="24"/>
            <c:bubble3D val="0"/>
            <c:spPr>
              <a:solidFill>
                <a:srgbClr val="4DBF35"/>
              </a:solidFill>
              <a:ln w="3175">
                <a:solidFill>
                  <a:schemeClr val="lt1"/>
                </a:solidFill>
              </a:ln>
              <a:effectLst/>
            </c:spPr>
            <c:extLst>
              <c:ext xmlns:c16="http://schemas.microsoft.com/office/drawing/2014/chart" uri="{C3380CC4-5D6E-409C-BE32-E72D297353CC}">
                <c16:uniqueId val="{00000031-ACAF-4732-AFB0-6E6BFDFBAF4D}"/>
              </c:ext>
            </c:extLst>
          </c:dPt>
          <c:dPt>
            <c:idx val="25"/>
            <c:bubble3D val="0"/>
            <c:spPr>
              <a:solidFill>
                <a:srgbClr val="4DBF35"/>
              </a:solidFill>
              <a:ln w="3175">
                <a:solidFill>
                  <a:schemeClr val="lt1"/>
                </a:solidFill>
              </a:ln>
              <a:effectLst/>
            </c:spPr>
            <c:extLst>
              <c:ext xmlns:c16="http://schemas.microsoft.com/office/drawing/2014/chart" uri="{C3380CC4-5D6E-409C-BE32-E72D297353CC}">
                <c16:uniqueId val="{00000033-ACAF-4732-AFB0-6E6BFDFBAF4D}"/>
              </c:ext>
            </c:extLst>
          </c:dPt>
          <c:dPt>
            <c:idx val="26"/>
            <c:bubble3D val="0"/>
            <c:spPr>
              <a:solidFill>
                <a:srgbClr val="4DBF35"/>
              </a:solidFill>
              <a:ln w="3175">
                <a:solidFill>
                  <a:schemeClr val="lt1"/>
                </a:solidFill>
              </a:ln>
              <a:effectLst/>
            </c:spPr>
            <c:extLst>
              <c:ext xmlns:c16="http://schemas.microsoft.com/office/drawing/2014/chart" uri="{C3380CC4-5D6E-409C-BE32-E72D297353CC}">
                <c16:uniqueId val="{00000035-ACAF-4732-AFB0-6E6BFDFBAF4D}"/>
              </c:ext>
            </c:extLst>
          </c:dPt>
          <c:dPt>
            <c:idx val="27"/>
            <c:bubble3D val="0"/>
            <c:spPr>
              <a:solidFill>
                <a:srgbClr val="4DBF35"/>
              </a:solidFill>
              <a:ln w="3175">
                <a:solidFill>
                  <a:schemeClr val="lt1"/>
                </a:solidFill>
              </a:ln>
              <a:effectLst/>
            </c:spPr>
            <c:extLst>
              <c:ext xmlns:c16="http://schemas.microsoft.com/office/drawing/2014/chart" uri="{C3380CC4-5D6E-409C-BE32-E72D297353CC}">
                <c16:uniqueId val="{00000037-ACAF-4732-AFB0-6E6BFDFBAF4D}"/>
              </c:ext>
            </c:extLst>
          </c:dPt>
          <c:dPt>
            <c:idx val="28"/>
            <c:bubble3D val="0"/>
            <c:spPr>
              <a:solidFill>
                <a:srgbClr val="4DBF35"/>
              </a:solidFill>
              <a:ln w="3175">
                <a:solidFill>
                  <a:schemeClr val="lt1"/>
                </a:solidFill>
              </a:ln>
              <a:effectLst/>
            </c:spPr>
            <c:extLst>
              <c:ext xmlns:c16="http://schemas.microsoft.com/office/drawing/2014/chart" uri="{C3380CC4-5D6E-409C-BE32-E72D297353CC}">
                <c16:uniqueId val="{00000039-ACAF-4732-AFB0-6E6BFDFBAF4D}"/>
              </c:ext>
            </c:extLst>
          </c:dPt>
          <c:dPt>
            <c:idx val="29"/>
            <c:bubble3D val="0"/>
            <c:spPr>
              <a:solidFill>
                <a:srgbClr val="4DBF35"/>
              </a:solidFill>
              <a:ln w="3175">
                <a:solidFill>
                  <a:schemeClr val="lt1"/>
                </a:solidFill>
              </a:ln>
              <a:effectLst/>
            </c:spPr>
            <c:extLst>
              <c:ext xmlns:c16="http://schemas.microsoft.com/office/drawing/2014/chart" uri="{C3380CC4-5D6E-409C-BE32-E72D297353CC}">
                <c16:uniqueId val="{0000003B-ACAF-4732-AFB0-6E6BFDFBAF4D}"/>
              </c:ext>
            </c:extLst>
          </c:dPt>
          <c:dPt>
            <c:idx val="30"/>
            <c:bubble3D val="0"/>
            <c:spPr>
              <a:solidFill>
                <a:srgbClr val="4DBF35"/>
              </a:solidFill>
              <a:ln w="3175">
                <a:solidFill>
                  <a:schemeClr val="lt1"/>
                </a:solidFill>
              </a:ln>
              <a:effectLst/>
            </c:spPr>
            <c:extLst>
              <c:ext xmlns:c16="http://schemas.microsoft.com/office/drawing/2014/chart" uri="{C3380CC4-5D6E-409C-BE32-E72D297353CC}">
                <c16:uniqueId val="{0000003D-ACAF-4732-AFB0-6E6BFDFBAF4D}"/>
              </c:ext>
            </c:extLst>
          </c:dPt>
          <c:dPt>
            <c:idx val="31"/>
            <c:bubble3D val="0"/>
            <c:spPr>
              <a:solidFill>
                <a:srgbClr val="4DBF35"/>
              </a:solidFill>
              <a:ln w="3175">
                <a:solidFill>
                  <a:schemeClr val="lt1"/>
                </a:solidFill>
              </a:ln>
              <a:effectLst/>
            </c:spPr>
            <c:extLst>
              <c:ext xmlns:c16="http://schemas.microsoft.com/office/drawing/2014/chart" uri="{C3380CC4-5D6E-409C-BE32-E72D297353CC}">
                <c16:uniqueId val="{0000003F-ACAF-4732-AFB0-6E6BFDFBAF4D}"/>
              </c:ext>
            </c:extLst>
          </c:dPt>
          <c:dPt>
            <c:idx val="32"/>
            <c:bubble3D val="0"/>
            <c:spPr>
              <a:solidFill>
                <a:srgbClr val="4DBF35"/>
              </a:solidFill>
              <a:ln w="3175">
                <a:solidFill>
                  <a:schemeClr val="lt1"/>
                </a:solidFill>
              </a:ln>
              <a:effectLst/>
            </c:spPr>
            <c:extLst>
              <c:ext xmlns:c16="http://schemas.microsoft.com/office/drawing/2014/chart" uri="{C3380CC4-5D6E-409C-BE32-E72D297353CC}">
                <c16:uniqueId val="{00000041-ACAF-4732-AFB0-6E6BFDFBAF4D}"/>
              </c:ext>
            </c:extLst>
          </c:dPt>
          <c:dPt>
            <c:idx val="33"/>
            <c:bubble3D val="0"/>
            <c:spPr>
              <a:solidFill>
                <a:srgbClr val="4DBF35"/>
              </a:solidFill>
              <a:ln w="3175">
                <a:solidFill>
                  <a:schemeClr val="lt1"/>
                </a:solidFill>
              </a:ln>
              <a:effectLst/>
            </c:spPr>
            <c:extLst>
              <c:ext xmlns:c16="http://schemas.microsoft.com/office/drawing/2014/chart" uri="{C3380CC4-5D6E-409C-BE32-E72D297353CC}">
                <c16:uniqueId val="{00000043-ACAF-4732-AFB0-6E6BFDFBAF4D}"/>
              </c:ext>
            </c:extLst>
          </c:dPt>
          <c:dPt>
            <c:idx val="34"/>
            <c:bubble3D val="0"/>
            <c:spPr>
              <a:solidFill>
                <a:srgbClr val="4DBF35"/>
              </a:solidFill>
              <a:ln w="3175">
                <a:solidFill>
                  <a:schemeClr val="lt1"/>
                </a:solidFill>
              </a:ln>
              <a:effectLst/>
            </c:spPr>
            <c:extLst>
              <c:ext xmlns:c16="http://schemas.microsoft.com/office/drawing/2014/chart" uri="{C3380CC4-5D6E-409C-BE32-E72D297353CC}">
                <c16:uniqueId val="{00000045-ACAF-4732-AFB0-6E6BFDFBAF4D}"/>
              </c:ext>
            </c:extLst>
          </c:dPt>
          <c:dPt>
            <c:idx val="35"/>
            <c:bubble3D val="0"/>
            <c:spPr>
              <a:solidFill>
                <a:srgbClr val="4DBF35"/>
              </a:solidFill>
              <a:ln w="3175">
                <a:solidFill>
                  <a:schemeClr val="lt1"/>
                </a:solidFill>
              </a:ln>
              <a:effectLst/>
            </c:spPr>
            <c:extLst>
              <c:ext xmlns:c16="http://schemas.microsoft.com/office/drawing/2014/chart" uri="{C3380CC4-5D6E-409C-BE32-E72D297353CC}">
                <c16:uniqueId val="{00000047-ACAF-4732-AFB0-6E6BFDFBAF4D}"/>
              </c:ext>
            </c:extLst>
          </c:dPt>
          <c:dPt>
            <c:idx val="36"/>
            <c:bubble3D val="0"/>
            <c:spPr>
              <a:solidFill>
                <a:srgbClr val="4DBF35"/>
              </a:solidFill>
              <a:ln w="3175">
                <a:solidFill>
                  <a:schemeClr val="lt1"/>
                </a:solidFill>
              </a:ln>
              <a:effectLst/>
            </c:spPr>
            <c:extLst>
              <c:ext xmlns:c16="http://schemas.microsoft.com/office/drawing/2014/chart" uri="{C3380CC4-5D6E-409C-BE32-E72D297353CC}">
                <c16:uniqueId val="{00000049-ACAF-4732-AFB0-6E6BFDFBAF4D}"/>
              </c:ext>
            </c:extLst>
          </c:dPt>
          <c:dPt>
            <c:idx val="37"/>
            <c:bubble3D val="0"/>
            <c:spPr>
              <a:solidFill>
                <a:srgbClr val="4DBF35"/>
              </a:solidFill>
              <a:ln w="3175">
                <a:solidFill>
                  <a:schemeClr val="lt1"/>
                </a:solidFill>
              </a:ln>
              <a:effectLst/>
            </c:spPr>
            <c:extLst>
              <c:ext xmlns:c16="http://schemas.microsoft.com/office/drawing/2014/chart" uri="{C3380CC4-5D6E-409C-BE32-E72D297353CC}">
                <c16:uniqueId val="{0000004B-ACAF-4732-AFB0-6E6BFDFBAF4D}"/>
              </c:ext>
            </c:extLst>
          </c:dPt>
          <c:dPt>
            <c:idx val="38"/>
            <c:bubble3D val="0"/>
            <c:spPr>
              <a:solidFill>
                <a:srgbClr val="4DBF35"/>
              </a:solidFill>
              <a:ln w="3175">
                <a:solidFill>
                  <a:schemeClr val="lt1"/>
                </a:solidFill>
              </a:ln>
              <a:effectLst/>
            </c:spPr>
            <c:extLst>
              <c:ext xmlns:c16="http://schemas.microsoft.com/office/drawing/2014/chart" uri="{C3380CC4-5D6E-409C-BE32-E72D297353CC}">
                <c16:uniqueId val="{0000004D-ACAF-4732-AFB0-6E6BFDFBAF4D}"/>
              </c:ext>
            </c:extLst>
          </c:dPt>
          <c:dPt>
            <c:idx val="39"/>
            <c:bubble3D val="0"/>
            <c:spPr>
              <a:solidFill>
                <a:srgbClr val="4DBF35"/>
              </a:solidFill>
              <a:ln w="3175">
                <a:solidFill>
                  <a:schemeClr val="lt1"/>
                </a:solidFill>
              </a:ln>
              <a:effectLst/>
            </c:spPr>
            <c:extLst>
              <c:ext xmlns:c16="http://schemas.microsoft.com/office/drawing/2014/chart" uri="{C3380CC4-5D6E-409C-BE32-E72D297353CC}">
                <c16:uniqueId val="{0000004F-ACAF-4732-AFB0-6E6BFDFBAF4D}"/>
              </c:ext>
            </c:extLst>
          </c:dPt>
          <c:dPt>
            <c:idx val="40"/>
            <c:bubble3D val="0"/>
            <c:spPr>
              <a:solidFill>
                <a:srgbClr val="4DBF35"/>
              </a:solidFill>
              <a:ln w="3175">
                <a:solidFill>
                  <a:schemeClr val="lt1"/>
                </a:solidFill>
              </a:ln>
              <a:effectLst/>
            </c:spPr>
            <c:extLst>
              <c:ext xmlns:c16="http://schemas.microsoft.com/office/drawing/2014/chart" uri="{C3380CC4-5D6E-409C-BE32-E72D297353CC}">
                <c16:uniqueId val="{00000051-ACAF-4732-AFB0-6E6BFDFBAF4D}"/>
              </c:ext>
            </c:extLst>
          </c:dPt>
          <c:dPt>
            <c:idx val="41"/>
            <c:bubble3D val="0"/>
            <c:spPr>
              <a:solidFill>
                <a:srgbClr val="4DBF35"/>
              </a:solidFill>
              <a:ln w="3175">
                <a:solidFill>
                  <a:schemeClr val="lt1"/>
                </a:solidFill>
              </a:ln>
              <a:effectLst/>
            </c:spPr>
            <c:extLst>
              <c:ext xmlns:c16="http://schemas.microsoft.com/office/drawing/2014/chart" uri="{C3380CC4-5D6E-409C-BE32-E72D297353CC}">
                <c16:uniqueId val="{00000053-ACAF-4732-AFB0-6E6BFDFBAF4D}"/>
              </c:ext>
            </c:extLst>
          </c:dPt>
          <c:dPt>
            <c:idx val="42"/>
            <c:bubble3D val="0"/>
            <c:spPr>
              <a:solidFill>
                <a:srgbClr val="4DBF35"/>
              </a:solidFill>
              <a:ln w="3175">
                <a:solidFill>
                  <a:schemeClr val="lt1"/>
                </a:solidFill>
              </a:ln>
              <a:effectLst/>
            </c:spPr>
            <c:extLst>
              <c:ext xmlns:c16="http://schemas.microsoft.com/office/drawing/2014/chart" uri="{C3380CC4-5D6E-409C-BE32-E72D297353CC}">
                <c16:uniqueId val="{00000055-ACAF-4732-AFB0-6E6BFDFBAF4D}"/>
              </c:ext>
            </c:extLst>
          </c:dPt>
          <c:dPt>
            <c:idx val="43"/>
            <c:bubble3D val="0"/>
            <c:spPr>
              <a:solidFill>
                <a:srgbClr val="4DBF35"/>
              </a:solidFill>
              <a:ln w="3175">
                <a:solidFill>
                  <a:schemeClr val="lt1"/>
                </a:solidFill>
              </a:ln>
              <a:effectLst/>
            </c:spPr>
            <c:extLst>
              <c:ext xmlns:c16="http://schemas.microsoft.com/office/drawing/2014/chart" uri="{C3380CC4-5D6E-409C-BE32-E72D297353CC}">
                <c16:uniqueId val="{00000057-ACAF-4732-AFB0-6E6BFDFBAF4D}"/>
              </c:ext>
            </c:extLst>
          </c:dPt>
          <c:dPt>
            <c:idx val="44"/>
            <c:bubble3D val="0"/>
            <c:spPr>
              <a:solidFill>
                <a:srgbClr val="4DBF35"/>
              </a:solidFill>
              <a:ln w="3175">
                <a:solidFill>
                  <a:schemeClr val="lt1"/>
                </a:solidFill>
              </a:ln>
              <a:effectLst/>
            </c:spPr>
            <c:extLst>
              <c:ext xmlns:c16="http://schemas.microsoft.com/office/drawing/2014/chart" uri="{C3380CC4-5D6E-409C-BE32-E72D297353CC}">
                <c16:uniqueId val="{00000059-ACAF-4732-AFB0-6E6BFDFBAF4D}"/>
              </c:ext>
            </c:extLst>
          </c:dPt>
          <c:dPt>
            <c:idx val="45"/>
            <c:bubble3D val="0"/>
            <c:spPr>
              <a:solidFill>
                <a:srgbClr val="4DBF35"/>
              </a:solidFill>
              <a:ln w="3175">
                <a:solidFill>
                  <a:schemeClr val="lt1"/>
                </a:solidFill>
              </a:ln>
              <a:effectLst/>
            </c:spPr>
            <c:extLst>
              <c:ext xmlns:c16="http://schemas.microsoft.com/office/drawing/2014/chart" uri="{C3380CC4-5D6E-409C-BE32-E72D297353CC}">
                <c16:uniqueId val="{0000005B-ACAF-4732-AFB0-6E6BFDFBAF4D}"/>
              </c:ext>
            </c:extLst>
          </c:dPt>
          <c:dPt>
            <c:idx val="46"/>
            <c:bubble3D val="0"/>
            <c:spPr>
              <a:solidFill>
                <a:srgbClr val="4DBF35"/>
              </a:solidFill>
              <a:ln w="3175">
                <a:solidFill>
                  <a:schemeClr val="lt1"/>
                </a:solidFill>
              </a:ln>
              <a:effectLst/>
            </c:spPr>
            <c:extLst>
              <c:ext xmlns:c16="http://schemas.microsoft.com/office/drawing/2014/chart" uri="{C3380CC4-5D6E-409C-BE32-E72D297353CC}">
                <c16:uniqueId val="{0000005D-ACAF-4732-AFB0-6E6BFDFBAF4D}"/>
              </c:ext>
            </c:extLst>
          </c:dPt>
          <c:dPt>
            <c:idx val="47"/>
            <c:bubble3D val="0"/>
            <c:spPr>
              <a:solidFill>
                <a:srgbClr val="4DBF35"/>
              </a:solidFill>
              <a:ln w="3175">
                <a:solidFill>
                  <a:schemeClr val="lt1"/>
                </a:solidFill>
              </a:ln>
              <a:effectLst/>
            </c:spPr>
            <c:extLst>
              <c:ext xmlns:c16="http://schemas.microsoft.com/office/drawing/2014/chart" uri="{C3380CC4-5D6E-409C-BE32-E72D297353CC}">
                <c16:uniqueId val="{0000005F-ACAF-4732-AFB0-6E6BFDFBAF4D}"/>
              </c:ext>
            </c:extLst>
          </c:dPt>
          <c:dPt>
            <c:idx val="48"/>
            <c:bubble3D val="0"/>
            <c:spPr>
              <a:solidFill>
                <a:srgbClr val="4DBF35"/>
              </a:solidFill>
              <a:ln w="3175">
                <a:solidFill>
                  <a:schemeClr val="lt1"/>
                </a:solidFill>
              </a:ln>
              <a:effectLst/>
            </c:spPr>
            <c:extLst>
              <c:ext xmlns:c16="http://schemas.microsoft.com/office/drawing/2014/chart" uri="{C3380CC4-5D6E-409C-BE32-E72D297353CC}">
                <c16:uniqueId val="{00000061-ACAF-4732-AFB0-6E6BFDFBAF4D}"/>
              </c:ext>
            </c:extLst>
          </c:dPt>
          <c:dPt>
            <c:idx val="49"/>
            <c:bubble3D val="0"/>
            <c:spPr>
              <a:solidFill>
                <a:srgbClr val="4DBF35"/>
              </a:solidFill>
              <a:ln w="3175">
                <a:solidFill>
                  <a:schemeClr val="lt1"/>
                </a:solidFill>
              </a:ln>
              <a:effectLst/>
            </c:spPr>
            <c:extLst>
              <c:ext xmlns:c16="http://schemas.microsoft.com/office/drawing/2014/chart" uri="{C3380CC4-5D6E-409C-BE32-E72D297353CC}">
                <c16:uniqueId val="{00000063-ACAF-4732-AFB0-6E6BFDFBAF4D}"/>
              </c:ext>
            </c:extLst>
          </c:dPt>
          <c:dPt>
            <c:idx val="50"/>
            <c:bubble3D val="0"/>
            <c:spPr>
              <a:solidFill>
                <a:srgbClr val="4DBF35"/>
              </a:solidFill>
              <a:ln w="3175">
                <a:solidFill>
                  <a:schemeClr val="lt1"/>
                </a:solidFill>
              </a:ln>
              <a:effectLst/>
            </c:spPr>
            <c:extLst>
              <c:ext xmlns:c16="http://schemas.microsoft.com/office/drawing/2014/chart" uri="{C3380CC4-5D6E-409C-BE32-E72D297353CC}">
                <c16:uniqueId val="{00000065-ACAF-4732-AFB0-6E6BFDFBAF4D}"/>
              </c:ext>
            </c:extLst>
          </c:dPt>
          <c:dPt>
            <c:idx val="51"/>
            <c:bubble3D val="0"/>
            <c:spPr>
              <a:solidFill>
                <a:srgbClr val="4DBF35"/>
              </a:solidFill>
              <a:ln w="3175">
                <a:solidFill>
                  <a:schemeClr val="lt1"/>
                </a:solidFill>
              </a:ln>
              <a:effectLst/>
            </c:spPr>
            <c:extLst>
              <c:ext xmlns:c16="http://schemas.microsoft.com/office/drawing/2014/chart" uri="{C3380CC4-5D6E-409C-BE32-E72D297353CC}">
                <c16:uniqueId val="{00000067-ACAF-4732-AFB0-6E6BFDFBAF4D}"/>
              </c:ext>
            </c:extLst>
          </c:dPt>
          <c:dPt>
            <c:idx val="52"/>
            <c:bubble3D val="0"/>
            <c:spPr>
              <a:solidFill>
                <a:srgbClr val="4DBF35"/>
              </a:solidFill>
              <a:ln w="3175">
                <a:solidFill>
                  <a:schemeClr val="lt1"/>
                </a:solidFill>
              </a:ln>
              <a:effectLst/>
            </c:spPr>
            <c:extLst>
              <c:ext xmlns:c16="http://schemas.microsoft.com/office/drawing/2014/chart" uri="{C3380CC4-5D6E-409C-BE32-E72D297353CC}">
                <c16:uniqueId val="{00000069-ACAF-4732-AFB0-6E6BFDFBAF4D}"/>
              </c:ext>
            </c:extLst>
          </c:dPt>
          <c:dPt>
            <c:idx val="53"/>
            <c:bubble3D val="0"/>
            <c:spPr>
              <a:solidFill>
                <a:srgbClr val="4DBF35"/>
              </a:solidFill>
              <a:ln w="3175">
                <a:solidFill>
                  <a:schemeClr val="lt1"/>
                </a:solidFill>
              </a:ln>
              <a:effectLst/>
            </c:spPr>
            <c:extLst>
              <c:ext xmlns:c16="http://schemas.microsoft.com/office/drawing/2014/chart" uri="{C3380CC4-5D6E-409C-BE32-E72D297353CC}">
                <c16:uniqueId val="{0000006B-ACAF-4732-AFB0-6E6BFDFBAF4D}"/>
              </c:ext>
            </c:extLst>
          </c:dPt>
          <c:dPt>
            <c:idx val="54"/>
            <c:bubble3D val="0"/>
            <c:spPr>
              <a:solidFill>
                <a:srgbClr val="4DBF35"/>
              </a:solidFill>
              <a:ln w="3175">
                <a:solidFill>
                  <a:schemeClr val="lt1"/>
                </a:solidFill>
              </a:ln>
              <a:effectLst/>
            </c:spPr>
            <c:extLst>
              <c:ext xmlns:c16="http://schemas.microsoft.com/office/drawing/2014/chart" uri="{C3380CC4-5D6E-409C-BE32-E72D297353CC}">
                <c16:uniqueId val="{0000006D-ACAF-4732-AFB0-6E6BFDFBAF4D}"/>
              </c:ext>
            </c:extLst>
          </c:dPt>
          <c:dPt>
            <c:idx val="55"/>
            <c:bubble3D val="0"/>
            <c:spPr>
              <a:solidFill>
                <a:srgbClr val="4DBF35"/>
              </a:solidFill>
              <a:ln w="3175">
                <a:solidFill>
                  <a:schemeClr val="lt1"/>
                </a:solidFill>
              </a:ln>
              <a:effectLst/>
            </c:spPr>
            <c:extLst>
              <c:ext xmlns:c16="http://schemas.microsoft.com/office/drawing/2014/chart" uri="{C3380CC4-5D6E-409C-BE32-E72D297353CC}">
                <c16:uniqueId val="{0000006F-ACAF-4732-AFB0-6E6BFDFBAF4D}"/>
              </c:ext>
            </c:extLst>
          </c:dPt>
          <c:dPt>
            <c:idx val="56"/>
            <c:bubble3D val="0"/>
            <c:spPr>
              <a:solidFill>
                <a:srgbClr val="4DBF35"/>
              </a:solidFill>
              <a:ln w="3175">
                <a:solidFill>
                  <a:schemeClr val="lt1"/>
                </a:solidFill>
              </a:ln>
              <a:effectLst/>
            </c:spPr>
            <c:extLst>
              <c:ext xmlns:c16="http://schemas.microsoft.com/office/drawing/2014/chart" uri="{C3380CC4-5D6E-409C-BE32-E72D297353CC}">
                <c16:uniqueId val="{00000071-ACAF-4732-AFB0-6E6BFDFBAF4D}"/>
              </c:ext>
            </c:extLst>
          </c:dPt>
          <c:dPt>
            <c:idx val="57"/>
            <c:bubble3D val="0"/>
            <c:spPr>
              <a:solidFill>
                <a:srgbClr val="4DBF35"/>
              </a:solidFill>
              <a:ln w="3175">
                <a:solidFill>
                  <a:schemeClr val="lt1"/>
                </a:solidFill>
              </a:ln>
              <a:effectLst/>
            </c:spPr>
            <c:extLst>
              <c:ext xmlns:c16="http://schemas.microsoft.com/office/drawing/2014/chart" uri="{C3380CC4-5D6E-409C-BE32-E72D297353CC}">
                <c16:uniqueId val="{00000073-ACAF-4732-AFB0-6E6BFDFBAF4D}"/>
              </c:ext>
            </c:extLst>
          </c:dPt>
          <c:dPt>
            <c:idx val="58"/>
            <c:bubble3D val="0"/>
            <c:spPr>
              <a:solidFill>
                <a:srgbClr val="4DBF35"/>
              </a:solidFill>
              <a:ln w="3175">
                <a:solidFill>
                  <a:schemeClr val="lt1"/>
                </a:solidFill>
              </a:ln>
              <a:effectLst/>
            </c:spPr>
            <c:extLst>
              <c:ext xmlns:c16="http://schemas.microsoft.com/office/drawing/2014/chart" uri="{C3380CC4-5D6E-409C-BE32-E72D297353CC}">
                <c16:uniqueId val="{00000075-ACAF-4732-AFB0-6E6BFDFBAF4D}"/>
              </c:ext>
            </c:extLst>
          </c:dPt>
          <c:dPt>
            <c:idx val="59"/>
            <c:bubble3D val="0"/>
            <c:spPr>
              <a:solidFill>
                <a:srgbClr val="4DBF35"/>
              </a:solidFill>
              <a:ln w="3175">
                <a:solidFill>
                  <a:schemeClr val="lt1"/>
                </a:solidFill>
              </a:ln>
              <a:effectLst/>
            </c:spPr>
            <c:extLst>
              <c:ext xmlns:c16="http://schemas.microsoft.com/office/drawing/2014/chart" uri="{C3380CC4-5D6E-409C-BE32-E72D297353CC}">
                <c16:uniqueId val="{00000077-ACAF-4732-AFB0-6E6BFDFBAF4D}"/>
              </c:ext>
            </c:extLst>
          </c:dPt>
          <c:dPt>
            <c:idx val="60"/>
            <c:bubble3D val="0"/>
            <c:spPr>
              <a:solidFill>
                <a:srgbClr val="4DBF35"/>
              </a:solidFill>
              <a:ln w="3175">
                <a:solidFill>
                  <a:schemeClr val="lt1"/>
                </a:solidFill>
              </a:ln>
              <a:effectLst/>
            </c:spPr>
            <c:extLst>
              <c:ext xmlns:c16="http://schemas.microsoft.com/office/drawing/2014/chart" uri="{C3380CC4-5D6E-409C-BE32-E72D297353CC}">
                <c16:uniqueId val="{00000079-ACAF-4732-AFB0-6E6BFDFBAF4D}"/>
              </c:ext>
            </c:extLst>
          </c:dPt>
          <c:dPt>
            <c:idx val="61"/>
            <c:bubble3D val="0"/>
            <c:spPr>
              <a:solidFill>
                <a:srgbClr val="4DBF35"/>
              </a:solidFill>
              <a:ln w="3175">
                <a:solidFill>
                  <a:schemeClr val="lt1"/>
                </a:solidFill>
              </a:ln>
              <a:effectLst/>
            </c:spPr>
            <c:extLst>
              <c:ext xmlns:c16="http://schemas.microsoft.com/office/drawing/2014/chart" uri="{C3380CC4-5D6E-409C-BE32-E72D297353CC}">
                <c16:uniqueId val="{0000007B-ACAF-4732-AFB0-6E6BFDFBAF4D}"/>
              </c:ext>
            </c:extLst>
          </c:dPt>
          <c:dPt>
            <c:idx val="62"/>
            <c:bubble3D val="0"/>
            <c:spPr>
              <a:solidFill>
                <a:srgbClr val="4DBF35"/>
              </a:solidFill>
              <a:ln w="3175">
                <a:solidFill>
                  <a:schemeClr val="lt1"/>
                </a:solidFill>
              </a:ln>
              <a:effectLst/>
            </c:spPr>
            <c:extLst>
              <c:ext xmlns:c16="http://schemas.microsoft.com/office/drawing/2014/chart" uri="{C3380CC4-5D6E-409C-BE32-E72D297353CC}">
                <c16:uniqueId val="{0000007D-ACAF-4732-AFB0-6E6BFDFBAF4D}"/>
              </c:ext>
            </c:extLst>
          </c:dPt>
          <c:dPt>
            <c:idx val="63"/>
            <c:bubble3D val="0"/>
            <c:spPr>
              <a:solidFill>
                <a:srgbClr val="4DBF35"/>
              </a:solidFill>
              <a:ln w="3175">
                <a:solidFill>
                  <a:schemeClr val="lt1"/>
                </a:solidFill>
              </a:ln>
              <a:effectLst/>
            </c:spPr>
            <c:extLst>
              <c:ext xmlns:c16="http://schemas.microsoft.com/office/drawing/2014/chart" uri="{C3380CC4-5D6E-409C-BE32-E72D297353CC}">
                <c16:uniqueId val="{0000007F-ACAF-4732-AFB0-6E6BFDFBAF4D}"/>
              </c:ext>
            </c:extLst>
          </c:dPt>
          <c:dPt>
            <c:idx val="64"/>
            <c:bubble3D val="0"/>
            <c:spPr>
              <a:solidFill>
                <a:srgbClr val="4DBF35"/>
              </a:solidFill>
              <a:ln w="3175">
                <a:solidFill>
                  <a:schemeClr val="lt1"/>
                </a:solidFill>
              </a:ln>
              <a:effectLst/>
            </c:spPr>
            <c:extLst>
              <c:ext xmlns:c16="http://schemas.microsoft.com/office/drawing/2014/chart" uri="{C3380CC4-5D6E-409C-BE32-E72D297353CC}">
                <c16:uniqueId val="{00000081-ACAF-4732-AFB0-6E6BFDFBAF4D}"/>
              </c:ext>
            </c:extLst>
          </c:dPt>
          <c:dPt>
            <c:idx val="65"/>
            <c:bubble3D val="0"/>
            <c:spPr>
              <a:solidFill>
                <a:srgbClr val="4DBF35"/>
              </a:solidFill>
              <a:ln w="3175">
                <a:solidFill>
                  <a:schemeClr val="lt1"/>
                </a:solidFill>
              </a:ln>
              <a:effectLst/>
            </c:spPr>
            <c:extLst>
              <c:ext xmlns:c16="http://schemas.microsoft.com/office/drawing/2014/chart" uri="{C3380CC4-5D6E-409C-BE32-E72D297353CC}">
                <c16:uniqueId val="{00000083-ACAF-4732-AFB0-6E6BFDFBAF4D}"/>
              </c:ext>
            </c:extLst>
          </c:dPt>
          <c:dPt>
            <c:idx val="66"/>
            <c:bubble3D val="0"/>
            <c:spPr>
              <a:solidFill>
                <a:srgbClr val="4DBF35"/>
              </a:solidFill>
              <a:ln w="3175">
                <a:solidFill>
                  <a:schemeClr val="lt1"/>
                </a:solidFill>
              </a:ln>
              <a:effectLst/>
            </c:spPr>
            <c:extLst>
              <c:ext xmlns:c16="http://schemas.microsoft.com/office/drawing/2014/chart" uri="{C3380CC4-5D6E-409C-BE32-E72D297353CC}">
                <c16:uniqueId val="{00000085-ACAF-4732-AFB0-6E6BFDFBAF4D}"/>
              </c:ext>
            </c:extLst>
          </c:dPt>
          <c:dPt>
            <c:idx val="67"/>
            <c:bubble3D val="0"/>
            <c:spPr>
              <a:solidFill>
                <a:srgbClr val="4DBF35"/>
              </a:solidFill>
              <a:ln w="3175">
                <a:solidFill>
                  <a:schemeClr val="lt1"/>
                </a:solidFill>
              </a:ln>
              <a:effectLst/>
            </c:spPr>
            <c:extLst>
              <c:ext xmlns:c16="http://schemas.microsoft.com/office/drawing/2014/chart" uri="{C3380CC4-5D6E-409C-BE32-E72D297353CC}">
                <c16:uniqueId val="{00000087-ACAF-4732-AFB0-6E6BFDFBAF4D}"/>
              </c:ext>
            </c:extLst>
          </c:dPt>
          <c:dPt>
            <c:idx val="68"/>
            <c:bubble3D val="0"/>
            <c:spPr>
              <a:solidFill>
                <a:srgbClr val="4DBF35"/>
              </a:solidFill>
              <a:ln w="3175">
                <a:solidFill>
                  <a:schemeClr val="lt1"/>
                </a:solidFill>
              </a:ln>
              <a:effectLst/>
            </c:spPr>
            <c:extLst>
              <c:ext xmlns:c16="http://schemas.microsoft.com/office/drawing/2014/chart" uri="{C3380CC4-5D6E-409C-BE32-E72D297353CC}">
                <c16:uniqueId val="{00000089-ACAF-4732-AFB0-6E6BFDFBAF4D}"/>
              </c:ext>
            </c:extLst>
          </c:dPt>
          <c:dPt>
            <c:idx val="69"/>
            <c:bubble3D val="0"/>
            <c:spPr>
              <a:solidFill>
                <a:srgbClr val="4DBF35"/>
              </a:solidFill>
              <a:ln w="3175">
                <a:solidFill>
                  <a:schemeClr val="lt1"/>
                </a:solidFill>
              </a:ln>
              <a:effectLst/>
            </c:spPr>
            <c:extLst>
              <c:ext xmlns:c16="http://schemas.microsoft.com/office/drawing/2014/chart" uri="{C3380CC4-5D6E-409C-BE32-E72D297353CC}">
                <c16:uniqueId val="{0000008B-ACAF-4732-AFB0-6E6BFDFBAF4D}"/>
              </c:ext>
            </c:extLst>
          </c:dPt>
          <c:dPt>
            <c:idx val="70"/>
            <c:bubble3D val="0"/>
            <c:spPr>
              <a:solidFill>
                <a:srgbClr val="4DBF35"/>
              </a:solidFill>
              <a:ln w="3175">
                <a:solidFill>
                  <a:schemeClr val="lt1"/>
                </a:solidFill>
              </a:ln>
              <a:effectLst/>
            </c:spPr>
            <c:extLst>
              <c:ext xmlns:c16="http://schemas.microsoft.com/office/drawing/2014/chart" uri="{C3380CC4-5D6E-409C-BE32-E72D297353CC}">
                <c16:uniqueId val="{0000008D-ACAF-4732-AFB0-6E6BFDFBAF4D}"/>
              </c:ext>
            </c:extLst>
          </c:dPt>
          <c:dPt>
            <c:idx val="71"/>
            <c:bubble3D val="0"/>
            <c:spPr>
              <a:solidFill>
                <a:srgbClr val="4DBF35"/>
              </a:solidFill>
              <a:ln w="3175">
                <a:solidFill>
                  <a:schemeClr val="lt1"/>
                </a:solidFill>
              </a:ln>
              <a:effectLst/>
            </c:spPr>
            <c:extLst>
              <c:ext xmlns:c16="http://schemas.microsoft.com/office/drawing/2014/chart" uri="{C3380CC4-5D6E-409C-BE32-E72D297353CC}">
                <c16:uniqueId val="{0000008F-ACAF-4732-AFB0-6E6BFDFBAF4D}"/>
              </c:ext>
            </c:extLst>
          </c:dPt>
          <c:dPt>
            <c:idx val="72"/>
            <c:bubble3D val="0"/>
            <c:spPr>
              <a:solidFill>
                <a:srgbClr val="4DBF35"/>
              </a:solidFill>
              <a:ln w="3175">
                <a:solidFill>
                  <a:schemeClr val="lt1"/>
                </a:solidFill>
              </a:ln>
              <a:effectLst/>
            </c:spPr>
            <c:extLst>
              <c:ext xmlns:c16="http://schemas.microsoft.com/office/drawing/2014/chart" uri="{C3380CC4-5D6E-409C-BE32-E72D297353CC}">
                <c16:uniqueId val="{00000091-ACAF-4732-AFB0-6E6BFDFBAF4D}"/>
              </c:ext>
            </c:extLst>
          </c:dPt>
          <c:dPt>
            <c:idx val="73"/>
            <c:bubble3D val="0"/>
            <c:spPr>
              <a:solidFill>
                <a:srgbClr val="4DBF35"/>
              </a:solidFill>
              <a:ln w="3175">
                <a:solidFill>
                  <a:schemeClr val="lt1"/>
                </a:solidFill>
              </a:ln>
              <a:effectLst/>
            </c:spPr>
            <c:extLst>
              <c:ext xmlns:c16="http://schemas.microsoft.com/office/drawing/2014/chart" uri="{C3380CC4-5D6E-409C-BE32-E72D297353CC}">
                <c16:uniqueId val="{00000093-ACAF-4732-AFB0-6E6BFDFBAF4D}"/>
              </c:ext>
            </c:extLst>
          </c:dPt>
          <c:dPt>
            <c:idx val="74"/>
            <c:bubble3D val="0"/>
            <c:spPr>
              <a:solidFill>
                <a:srgbClr val="4DBF35"/>
              </a:solidFill>
              <a:ln w="3175">
                <a:solidFill>
                  <a:schemeClr val="lt1"/>
                </a:solidFill>
              </a:ln>
              <a:effectLst/>
            </c:spPr>
            <c:extLst>
              <c:ext xmlns:c16="http://schemas.microsoft.com/office/drawing/2014/chart" uri="{C3380CC4-5D6E-409C-BE32-E72D297353CC}">
                <c16:uniqueId val="{00000095-ACAF-4732-AFB0-6E6BFDFBAF4D}"/>
              </c:ext>
            </c:extLst>
          </c:dPt>
          <c:dPt>
            <c:idx val="75"/>
            <c:bubble3D val="0"/>
            <c:spPr>
              <a:solidFill>
                <a:srgbClr val="4DBF35"/>
              </a:solidFill>
              <a:ln w="3175">
                <a:solidFill>
                  <a:schemeClr val="lt1"/>
                </a:solidFill>
              </a:ln>
              <a:effectLst/>
            </c:spPr>
            <c:extLst>
              <c:ext xmlns:c16="http://schemas.microsoft.com/office/drawing/2014/chart" uri="{C3380CC4-5D6E-409C-BE32-E72D297353CC}">
                <c16:uniqueId val="{00000097-ACAF-4732-AFB0-6E6BFDFBAF4D}"/>
              </c:ext>
            </c:extLst>
          </c:dPt>
          <c:dPt>
            <c:idx val="76"/>
            <c:bubble3D val="0"/>
            <c:spPr>
              <a:solidFill>
                <a:srgbClr val="4DBF35"/>
              </a:solidFill>
              <a:ln w="3175">
                <a:solidFill>
                  <a:schemeClr val="lt1"/>
                </a:solidFill>
              </a:ln>
              <a:effectLst/>
            </c:spPr>
            <c:extLst>
              <c:ext xmlns:c16="http://schemas.microsoft.com/office/drawing/2014/chart" uri="{C3380CC4-5D6E-409C-BE32-E72D297353CC}">
                <c16:uniqueId val="{00000099-ACAF-4732-AFB0-6E6BFDFBAF4D}"/>
              </c:ext>
            </c:extLst>
          </c:dPt>
          <c:dPt>
            <c:idx val="77"/>
            <c:bubble3D val="0"/>
            <c:spPr>
              <a:solidFill>
                <a:srgbClr val="4DBF35"/>
              </a:solidFill>
              <a:ln w="3175">
                <a:solidFill>
                  <a:schemeClr val="lt1"/>
                </a:solidFill>
              </a:ln>
              <a:effectLst/>
            </c:spPr>
            <c:extLst>
              <c:ext xmlns:c16="http://schemas.microsoft.com/office/drawing/2014/chart" uri="{C3380CC4-5D6E-409C-BE32-E72D297353CC}">
                <c16:uniqueId val="{0000009B-ACAF-4732-AFB0-6E6BFDFBAF4D}"/>
              </c:ext>
            </c:extLst>
          </c:dPt>
          <c:dPt>
            <c:idx val="78"/>
            <c:bubble3D val="0"/>
            <c:spPr>
              <a:solidFill>
                <a:srgbClr val="4DBF35"/>
              </a:solidFill>
              <a:ln w="3175">
                <a:solidFill>
                  <a:schemeClr val="lt1"/>
                </a:solidFill>
              </a:ln>
              <a:effectLst/>
            </c:spPr>
            <c:extLst>
              <c:ext xmlns:c16="http://schemas.microsoft.com/office/drawing/2014/chart" uri="{C3380CC4-5D6E-409C-BE32-E72D297353CC}">
                <c16:uniqueId val="{0000009D-ACAF-4732-AFB0-6E6BFDFBAF4D}"/>
              </c:ext>
            </c:extLst>
          </c:dPt>
          <c:dPt>
            <c:idx val="79"/>
            <c:bubble3D val="0"/>
            <c:spPr>
              <a:solidFill>
                <a:srgbClr val="4DBF35"/>
              </a:solidFill>
              <a:ln w="3175">
                <a:solidFill>
                  <a:schemeClr val="lt1"/>
                </a:solidFill>
              </a:ln>
              <a:effectLst/>
            </c:spPr>
            <c:extLst>
              <c:ext xmlns:c16="http://schemas.microsoft.com/office/drawing/2014/chart" uri="{C3380CC4-5D6E-409C-BE32-E72D297353CC}">
                <c16:uniqueId val="{0000009F-ACAF-4732-AFB0-6E6BFDFBAF4D}"/>
              </c:ext>
            </c:extLst>
          </c:dPt>
          <c:dPt>
            <c:idx val="80"/>
            <c:bubble3D val="0"/>
            <c:spPr>
              <a:solidFill>
                <a:srgbClr val="4DBF35"/>
              </a:solidFill>
              <a:ln w="3175">
                <a:solidFill>
                  <a:schemeClr val="lt1"/>
                </a:solidFill>
              </a:ln>
              <a:effectLst/>
            </c:spPr>
            <c:extLst>
              <c:ext xmlns:c16="http://schemas.microsoft.com/office/drawing/2014/chart" uri="{C3380CC4-5D6E-409C-BE32-E72D297353CC}">
                <c16:uniqueId val="{000000A1-ACAF-4732-AFB0-6E6BFDFBAF4D}"/>
              </c:ext>
            </c:extLst>
          </c:dPt>
          <c:dPt>
            <c:idx val="81"/>
            <c:bubble3D val="0"/>
            <c:spPr>
              <a:solidFill>
                <a:srgbClr val="4DBF35"/>
              </a:solidFill>
              <a:ln w="3175">
                <a:solidFill>
                  <a:schemeClr val="lt1"/>
                </a:solidFill>
              </a:ln>
              <a:effectLst/>
            </c:spPr>
            <c:extLst>
              <c:ext xmlns:c16="http://schemas.microsoft.com/office/drawing/2014/chart" uri="{C3380CC4-5D6E-409C-BE32-E72D297353CC}">
                <c16:uniqueId val="{000000A3-ACAF-4732-AFB0-6E6BFDFBAF4D}"/>
              </c:ext>
            </c:extLst>
          </c:dPt>
          <c:dPt>
            <c:idx val="82"/>
            <c:bubble3D val="0"/>
            <c:spPr>
              <a:solidFill>
                <a:srgbClr val="4DBF35"/>
              </a:solidFill>
              <a:ln w="3175">
                <a:solidFill>
                  <a:schemeClr val="lt1"/>
                </a:solidFill>
              </a:ln>
              <a:effectLst/>
            </c:spPr>
            <c:extLst>
              <c:ext xmlns:c16="http://schemas.microsoft.com/office/drawing/2014/chart" uri="{C3380CC4-5D6E-409C-BE32-E72D297353CC}">
                <c16:uniqueId val="{000000A5-ACAF-4732-AFB0-6E6BFDFBAF4D}"/>
              </c:ext>
            </c:extLst>
          </c:dPt>
          <c:dPt>
            <c:idx val="83"/>
            <c:bubble3D val="0"/>
            <c:spPr>
              <a:solidFill>
                <a:srgbClr val="4DBF35"/>
              </a:solidFill>
              <a:ln w="3175">
                <a:solidFill>
                  <a:schemeClr val="lt1"/>
                </a:solidFill>
              </a:ln>
              <a:effectLst/>
            </c:spPr>
            <c:extLst>
              <c:ext xmlns:c16="http://schemas.microsoft.com/office/drawing/2014/chart" uri="{C3380CC4-5D6E-409C-BE32-E72D297353CC}">
                <c16:uniqueId val="{000000A7-ACAF-4732-AFB0-6E6BFDFBAF4D}"/>
              </c:ext>
            </c:extLst>
          </c:dPt>
          <c:dPt>
            <c:idx val="84"/>
            <c:bubble3D val="0"/>
            <c:spPr>
              <a:solidFill>
                <a:srgbClr val="4DBF35"/>
              </a:solidFill>
              <a:ln w="3175">
                <a:solidFill>
                  <a:schemeClr val="lt1"/>
                </a:solidFill>
              </a:ln>
              <a:effectLst/>
            </c:spPr>
            <c:extLst>
              <c:ext xmlns:c16="http://schemas.microsoft.com/office/drawing/2014/chart" uri="{C3380CC4-5D6E-409C-BE32-E72D297353CC}">
                <c16:uniqueId val="{000000A9-ACAF-4732-AFB0-6E6BFDFBAF4D}"/>
              </c:ext>
            </c:extLst>
          </c:dPt>
          <c:dPt>
            <c:idx val="85"/>
            <c:bubble3D val="0"/>
            <c:spPr>
              <a:solidFill>
                <a:srgbClr val="4DBF35"/>
              </a:solidFill>
              <a:ln w="3175">
                <a:solidFill>
                  <a:schemeClr val="lt1"/>
                </a:solidFill>
              </a:ln>
              <a:effectLst/>
            </c:spPr>
            <c:extLst>
              <c:ext xmlns:c16="http://schemas.microsoft.com/office/drawing/2014/chart" uri="{C3380CC4-5D6E-409C-BE32-E72D297353CC}">
                <c16:uniqueId val="{000000AB-ACAF-4732-AFB0-6E6BFDFBAF4D}"/>
              </c:ext>
            </c:extLst>
          </c:dPt>
          <c:dPt>
            <c:idx val="86"/>
            <c:bubble3D val="0"/>
            <c:spPr>
              <a:solidFill>
                <a:srgbClr val="4DBF35"/>
              </a:solidFill>
              <a:ln w="3175">
                <a:solidFill>
                  <a:schemeClr val="lt1"/>
                </a:solidFill>
              </a:ln>
              <a:effectLst/>
            </c:spPr>
            <c:extLst>
              <c:ext xmlns:c16="http://schemas.microsoft.com/office/drawing/2014/chart" uri="{C3380CC4-5D6E-409C-BE32-E72D297353CC}">
                <c16:uniqueId val="{000000AD-ACAF-4732-AFB0-6E6BFDFBAF4D}"/>
              </c:ext>
            </c:extLst>
          </c:dPt>
          <c:dPt>
            <c:idx val="87"/>
            <c:bubble3D val="0"/>
            <c:spPr>
              <a:solidFill>
                <a:srgbClr val="4DBF35"/>
              </a:solidFill>
              <a:ln w="3175">
                <a:solidFill>
                  <a:schemeClr val="lt1"/>
                </a:solidFill>
              </a:ln>
              <a:effectLst/>
            </c:spPr>
            <c:extLst>
              <c:ext xmlns:c16="http://schemas.microsoft.com/office/drawing/2014/chart" uri="{C3380CC4-5D6E-409C-BE32-E72D297353CC}">
                <c16:uniqueId val="{000000AF-ACAF-4732-AFB0-6E6BFDFBAF4D}"/>
              </c:ext>
            </c:extLst>
          </c:dPt>
          <c:dPt>
            <c:idx val="88"/>
            <c:bubble3D val="0"/>
            <c:spPr>
              <a:solidFill>
                <a:srgbClr val="4DBF35"/>
              </a:solidFill>
              <a:ln w="3175">
                <a:solidFill>
                  <a:schemeClr val="lt1"/>
                </a:solidFill>
              </a:ln>
              <a:effectLst/>
            </c:spPr>
            <c:extLst>
              <c:ext xmlns:c16="http://schemas.microsoft.com/office/drawing/2014/chart" uri="{C3380CC4-5D6E-409C-BE32-E72D297353CC}">
                <c16:uniqueId val="{000000B1-ACAF-4732-AFB0-6E6BFDFBAF4D}"/>
              </c:ext>
            </c:extLst>
          </c:dPt>
          <c:dPt>
            <c:idx val="89"/>
            <c:bubble3D val="0"/>
            <c:spPr>
              <a:solidFill>
                <a:srgbClr val="4DBF35"/>
              </a:solidFill>
              <a:ln w="3175">
                <a:solidFill>
                  <a:schemeClr val="lt1"/>
                </a:solidFill>
              </a:ln>
              <a:effectLst/>
            </c:spPr>
            <c:extLst>
              <c:ext xmlns:c16="http://schemas.microsoft.com/office/drawing/2014/chart" uri="{C3380CC4-5D6E-409C-BE32-E72D297353CC}">
                <c16:uniqueId val="{000000B3-ACAF-4732-AFB0-6E6BFDFBAF4D}"/>
              </c:ext>
            </c:extLst>
          </c:dPt>
          <c:dPt>
            <c:idx val="90"/>
            <c:bubble3D val="0"/>
            <c:spPr>
              <a:solidFill>
                <a:srgbClr val="4DBF35"/>
              </a:solidFill>
              <a:ln w="3175">
                <a:solidFill>
                  <a:schemeClr val="lt1"/>
                </a:solidFill>
              </a:ln>
              <a:effectLst/>
            </c:spPr>
            <c:extLst>
              <c:ext xmlns:c16="http://schemas.microsoft.com/office/drawing/2014/chart" uri="{C3380CC4-5D6E-409C-BE32-E72D297353CC}">
                <c16:uniqueId val="{000000B5-ACAF-4732-AFB0-6E6BFDFBAF4D}"/>
              </c:ext>
            </c:extLst>
          </c:dPt>
          <c:dPt>
            <c:idx val="91"/>
            <c:bubble3D val="0"/>
            <c:spPr>
              <a:solidFill>
                <a:srgbClr val="4DBF35"/>
              </a:solidFill>
              <a:ln w="3175">
                <a:solidFill>
                  <a:schemeClr val="lt1"/>
                </a:solidFill>
              </a:ln>
              <a:effectLst/>
            </c:spPr>
            <c:extLst>
              <c:ext xmlns:c16="http://schemas.microsoft.com/office/drawing/2014/chart" uri="{C3380CC4-5D6E-409C-BE32-E72D297353CC}">
                <c16:uniqueId val="{000000B7-ACAF-4732-AFB0-6E6BFDFBAF4D}"/>
              </c:ext>
            </c:extLst>
          </c:dPt>
          <c:dPt>
            <c:idx val="92"/>
            <c:bubble3D val="0"/>
            <c:spPr>
              <a:solidFill>
                <a:srgbClr val="4DBF35"/>
              </a:solidFill>
              <a:ln w="3175">
                <a:solidFill>
                  <a:schemeClr val="lt1"/>
                </a:solidFill>
              </a:ln>
              <a:effectLst/>
            </c:spPr>
            <c:extLst>
              <c:ext xmlns:c16="http://schemas.microsoft.com/office/drawing/2014/chart" uri="{C3380CC4-5D6E-409C-BE32-E72D297353CC}">
                <c16:uniqueId val="{000000B9-ACAF-4732-AFB0-6E6BFDFBAF4D}"/>
              </c:ext>
            </c:extLst>
          </c:dPt>
          <c:dPt>
            <c:idx val="93"/>
            <c:bubble3D val="0"/>
            <c:spPr>
              <a:solidFill>
                <a:srgbClr val="4DBF35"/>
              </a:solidFill>
              <a:ln w="3175">
                <a:solidFill>
                  <a:schemeClr val="lt1"/>
                </a:solidFill>
              </a:ln>
              <a:effectLst/>
            </c:spPr>
            <c:extLst>
              <c:ext xmlns:c16="http://schemas.microsoft.com/office/drawing/2014/chart" uri="{C3380CC4-5D6E-409C-BE32-E72D297353CC}">
                <c16:uniqueId val="{000000BB-ACAF-4732-AFB0-6E6BFDFBAF4D}"/>
              </c:ext>
            </c:extLst>
          </c:dPt>
          <c:dPt>
            <c:idx val="94"/>
            <c:bubble3D val="0"/>
            <c:spPr>
              <a:solidFill>
                <a:srgbClr val="4DBF35"/>
              </a:solidFill>
              <a:ln w="3175">
                <a:solidFill>
                  <a:schemeClr val="lt1"/>
                </a:solidFill>
              </a:ln>
              <a:effectLst/>
            </c:spPr>
            <c:extLst>
              <c:ext xmlns:c16="http://schemas.microsoft.com/office/drawing/2014/chart" uri="{C3380CC4-5D6E-409C-BE32-E72D297353CC}">
                <c16:uniqueId val="{000000BD-ACAF-4732-AFB0-6E6BFDFBAF4D}"/>
              </c:ext>
            </c:extLst>
          </c:dPt>
          <c:dPt>
            <c:idx val="95"/>
            <c:bubble3D val="0"/>
            <c:spPr>
              <a:solidFill>
                <a:srgbClr val="4DBF35"/>
              </a:solidFill>
              <a:ln w="3175">
                <a:solidFill>
                  <a:schemeClr val="lt1"/>
                </a:solidFill>
              </a:ln>
              <a:effectLst/>
            </c:spPr>
            <c:extLst>
              <c:ext xmlns:c16="http://schemas.microsoft.com/office/drawing/2014/chart" uri="{C3380CC4-5D6E-409C-BE32-E72D297353CC}">
                <c16:uniqueId val="{000000BF-ACAF-4732-AFB0-6E6BFDFBAF4D}"/>
              </c:ext>
            </c:extLst>
          </c:dPt>
          <c:dPt>
            <c:idx val="96"/>
            <c:bubble3D val="0"/>
            <c:spPr>
              <a:solidFill>
                <a:srgbClr val="4DBF35"/>
              </a:solidFill>
              <a:ln w="3175">
                <a:solidFill>
                  <a:schemeClr val="lt1"/>
                </a:solidFill>
              </a:ln>
              <a:effectLst/>
            </c:spPr>
            <c:extLst>
              <c:ext xmlns:c16="http://schemas.microsoft.com/office/drawing/2014/chart" uri="{C3380CC4-5D6E-409C-BE32-E72D297353CC}">
                <c16:uniqueId val="{000000C1-ACAF-4732-AFB0-6E6BFDFBAF4D}"/>
              </c:ext>
            </c:extLst>
          </c:dPt>
          <c:dPt>
            <c:idx val="97"/>
            <c:bubble3D val="0"/>
            <c:spPr>
              <a:solidFill>
                <a:srgbClr val="4DBF35"/>
              </a:solidFill>
              <a:ln w="3175">
                <a:solidFill>
                  <a:schemeClr val="lt1"/>
                </a:solidFill>
              </a:ln>
              <a:effectLst/>
            </c:spPr>
            <c:extLst>
              <c:ext xmlns:c16="http://schemas.microsoft.com/office/drawing/2014/chart" uri="{C3380CC4-5D6E-409C-BE32-E72D297353CC}">
                <c16:uniqueId val="{000000C3-ACAF-4732-AFB0-6E6BFDFBAF4D}"/>
              </c:ext>
            </c:extLst>
          </c:dPt>
          <c:dPt>
            <c:idx val="98"/>
            <c:bubble3D val="0"/>
            <c:spPr>
              <a:solidFill>
                <a:srgbClr val="4DBF35"/>
              </a:solidFill>
              <a:ln w="3175">
                <a:solidFill>
                  <a:schemeClr val="lt1"/>
                </a:solidFill>
              </a:ln>
              <a:effectLst/>
            </c:spPr>
            <c:extLst>
              <c:ext xmlns:c16="http://schemas.microsoft.com/office/drawing/2014/chart" uri="{C3380CC4-5D6E-409C-BE32-E72D297353CC}">
                <c16:uniqueId val="{000000C5-ACAF-4732-AFB0-6E6BFDFBAF4D}"/>
              </c:ext>
            </c:extLst>
          </c:dPt>
          <c:dPt>
            <c:idx val="99"/>
            <c:bubble3D val="0"/>
            <c:spPr>
              <a:solidFill>
                <a:srgbClr val="4DBF35"/>
              </a:solidFill>
              <a:ln w="3175">
                <a:solidFill>
                  <a:schemeClr val="lt1"/>
                </a:solidFill>
              </a:ln>
              <a:effectLst/>
            </c:spPr>
            <c:extLst>
              <c:ext xmlns:c16="http://schemas.microsoft.com/office/drawing/2014/chart" uri="{C3380CC4-5D6E-409C-BE32-E72D297353CC}">
                <c16:uniqueId val="{000000C7-ACAF-4732-AFB0-6E6BFDFBAF4D}"/>
              </c:ext>
            </c:extLst>
          </c:dPt>
          <c:dPt>
            <c:idx val="100"/>
            <c:bubble3D val="0"/>
            <c:spPr>
              <a:noFill/>
              <a:ln w="3175">
                <a:noFill/>
              </a:ln>
              <a:effectLst/>
            </c:spPr>
            <c:extLst>
              <c:ext xmlns:c16="http://schemas.microsoft.com/office/drawing/2014/chart" uri="{C3380CC4-5D6E-409C-BE32-E72D297353CC}">
                <c16:uniqueId val="{000000C9-ACAF-4732-AFB0-6E6BFDFBAF4D}"/>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CA-ACAF-4732-AFB0-6E6BFDFBAF4D}"/>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dkUpDiag">
                <a:fgClr>
                  <a:srgbClr val="00B0F0"/>
                </a:fgClr>
                <a:bgClr>
                  <a:srgbClr val="009ED6"/>
                </a:bgClr>
              </a:pattFill>
              <a:ln w="19050">
                <a:solidFill>
                  <a:schemeClr val="lt1"/>
                </a:solidFill>
              </a:ln>
              <a:effectLst/>
            </c:spPr>
            <c:extLst>
              <c:ext xmlns:c16="http://schemas.microsoft.com/office/drawing/2014/chart" uri="{C3380CC4-5D6E-409C-BE32-E72D297353CC}">
                <c16:uniqueId val="{00000001-DB1B-40EC-B9F7-63721A7DE259}"/>
              </c:ext>
            </c:extLst>
          </c:dPt>
          <c:dPt>
            <c:idx val="1"/>
            <c:bubble3D val="0"/>
            <c:spPr>
              <a:pattFill prst="dkUpDiag">
                <a:fgClr>
                  <a:schemeClr val="bg1">
                    <a:lumMod val="85000"/>
                  </a:schemeClr>
                </a:fgClr>
                <a:bgClr>
                  <a:srgbClr val="CFCFCF"/>
                </a:bgClr>
              </a:pattFill>
              <a:ln w="19050">
                <a:solidFill>
                  <a:schemeClr val="lt1"/>
                </a:solidFill>
              </a:ln>
              <a:effectLst/>
            </c:spPr>
            <c:extLst>
              <c:ext xmlns:c16="http://schemas.microsoft.com/office/drawing/2014/chart" uri="{C3380CC4-5D6E-409C-BE32-E72D297353CC}">
                <c16:uniqueId val="{00000003-DB1B-40EC-B9F7-63721A7DE259}"/>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4-DB1B-40EC-B9F7-63721A7DE259}"/>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66CF51"/>
              </a:fgClr>
              <a:bgClr>
                <a:srgbClr val="4DBF35"/>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FFC4-4A70-8E78-40D6A121732F}"/>
            </c:ext>
          </c:extLst>
        </c:ser>
        <c:ser>
          <c:idx val="1"/>
          <c:order val="1"/>
          <c:tx>
            <c:strRef>
              <c:f>'Progress Bar'!$M$2</c:f>
              <c:strCache>
                <c:ptCount val="1"/>
                <c:pt idx="0">
                  <c:v>Remainder</c:v>
                </c:pt>
              </c:strCache>
            </c:strRef>
          </c:tx>
          <c:spPr>
            <a:pattFill prst="dkUpDiag">
              <a:fgClr>
                <a:schemeClr val="bg1">
                  <a:lumMod val="95000"/>
                </a:schemeClr>
              </a:fgClr>
              <a:bgClr>
                <a:schemeClr val="bg1">
                  <a:lumMod val="8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FFC4-4A70-8E78-40D6A121732F}"/>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7"/>
            <c:spPr>
              <a:solidFill>
                <a:schemeClr val="bg1">
                  <a:lumMod val="85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ABD2-4388-B68C-54BD97D0436F}"/>
            </c:ext>
          </c:extLst>
        </c:ser>
        <c:ser>
          <c:idx val="1"/>
          <c:order val="1"/>
          <c:tx>
            <c:strRef>
              <c:f>Dot!$K$2</c:f>
              <c:strCache>
                <c:ptCount val="1"/>
                <c:pt idx="0">
                  <c:v>Color</c:v>
                </c:pt>
              </c:strCache>
            </c:strRef>
          </c:tx>
          <c:spPr>
            <a:ln w="190500" cap="rnd">
              <a:noFill/>
              <a:round/>
            </a:ln>
            <a:effectLst/>
          </c:spPr>
          <c:marker>
            <c:symbol val="circle"/>
            <c:size val="7"/>
            <c:spPr>
              <a:solidFill>
                <a:srgbClr val="FF3399"/>
              </a:solidFill>
              <a:ln w="9525">
                <a:noFill/>
              </a:ln>
              <a:effectLst/>
            </c:spPr>
          </c:marker>
          <c:dLbls>
            <c:dLbl>
              <c:idx val="0"/>
              <c:tx>
                <c:rich>
                  <a:bodyPr/>
                  <a:lstStyle/>
                  <a:p>
                    <a:fld id="{D4D20750-9044-499A-80C8-E7AC6B6D746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BD2-4388-B68C-54BD97D0436F}"/>
                </c:ext>
              </c:extLst>
            </c:dLbl>
            <c:dLbl>
              <c:idx val="1"/>
              <c:tx>
                <c:rich>
                  <a:bodyPr/>
                  <a:lstStyle/>
                  <a:p>
                    <a:fld id="{8FE5AFD8-40A3-4160-A884-D2D3E5777AA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BD2-4388-B68C-54BD97D0436F}"/>
                </c:ext>
              </c:extLst>
            </c:dLbl>
            <c:dLbl>
              <c:idx val="2"/>
              <c:tx>
                <c:rich>
                  <a:bodyPr/>
                  <a:lstStyle/>
                  <a:p>
                    <a:fld id="{41D507EC-8B81-4703-B227-51C03B31708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D2-4388-B68C-54BD97D0436F}"/>
                </c:ext>
              </c:extLst>
            </c:dLbl>
            <c:dLbl>
              <c:idx val="3"/>
              <c:tx>
                <c:rich>
                  <a:bodyPr/>
                  <a:lstStyle/>
                  <a:p>
                    <a:fld id="{1DE5DCA2-5B42-4281-BE72-8DCA4D0DCC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D2-4388-B68C-54BD97D0436F}"/>
                </c:ext>
              </c:extLst>
            </c:dLbl>
            <c:dLbl>
              <c:idx val="4"/>
              <c:tx>
                <c:rich>
                  <a:bodyPr/>
                  <a:lstStyle/>
                  <a:p>
                    <a:fld id="{495892CC-5CC9-4CF5-AF5F-A8935FDC15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BD2-4388-B68C-54BD97D0436F}"/>
                </c:ext>
              </c:extLst>
            </c:dLbl>
            <c:dLbl>
              <c:idx val="5"/>
              <c:tx>
                <c:rich>
                  <a:bodyPr/>
                  <a:lstStyle/>
                  <a:p>
                    <a:fld id="{6588E37B-1335-4908-8F4A-2D88AC63362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D2-4388-B68C-54BD97D0436F}"/>
                </c:ext>
              </c:extLst>
            </c:dLbl>
            <c:dLbl>
              <c:idx val="6"/>
              <c:tx>
                <c:rich>
                  <a:bodyPr/>
                  <a:lstStyle/>
                  <a:p>
                    <a:fld id="{DD76028B-356E-42E2-B3E9-6F57839CBA7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BD2-4388-B68C-54BD97D0436F}"/>
                </c:ext>
              </c:extLst>
            </c:dLbl>
            <c:dLbl>
              <c:idx val="7"/>
              <c:tx>
                <c:rich>
                  <a:bodyPr/>
                  <a:lstStyle/>
                  <a:p>
                    <a:fld id="{3CE06D56-1151-4056-97CE-3354D7451C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D2-4388-B68C-54BD97D0436F}"/>
                </c:ext>
              </c:extLst>
            </c:dLbl>
            <c:dLbl>
              <c:idx val="8"/>
              <c:tx>
                <c:rich>
                  <a:bodyPr/>
                  <a:lstStyle/>
                  <a:p>
                    <a:fld id="{11593DF9-E332-4DAE-B808-77D1D68A25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BD2-4388-B68C-54BD97D0436F}"/>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BD2-4388-B68C-54BD97D0436F}"/>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BD2-4388-B68C-54BD97D0436F}"/>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BD2-4388-B68C-54BD97D0436F}"/>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BD2-4388-B68C-54BD97D0436F}"/>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BD2-4388-B68C-54BD97D0436F}"/>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BD2-4388-B68C-54BD97D0436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BD2-4388-B68C-54BD97D0436F}"/>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BD2-4388-B68C-54BD97D0436F}"/>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BD2-4388-B68C-54BD97D0436F}"/>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BD2-4388-B68C-54BD97D0436F}"/>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BD2-4388-B68C-54BD97D0436F}"/>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15-ABD2-4388-B68C-54BD97D0436F}"/>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6821-4A9D-9294-689189DB5077}"/>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6821-4A9D-9294-689189DB5077}"/>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6821-4A9D-9294-689189DB5077}"/>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bg1">
                  <a:lumMod val="85000"/>
                </a:schemeClr>
              </a:solidFill>
              <a:round/>
            </a:ln>
            <a:effectLst/>
          </c:spPr>
          <c:marker>
            <c:symbol val="circle"/>
            <c:size val="25"/>
            <c:spPr>
              <a:solidFill>
                <a:schemeClr val="bg1">
                  <a:lumMod val="85000"/>
                </a:schemeClr>
              </a:solidFill>
              <a:ln w="9525">
                <a:noFill/>
              </a:ln>
              <a:effectLst/>
            </c:spPr>
          </c:marker>
          <c:dLbls>
            <c:dLbl>
              <c:idx val="0"/>
              <c:tx>
                <c:rich>
                  <a:bodyPr/>
                  <a:lstStyle/>
                  <a:p>
                    <a:fld id="{4EA5B545-DD63-410E-918E-F24CCCF050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974-4A5E-B215-AF4837C6ACA8}"/>
                </c:ext>
              </c:extLst>
            </c:dLbl>
            <c:dLbl>
              <c:idx val="1"/>
              <c:tx>
                <c:rich>
                  <a:bodyPr/>
                  <a:lstStyle/>
                  <a:p>
                    <a:fld id="{61FC8C92-3389-4150-B039-0F59519807C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974-4A5E-B215-AF4837C6ACA8}"/>
                </c:ext>
              </c:extLst>
            </c:dLbl>
            <c:dLbl>
              <c:idx val="2"/>
              <c:tx>
                <c:rich>
                  <a:bodyPr/>
                  <a:lstStyle/>
                  <a:p>
                    <a:fld id="{9963B1CF-D827-45C9-9C5D-76D2526705E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974-4A5E-B215-AF4837C6ACA8}"/>
                </c:ext>
              </c:extLst>
            </c:dLbl>
            <c:dLbl>
              <c:idx val="3"/>
              <c:tx>
                <c:rich>
                  <a:bodyPr/>
                  <a:lstStyle/>
                  <a:p>
                    <a:fld id="{B188F618-EE62-4A61-B590-D749B63FA04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974-4A5E-B215-AF4837C6ACA8}"/>
                </c:ext>
              </c:extLst>
            </c:dLbl>
            <c:dLbl>
              <c:idx val="4"/>
              <c:tx>
                <c:rich>
                  <a:bodyPr/>
                  <a:lstStyle/>
                  <a:p>
                    <a:fld id="{7DE18D48-8C53-4261-BD9A-31556FCCA8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974-4A5E-B215-AF4837C6ACA8}"/>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8974-4A5E-B215-AF4837C6ACA8}"/>
            </c:ext>
          </c:extLst>
        </c:ser>
        <c:ser>
          <c:idx val="1"/>
          <c:order val="1"/>
          <c:tx>
            <c:strRef>
              <c:f>Steps!$J$4</c:f>
              <c:strCache>
                <c:ptCount val="1"/>
                <c:pt idx="0">
                  <c:v>Complete</c:v>
                </c:pt>
              </c:strCache>
            </c:strRef>
          </c:tx>
          <c:spPr>
            <a:ln w="127000" cap="rnd">
              <a:solidFill>
                <a:srgbClr val="4DBF35"/>
              </a:solidFill>
              <a:round/>
            </a:ln>
            <a:effectLst/>
          </c:spPr>
          <c:marker>
            <c:symbol val="circle"/>
            <c:size val="25"/>
            <c:spPr>
              <a:solidFill>
                <a:srgbClr val="4DBF35"/>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8974-4A5E-B215-AF4837C6ACA8}"/>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25400" cap="rnd">
              <a:noFill/>
              <a:round/>
            </a:ln>
            <a:effectLst/>
          </c:spPr>
          <c:marker>
            <c:symbol val="square"/>
            <c:size val="13"/>
            <c:spPr>
              <a:solidFill>
                <a:schemeClr val="bg1">
                  <a:lumMod val="85000"/>
                </a:schemeClr>
              </a:solidFill>
              <a:ln w="9525">
                <a:solidFill>
                  <a:schemeClr val="bg1"/>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A16A-4154-8D8D-B48FF6907B4C}"/>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bg1"/>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A16A-4154-8D8D-B48FF6907B4C}"/>
            </c:ext>
          </c:extLst>
        </c:ser>
        <c:ser>
          <c:idx val="2"/>
          <c:order val="2"/>
          <c:tx>
            <c:strRef>
              <c:f>Waffle!$L$2</c:f>
              <c:strCache>
                <c:ptCount val="1"/>
                <c:pt idx="0">
                  <c:v>Marker</c:v>
                </c:pt>
              </c:strCache>
            </c:strRef>
          </c:tx>
          <c:spPr>
            <a:ln w="25400" cap="rnd">
              <a:noFill/>
              <a:round/>
            </a:ln>
            <a:effectLst/>
          </c:spPr>
          <c:marker>
            <c:symbol val="none"/>
          </c:marker>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A16A-4154-8D8D-B48FF6907B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A16A-4154-8D8D-B48FF6907B4C}"/>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A16A-4154-8D8D-B48FF6907B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16A-4154-8D8D-B48FF6907B4C}"/>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16A-4154-8D8D-B48FF6907B4C}"/>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16A-4154-8D8D-B48FF6907B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16A-4154-8D8D-B48FF6907B4C}"/>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16A-4154-8D8D-B48FF6907B4C}"/>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16A-4154-8D8D-B48FF6907B4C}"/>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16A-4154-8D8D-B48FF6907B4C}"/>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16A-4154-8D8D-B48FF6907B4C}"/>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16A-4154-8D8D-B48FF6907B4C}"/>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16A-4154-8D8D-B48FF6907B4C}"/>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16A-4154-8D8D-B48FF6907B4C}"/>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16A-4154-8D8D-B48FF6907B4C}"/>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16A-4154-8D8D-B48FF6907B4C}"/>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16A-4154-8D8D-B48FF6907B4C}"/>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16A-4154-8D8D-B48FF6907B4C}"/>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16A-4154-8D8D-B48FF6907B4C}"/>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16A-4154-8D8D-B48FF6907B4C}"/>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16A-4154-8D8D-B48FF6907B4C}"/>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16A-4154-8D8D-B48FF6907B4C}"/>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16A-4154-8D8D-B48FF6907B4C}"/>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16A-4154-8D8D-B48FF6907B4C}"/>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16A-4154-8D8D-B48FF6907B4C}"/>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16A-4154-8D8D-B48FF6907B4C}"/>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16A-4154-8D8D-B48FF6907B4C}"/>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16A-4154-8D8D-B48FF6907B4C}"/>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16A-4154-8D8D-B48FF6907B4C}"/>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16A-4154-8D8D-B48FF6907B4C}"/>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16A-4154-8D8D-B48FF6907B4C}"/>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16A-4154-8D8D-B48FF6907B4C}"/>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16A-4154-8D8D-B48FF6907B4C}"/>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16A-4154-8D8D-B48FF6907B4C}"/>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16A-4154-8D8D-B48FF6907B4C}"/>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16A-4154-8D8D-B48FF6907B4C}"/>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16A-4154-8D8D-B48FF6907B4C}"/>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16A-4154-8D8D-B48FF6907B4C}"/>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16A-4154-8D8D-B48FF6907B4C}"/>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16A-4154-8D8D-B48FF6907B4C}"/>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16A-4154-8D8D-B48FF6907B4C}"/>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16A-4154-8D8D-B48FF6907B4C}"/>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16A-4154-8D8D-B48FF6907B4C}"/>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16A-4154-8D8D-B48FF6907B4C}"/>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16A-4154-8D8D-B48FF6907B4C}"/>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16A-4154-8D8D-B48FF6907B4C}"/>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16A-4154-8D8D-B48FF6907B4C}"/>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16A-4154-8D8D-B48FF6907B4C}"/>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16A-4154-8D8D-B48FF6907B4C}"/>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16A-4154-8D8D-B48FF6907B4C}"/>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16A-4154-8D8D-B48FF6907B4C}"/>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16A-4154-8D8D-B48FF6907B4C}"/>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16A-4154-8D8D-B48FF6907B4C}"/>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16A-4154-8D8D-B48FF6907B4C}"/>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16A-4154-8D8D-B48FF6907B4C}"/>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A16A-4154-8D8D-B48FF6907B4C}"/>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A16A-4154-8D8D-B48FF6907B4C}"/>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A16A-4154-8D8D-B48FF6907B4C}"/>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A16A-4154-8D8D-B48FF6907B4C}"/>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A16A-4154-8D8D-B48FF6907B4C}"/>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A16A-4154-8D8D-B48FF6907B4C}"/>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A16A-4154-8D8D-B48FF6907B4C}"/>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A16A-4154-8D8D-B48FF6907B4C}"/>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A16A-4154-8D8D-B48FF6907B4C}"/>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A16A-4154-8D8D-B48FF6907B4C}"/>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A16A-4154-8D8D-B48FF6907B4C}"/>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A16A-4154-8D8D-B48FF6907B4C}"/>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A16A-4154-8D8D-B48FF6907B4C}"/>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A16A-4154-8D8D-B48FF6907B4C}"/>
                </c:ext>
              </c:extLst>
            </c:dLbl>
            <c:dLbl>
              <c:idx val="69"/>
              <c:tx>
                <c:rich>
                  <a:bodyPr/>
                  <a:lstStyle/>
                  <a:p>
                    <a:fld id="{3EC8E585-6C8D-41EE-A938-A4EC5F5B09B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A16A-4154-8D8D-B48FF6907B4C}"/>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A16A-4154-8D8D-B48FF6907B4C}"/>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A16A-4154-8D8D-B48FF6907B4C}"/>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A16A-4154-8D8D-B48FF6907B4C}"/>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A16A-4154-8D8D-B48FF6907B4C}"/>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A16A-4154-8D8D-B48FF6907B4C}"/>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A16A-4154-8D8D-B48FF6907B4C}"/>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A16A-4154-8D8D-B48FF6907B4C}"/>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A16A-4154-8D8D-B48FF6907B4C}"/>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A16A-4154-8D8D-B48FF6907B4C}"/>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A16A-4154-8D8D-B48FF6907B4C}"/>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A16A-4154-8D8D-B48FF6907B4C}"/>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A16A-4154-8D8D-B48FF6907B4C}"/>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A16A-4154-8D8D-B48FF6907B4C}"/>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A16A-4154-8D8D-B48FF6907B4C}"/>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A16A-4154-8D8D-B48FF6907B4C}"/>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A16A-4154-8D8D-B48FF6907B4C}"/>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A16A-4154-8D8D-B48FF6907B4C}"/>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A16A-4154-8D8D-B48FF6907B4C}"/>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A16A-4154-8D8D-B48FF6907B4C}"/>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A16A-4154-8D8D-B48FF6907B4C}"/>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A16A-4154-8D8D-B48FF6907B4C}"/>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A16A-4154-8D8D-B48FF6907B4C}"/>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A16A-4154-8D8D-B48FF6907B4C}"/>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A16A-4154-8D8D-B48FF6907B4C}"/>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A16A-4154-8D8D-B48FF6907B4C}"/>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A16A-4154-8D8D-B48FF6907B4C}"/>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A16A-4154-8D8D-B48FF6907B4C}"/>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A16A-4154-8D8D-B48FF6907B4C}"/>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A16A-4154-8D8D-B48FF6907B4C}"/>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A16A-4154-8D8D-B48FF6907B4C}"/>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A16A-4154-8D8D-B48FF6907B4C}"/>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US" sz="1000">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F28-4E0C-A144-A9CF1F1361EF}"/>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bg1">
                  <a:lumMod val="85000"/>
                </a:schemeClr>
              </a:solidFill>
              <a:ln w="9525">
                <a:noFill/>
              </a:ln>
              <a:effectLst/>
            </c:spPr>
          </c:marker>
          <c:dLbls>
            <c:dLbl>
              <c:idx val="0"/>
              <c:tx>
                <c:rich>
                  <a:bodyPr/>
                  <a:lstStyle/>
                  <a:p>
                    <a:fld id="{0336D655-AD9D-4664-BC7D-43269153FD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F28-4E0C-A144-A9CF1F1361EF}"/>
                </c:ext>
              </c:extLst>
            </c:dLbl>
            <c:dLbl>
              <c:idx val="1"/>
              <c:tx>
                <c:rich>
                  <a:bodyPr/>
                  <a:lstStyle/>
                  <a:p>
                    <a:fld id="{B1BAE790-E671-463D-9027-42A0C3BDA6C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F28-4E0C-A144-A9CF1F1361EF}"/>
                </c:ext>
              </c:extLst>
            </c:dLbl>
            <c:dLbl>
              <c:idx val="2"/>
              <c:tx>
                <c:rich>
                  <a:bodyPr/>
                  <a:lstStyle/>
                  <a:p>
                    <a:fld id="{9BFBE4B9-77C0-4134-A321-6DF6B2360C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F28-4E0C-A144-A9CF1F1361EF}"/>
                </c:ext>
              </c:extLst>
            </c:dLbl>
            <c:dLbl>
              <c:idx val="3"/>
              <c:tx>
                <c:rich>
                  <a:bodyPr/>
                  <a:lstStyle/>
                  <a:p>
                    <a:fld id="{B7E42CF7-5D75-4F48-AF0F-F442E4CD760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F28-4E0C-A144-A9CF1F1361EF}"/>
                </c:ext>
              </c:extLst>
            </c:dLbl>
            <c:dLbl>
              <c:idx val="4"/>
              <c:tx>
                <c:rich>
                  <a:bodyPr/>
                  <a:lstStyle/>
                  <a:p>
                    <a:fld id="{239F01C6-39E8-40B1-AF12-B4FD5017D9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F28-4E0C-A144-A9CF1F1361EF}"/>
                </c:ext>
              </c:extLst>
            </c:dLbl>
            <c:dLbl>
              <c:idx val="5"/>
              <c:tx>
                <c:rich>
                  <a:bodyPr/>
                  <a:lstStyle/>
                  <a:p>
                    <a:fld id="{C460AEA5-D629-4F8E-9E01-2E87055922C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F28-4E0C-A144-A9CF1F1361EF}"/>
                </c:ext>
              </c:extLst>
            </c:dLbl>
            <c:dLbl>
              <c:idx val="6"/>
              <c:tx>
                <c:rich>
                  <a:bodyPr/>
                  <a:lstStyle/>
                  <a:p>
                    <a:fld id="{C9454FC1-0E1A-4BCB-8182-41430974973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F28-4E0C-A144-A9CF1F1361EF}"/>
                </c:ext>
              </c:extLst>
            </c:dLbl>
            <c:dLbl>
              <c:idx val="7"/>
              <c:tx>
                <c:rich>
                  <a:bodyPr/>
                  <a:lstStyle/>
                  <a:p>
                    <a:fld id="{A1761A71-55BF-4708-813F-9A6A1E4EF4F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F28-4E0C-A144-A9CF1F1361EF}"/>
                </c:ext>
              </c:extLst>
            </c:dLbl>
            <c:dLbl>
              <c:idx val="8"/>
              <c:tx>
                <c:rich>
                  <a:bodyPr/>
                  <a:lstStyle/>
                  <a:p>
                    <a:fld id="{FBF0A8DE-4977-42DC-9DA6-885BE79E1A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F28-4E0C-A144-A9CF1F1361EF}"/>
                </c:ext>
              </c:extLst>
            </c:dLbl>
            <c:dLbl>
              <c:idx val="9"/>
              <c:tx>
                <c:rich>
                  <a:bodyPr/>
                  <a:lstStyle/>
                  <a:p>
                    <a:fld id="{CD36A901-9AAD-4D62-8F45-0F97838F59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F28-4E0C-A144-A9CF1F1361EF}"/>
                </c:ext>
              </c:extLst>
            </c:dLbl>
            <c:dLbl>
              <c:idx val="10"/>
              <c:tx>
                <c:rich>
                  <a:bodyPr/>
                  <a:lstStyle/>
                  <a:p>
                    <a:fld id="{5FA994C9-8715-4A0A-B1BB-C373CC74D0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F28-4E0C-A144-A9CF1F1361EF}"/>
                </c:ext>
              </c:extLst>
            </c:dLbl>
            <c:dLbl>
              <c:idx val="11"/>
              <c:tx>
                <c:rich>
                  <a:bodyPr/>
                  <a:lstStyle/>
                  <a:p>
                    <a:fld id="{970410C4-C8E8-4D44-BBE7-BE161D9D05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F28-4E0C-A144-A9CF1F1361EF}"/>
                </c:ext>
              </c:extLst>
            </c:dLbl>
            <c:dLbl>
              <c:idx val="12"/>
              <c:tx>
                <c:rich>
                  <a:bodyPr/>
                  <a:lstStyle/>
                  <a:p>
                    <a:fld id="{BB8CD40A-CFF3-422C-BE03-0D07D7A44F1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F28-4E0C-A144-A9CF1F1361EF}"/>
                </c:ext>
              </c:extLst>
            </c:dLbl>
            <c:dLbl>
              <c:idx val="13"/>
              <c:tx>
                <c:rich>
                  <a:bodyPr/>
                  <a:lstStyle/>
                  <a:p>
                    <a:fld id="{8CC7D970-C5F9-4E1A-B3A6-ECE01CB280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F28-4E0C-A144-A9CF1F1361EF}"/>
                </c:ext>
              </c:extLst>
            </c:dLbl>
            <c:dLbl>
              <c:idx val="14"/>
              <c:tx>
                <c:rich>
                  <a:bodyPr/>
                  <a:lstStyle/>
                  <a:p>
                    <a:fld id="{EDD8EE5F-7965-4DB5-A896-494C8BDE60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F28-4E0C-A144-A9CF1F1361EF}"/>
                </c:ext>
              </c:extLst>
            </c:dLbl>
            <c:dLbl>
              <c:idx val="15"/>
              <c:tx>
                <c:rich>
                  <a:bodyPr/>
                  <a:lstStyle/>
                  <a:p>
                    <a:fld id="{C75AE090-4CC4-44C2-B92D-870A7E991A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FF28-4E0C-A144-A9CF1F1361EF}"/>
                </c:ext>
              </c:extLst>
            </c:dLbl>
            <c:dLbl>
              <c:idx val="16"/>
              <c:tx>
                <c:rich>
                  <a:bodyPr/>
                  <a:lstStyle/>
                  <a:p>
                    <a:fld id="{A04B3DE8-A4F2-422B-8D75-38A65A3C89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FF28-4E0C-A144-A9CF1F1361EF}"/>
                </c:ext>
              </c:extLst>
            </c:dLbl>
            <c:dLbl>
              <c:idx val="17"/>
              <c:tx>
                <c:rich>
                  <a:bodyPr/>
                  <a:lstStyle/>
                  <a:p>
                    <a:fld id="{D00D2C2B-C0D0-4831-BFA6-083B9CD81BA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FF28-4E0C-A144-A9CF1F1361EF}"/>
                </c:ext>
              </c:extLst>
            </c:dLbl>
            <c:dLbl>
              <c:idx val="18"/>
              <c:tx>
                <c:rich>
                  <a:bodyPr/>
                  <a:lstStyle/>
                  <a:p>
                    <a:fld id="{DB14660D-AEA3-47CA-BC47-8999654E646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FF28-4E0C-A144-A9CF1F1361EF}"/>
                </c:ext>
              </c:extLst>
            </c:dLbl>
            <c:dLbl>
              <c:idx val="19"/>
              <c:tx>
                <c:rich>
                  <a:bodyPr/>
                  <a:lstStyle/>
                  <a:p>
                    <a:fld id="{3F48F0CF-E269-4C3A-BC0E-EA94FC3CE8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FF28-4E0C-A144-A9CF1F1361EF}"/>
                </c:ext>
              </c:extLst>
            </c:dLbl>
            <c:dLbl>
              <c:idx val="20"/>
              <c:tx>
                <c:rich>
                  <a:bodyPr/>
                  <a:lstStyle/>
                  <a:p>
                    <a:fld id="{643E8172-1423-4329-A782-261DF169E6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FF28-4E0C-A144-A9CF1F1361EF}"/>
                </c:ext>
              </c:extLst>
            </c:dLbl>
            <c:dLbl>
              <c:idx val="21"/>
              <c:tx>
                <c:rich>
                  <a:bodyPr/>
                  <a:lstStyle/>
                  <a:p>
                    <a:fld id="{1DA7FA4A-DB8F-4B51-8FCB-75100614A6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FF28-4E0C-A144-A9CF1F1361EF}"/>
                </c:ext>
              </c:extLst>
            </c:dLbl>
            <c:dLbl>
              <c:idx val="22"/>
              <c:tx>
                <c:rich>
                  <a:bodyPr/>
                  <a:lstStyle/>
                  <a:p>
                    <a:fld id="{8386B0F0-9890-4F1D-896B-0FBFD8FC9B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FF28-4E0C-A144-A9CF1F1361EF}"/>
                </c:ext>
              </c:extLst>
            </c:dLbl>
            <c:dLbl>
              <c:idx val="23"/>
              <c:tx>
                <c:rich>
                  <a:bodyPr/>
                  <a:lstStyle/>
                  <a:p>
                    <a:fld id="{E12110BB-E158-4AAA-BDC6-883BAF4D7CF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FF28-4E0C-A144-A9CF1F1361EF}"/>
                </c:ext>
              </c:extLst>
            </c:dLbl>
            <c:dLbl>
              <c:idx val="24"/>
              <c:tx>
                <c:rich>
                  <a:bodyPr/>
                  <a:lstStyle/>
                  <a:p>
                    <a:fld id="{0183227B-3AD4-4DE6-A831-415C1EEAD2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FF28-4E0C-A144-A9CF1F1361EF}"/>
                </c:ext>
              </c:extLst>
            </c:dLbl>
            <c:dLbl>
              <c:idx val="25"/>
              <c:tx>
                <c:rich>
                  <a:bodyPr/>
                  <a:lstStyle/>
                  <a:p>
                    <a:fld id="{942D5CBB-291A-4CAC-A76F-16CBCBBF4E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FF28-4E0C-A144-A9CF1F1361EF}"/>
                </c:ext>
              </c:extLst>
            </c:dLbl>
            <c:dLbl>
              <c:idx val="26"/>
              <c:tx>
                <c:rich>
                  <a:bodyPr/>
                  <a:lstStyle/>
                  <a:p>
                    <a:fld id="{87FBA5BF-7D84-41C0-92D5-8CF24D4464A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FF28-4E0C-A144-A9CF1F1361EF}"/>
                </c:ext>
              </c:extLst>
            </c:dLbl>
            <c:dLbl>
              <c:idx val="27"/>
              <c:tx>
                <c:rich>
                  <a:bodyPr/>
                  <a:lstStyle/>
                  <a:p>
                    <a:fld id="{DFA62C75-FA0F-4834-9AB6-BF5BBCED9D7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FF28-4E0C-A144-A9CF1F1361EF}"/>
                </c:ext>
              </c:extLst>
            </c:dLbl>
            <c:dLbl>
              <c:idx val="28"/>
              <c:tx>
                <c:rich>
                  <a:bodyPr/>
                  <a:lstStyle/>
                  <a:p>
                    <a:fld id="{7E1AF9B7-13E9-4139-B829-E06224CAAB9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FF28-4E0C-A144-A9CF1F1361EF}"/>
                </c:ext>
              </c:extLst>
            </c:dLbl>
            <c:dLbl>
              <c:idx val="29"/>
              <c:tx>
                <c:rich>
                  <a:bodyPr/>
                  <a:lstStyle/>
                  <a:p>
                    <a:fld id="{DF9FAE4B-F126-4146-BAB3-1D249EF6FF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FF28-4E0C-A144-A9CF1F1361EF}"/>
                </c:ext>
              </c:extLst>
            </c:dLbl>
            <c:dLbl>
              <c:idx val="30"/>
              <c:tx>
                <c:rich>
                  <a:bodyPr/>
                  <a:lstStyle/>
                  <a:p>
                    <a:fld id="{ABFA155C-2FCF-45F5-B44B-584215F2DD4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FF28-4E0C-A144-A9CF1F1361EF}"/>
                </c:ext>
              </c:extLst>
            </c:dLbl>
            <c:dLbl>
              <c:idx val="31"/>
              <c:tx>
                <c:rich>
                  <a:bodyPr/>
                  <a:lstStyle/>
                  <a:p>
                    <a:fld id="{1E80E5C7-93D2-422A-999B-78E3146A07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FF28-4E0C-A144-A9CF1F1361EF}"/>
                </c:ext>
              </c:extLst>
            </c:dLbl>
            <c:dLbl>
              <c:idx val="32"/>
              <c:tx>
                <c:rich>
                  <a:bodyPr/>
                  <a:lstStyle/>
                  <a:p>
                    <a:fld id="{F6E897B4-BAEF-462C-8574-38D2E2A6E9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FF28-4E0C-A144-A9CF1F1361EF}"/>
                </c:ext>
              </c:extLst>
            </c:dLbl>
            <c:dLbl>
              <c:idx val="33"/>
              <c:tx>
                <c:rich>
                  <a:bodyPr/>
                  <a:lstStyle/>
                  <a:p>
                    <a:fld id="{D633ED13-37D6-4DEE-B183-C0D0BB4C8E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FF28-4E0C-A144-A9CF1F1361EF}"/>
                </c:ext>
              </c:extLst>
            </c:dLbl>
            <c:dLbl>
              <c:idx val="34"/>
              <c:tx>
                <c:rich>
                  <a:bodyPr/>
                  <a:lstStyle/>
                  <a:p>
                    <a:fld id="{6C408CCB-D015-4381-A971-DC30FFADB0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FF28-4E0C-A144-A9CF1F1361EF}"/>
                </c:ext>
              </c:extLst>
            </c:dLbl>
            <c:dLbl>
              <c:idx val="35"/>
              <c:tx>
                <c:rich>
                  <a:bodyPr/>
                  <a:lstStyle/>
                  <a:p>
                    <a:fld id="{0611C807-B1B9-4476-971D-0FF91E779FC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FF28-4E0C-A144-A9CF1F1361EF}"/>
                </c:ext>
              </c:extLst>
            </c:dLbl>
            <c:dLbl>
              <c:idx val="36"/>
              <c:tx>
                <c:rich>
                  <a:bodyPr/>
                  <a:lstStyle/>
                  <a:p>
                    <a:fld id="{1DBCD33D-50C8-45D2-8F85-88C3CCD43CC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FF28-4E0C-A144-A9CF1F1361EF}"/>
                </c:ext>
              </c:extLst>
            </c:dLbl>
            <c:dLbl>
              <c:idx val="37"/>
              <c:tx>
                <c:rich>
                  <a:bodyPr/>
                  <a:lstStyle/>
                  <a:p>
                    <a:fld id="{36B6D661-6A95-40FB-A076-72311B32FFD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FF28-4E0C-A144-A9CF1F1361EF}"/>
                </c:ext>
              </c:extLst>
            </c:dLbl>
            <c:dLbl>
              <c:idx val="38"/>
              <c:tx>
                <c:rich>
                  <a:bodyPr/>
                  <a:lstStyle/>
                  <a:p>
                    <a:fld id="{20DDD6B8-C022-427B-8021-D8D113EE16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FF28-4E0C-A144-A9CF1F1361EF}"/>
                </c:ext>
              </c:extLst>
            </c:dLbl>
            <c:dLbl>
              <c:idx val="39"/>
              <c:tx>
                <c:rich>
                  <a:bodyPr/>
                  <a:lstStyle/>
                  <a:p>
                    <a:fld id="{33E1AEE5-B12F-4871-8CAD-487C88528E1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FF28-4E0C-A144-A9CF1F1361EF}"/>
                </c:ext>
              </c:extLst>
            </c:dLbl>
            <c:dLbl>
              <c:idx val="40"/>
              <c:tx>
                <c:rich>
                  <a:bodyPr/>
                  <a:lstStyle/>
                  <a:p>
                    <a:fld id="{96012016-26F3-4518-B784-0A103AC061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FF28-4E0C-A144-A9CF1F1361EF}"/>
                </c:ext>
              </c:extLst>
            </c:dLbl>
            <c:dLbl>
              <c:idx val="41"/>
              <c:tx>
                <c:rich>
                  <a:bodyPr/>
                  <a:lstStyle/>
                  <a:p>
                    <a:fld id="{059E464B-9C2A-471F-97BB-597F9FEAD00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FF28-4E0C-A144-A9CF1F1361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FF28-4E0C-A144-A9CF1F1361EF}"/>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FF28-4E0C-A144-A9CF1F1361EF}"/>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lumMod val="65000"/>
                <a:lumOff val="35000"/>
              </a:schemeClr>
            </a:solidFill>
            <a:ln w="3175">
              <a:solidFill>
                <a:schemeClr val="tx1">
                  <a:lumMod val="85000"/>
                  <a:lumOff val="15000"/>
                </a:schemeClr>
              </a:solidFill>
            </a:ln>
          </c:spPr>
          <c:dPt>
            <c:idx val="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1-2EEA-4D2E-A06F-6D5BBC4383A1}"/>
              </c:ext>
            </c:extLst>
          </c:dPt>
          <c:dPt>
            <c:idx val="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3-2EEA-4D2E-A06F-6D5BBC4383A1}"/>
              </c:ext>
            </c:extLst>
          </c:dPt>
          <c:dPt>
            <c:idx val="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5-2EEA-4D2E-A06F-6D5BBC4383A1}"/>
              </c:ext>
            </c:extLst>
          </c:dPt>
          <c:dPt>
            <c:idx val="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7-2EEA-4D2E-A06F-6D5BBC4383A1}"/>
              </c:ext>
            </c:extLst>
          </c:dPt>
          <c:dPt>
            <c:idx val="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9-2EEA-4D2E-A06F-6D5BBC4383A1}"/>
              </c:ext>
            </c:extLst>
          </c:dPt>
          <c:dPt>
            <c:idx val="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B-2EEA-4D2E-A06F-6D5BBC4383A1}"/>
              </c:ext>
            </c:extLst>
          </c:dPt>
          <c:dPt>
            <c:idx val="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D-2EEA-4D2E-A06F-6D5BBC4383A1}"/>
              </c:ext>
            </c:extLst>
          </c:dPt>
          <c:dPt>
            <c:idx val="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F-2EEA-4D2E-A06F-6D5BBC4383A1}"/>
              </c:ext>
            </c:extLst>
          </c:dPt>
          <c:dPt>
            <c:idx val="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1-2EEA-4D2E-A06F-6D5BBC4383A1}"/>
              </c:ext>
            </c:extLst>
          </c:dPt>
          <c:dPt>
            <c:idx val="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3-2EEA-4D2E-A06F-6D5BBC4383A1}"/>
              </c:ext>
            </c:extLst>
          </c:dPt>
          <c:dPt>
            <c:idx val="1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5-2EEA-4D2E-A06F-6D5BBC4383A1}"/>
              </c:ext>
            </c:extLst>
          </c:dPt>
          <c:dPt>
            <c:idx val="1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7-2EEA-4D2E-A06F-6D5BBC4383A1}"/>
              </c:ext>
            </c:extLst>
          </c:dPt>
          <c:dPt>
            <c:idx val="1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9-2EEA-4D2E-A06F-6D5BBC4383A1}"/>
              </c:ext>
            </c:extLst>
          </c:dPt>
          <c:dPt>
            <c:idx val="1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B-2EEA-4D2E-A06F-6D5BBC4383A1}"/>
              </c:ext>
            </c:extLst>
          </c:dPt>
          <c:dPt>
            <c:idx val="1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D-2EEA-4D2E-A06F-6D5BBC4383A1}"/>
              </c:ext>
            </c:extLst>
          </c:dPt>
          <c:dPt>
            <c:idx val="1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F-2EEA-4D2E-A06F-6D5BBC4383A1}"/>
              </c:ext>
            </c:extLst>
          </c:dPt>
          <c:dPt>
            <c:idx val="1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1-2EEA-4D2E-A06F-6D5BBC4383A1}"/>
              </c:ext>
            </c:extLst>
          </c:dPt>
          <c:dPt>
            <c:idx val="1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3-2EEA-4D2E-A06F-6D5BBC4383A1}"/>
              </c:ext>
            </c:extLst>
          </c:dPt>
          <c:dPt>
            <c:idx val="1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5-2EEA-4D2E-A06F-6D5BBC4383A1}"/>
              </c:ext>
            </c:extLst>
          </c:dPt>
          <c:dPt>
            <c:idx val="1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7-2EEA-4D2E-A06F-6D5BBC4383A1}"/>
              </c:ext>
            </c:extLst>
          </c:dPt>
          <c:dPt>
            <c:idx val="2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9-2EEA-4D2E-A06F-6D5BBC4383A1}"/>
              </c:ext>
            </c:extLst>
          </c:dPt>
          <c:dPt>
            <c:idx val="2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B-2EEA-4D2E-A06F-6D5BBC4383A1}"/>
              </c:ext>
            </c:extLst>
          </c:dPt>
          <c:dPt>
            <c:idx val="2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D-2EEA-4D2E-A06F-6D5BBC4383A1}"/>
              </c:ext>
            </c:extLst>
          </c:dPt>
          <c:dPt>
            <c:idx val="2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F-2EEA-4D2E-A06F-6D5BBC4383A1}"/>
              </c:ext>
            </c:extLst>
          </c:dPt>
          <c:dPt>
            <c:idx val="2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1-2EEA-4D2E-A06F-6D5BBC4383A1}"/>
              </c:ext>
            </c:extLst>
          </c:dPt>
          <c:dPt>
            <c:idx val="2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3-2EEA-4D2E-A06F-6D5BBC4383A1}"/>
              </c:ext>
            </c:extLst>
          </c:dPt>
          <c:dPt>
            <c:idx val="2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5-2EEA-4D2E-A06F-6D5BBC4383A1}"/>
              </c:ext>
            </c:extLst>
          </c:dPt>
          <c:dPt>
            <c:idx val="2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7-2EEA-4D2E-A06F-6D5BBC4383A1}"/>
              </c:ext>
            </c:extLst>
          </c:dPt>
          <c:dPt>
            <c:idx val="2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9-2EEA-4D2E-A06F-6D5BBC4383A1}"/>
              </c:ext>
            </c:extLst>
          </c:dPt>
          <c:dPt>
            <c:idx val="2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B-2EEA-4D2E-A06F-6D5BBC4383A1}"/>
              </c:ext>
            </c:extLst>
          </c:dPt>
          <c:dPt>
            <c:idx val="3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D-2EEA-4D2E-A06F-6D5BBC4383A1}"/>
              </c:ext>
            </c:extLst>
          </c:dPt>
          <c:dPt>
            <c:idx val="3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F-2EEA-4D2E-A06F-6D5BBC4383A1}"/>
              </c:ext>
            </c:extLst>
          </c:dPt>
          <c:dPt>
            <c:idx val="3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1-2EEA-4D2E-A06F-6D5BBC4383A1}"/>
              </c:ext>
            </c:extLst>
          </c:dPt>
          <c:dPt>
            <c:idx val="3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3-2EEA-4D2E-A06F-6D5BBC4383A1}"/>
              </c:ext>
            </c:extLst>
          </c:dPt>
          <c:dPt>
            <c:idx val="3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5-2EEA-4D2E-A06F-6D5BBC4383A1}"/>
              </c:ext>
            </c:extLst>
          </c:dPt>
          <c:dPt>
            <c:idx val="3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7-2EEA-4D2E-A06F-6D5BBC4383A1}"/>
              </c:ext>
            </c:extLst>
          </c:dPt>
          <c:dPt>
            <c:idx val="3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9-2EEA-4D2E-A06F-6D5BBC4383A1}"/>
              </c:ext>
            </c:extLst>
          </c:dPt>
          <c:dPt>
            <c:idx val="3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B-2EEA-4D2E-A06F-6D5BBC4383A1}"/>
              </c:ext>
            </c:extLst>
          </c:dPt>
          <c:dPt>
            <c:idx val="3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D-2EEA-4D2E-A06F-6D5BBC4383A1}"/>
              </c:ext>
            </c:extLst>
          </c:dPt>
          <c:dPt>
            <c:idx val="3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F-2EEA-4D2E-A06F-6D5BBC4383A1}"/>
              </c:ext>
            </c:extLst>
          </c:dPt>
          <c:dPt>
            <c:idx val="4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1-2EEA-4D2E-A06F-6D5BBC4383A1}"/>
              </c:ext>
            </c:extLst>
          </c:dPt>
          <c:dPt>
            <c:idx val="4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3-2EEA-4D2E-A06F-6D5BBC4383A1}"/>
              </c:ext>
            </c:extLst>
          </c:dPt>
          <c:dPt>
            <c:idx val="4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5-2EEA-4D2E-A06F-6D5BBC4383A1}"/>
              </c:ext>
            </c:extLst>
          </c:dPt>
          <c:dPt>
            <c:idx val="4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7-2EEA-4D2E-A06F-6D5BBC4383A1}"/>
              </c:ext>
            </c:extLst>
          </c:dPt>
          <c:dPt>
            <c:idx val="4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9-2EEA-4D2E-A06F-6D5BBC4383A1}"/>
              </c:ext>
            </c:extLst>
          </c:dPt>
          <c:dPt>
            <c:idx val="4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B-2EEA-4D2E-A06F-6D5BBC4383A1}"/>
              </c:ext>
            </c:extLst>
          </c:dPt>
          <c:dPt>
            <c:idx val="4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D-2EEA-4D2E-A06F-6D5BBC4383A1}"/>
              </c:ext>
            </c:extLst>
          </c:dPt>
          <c:dPt>
            <c:idx val="4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F-2EEA-4D2E-A06F-6D5BBC4383A1}"/>
              </c:ext>
            </c:extLst>
          </c:dPt>
          <c:dPt>
            <c:idx val="4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1-2EEA-4D2E-A06F-6D5BBC4383A1}"/>
              </c:ext>
            </c:extLst>
          </c:dPt>
          <c:dPt>
            <c:idx val="4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3-2EEA-4D2E-A06F-6D5BBC4383A1}"/>
              </c:ext>
            </c:extLst>
          </c:dPt>
          <c:dPt>
            <c:idx val="5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5-2EEA-4D2E-A06F-6D5BBC4383A1}"/>
              </c:ext>
            </c:extLst>
          </c:dPt>
          <c:dPt>
            <c:idx val="5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7-2EEA-4D2E-A06F-6D5BBC4383A1}"/>
              </c:ext>
            </c:extLst>
          </c:dPt>
          <c:dPt>
            <c:idx val="5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9-2EEA-4D2E-A06F-6D5BBC4383A1}"/>
              </c:ext>
            </c:extLst>
          </c:dPt>
          <c:dPt>
            <c:idx val="5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B-2EEA-4D2E-A06F-6D5BBC4383A1}"/>
              </c:ext>
            </c:extLst>
          </c:dPt>
          <c:dPt>
            <c:idx val="5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D-2EEA-4D2E-A06F-6D5BBC4383A1}"/>
              </c:ext>
            </c:extLst>
          </c:dPt>
          <c:dPt>
            <c:idx val="5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F-2EEA-4D2E-A06F-6D5BBC4383A1}"/>
              </c:ext>
            </c:extLst>
          </c:dPt>
          <c:dPt>
            <c:idx val="5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1-2EEA-4D2E-A06F-6D5BBC4383A1}"/>
              </c:ext>
            </c:extLst>
          </c:dPt>
          <c:dPt>
            <c:idx val="5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3-2EEA-4D2E-A06F-6D5BBC4383A1}"/>
              </c:ext>
            </c:extLst>
          </c:dPt>
          <c:dPt>
            <c:idx val="5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5-2EEA-4D2E-A06F-6D5BBC4383A1}"/>
              </c:ext>
            </c:extLst>
          </c:dPt>
          <c:dPt>
            <c:idx val="5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7-2EEA-4D2E-A06F-6D5BBC4383A1}"/>
              </c:ext>
            </c:extLst>
          </c:dPt>
          <c:dPt>
            <c:idx val="6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9-2EEA-4D2E-A06F-6D5BBC4383A1}"/>
              </c:ext>
            </c:extLst>
          </c:dPt>
          <c:dPt>
            <c:idx val="6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B-2EEA-4D2E-A06F-6D5BBC4383A1}"/>
              </c:ext>
            </c:extLst>
          </c:dPt>
          <c:dPt>
            <c:idx val="6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D-2EEA-4D2E-A06F-6D5BBC4383A1}"/>
              </c:ext>
            </c:extLst>
          </c:dPt>
          <c:dPt>
            <c:idx val="6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F-2EEA-4D2E-A06F-6D5BBC4383A1}"/>
              </c:ext>
            </c:extLst>
          </c:dPt>
          <c:dPt>
            <c:idx val="6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1-2EEA-4D2E-A06F-6D5BBC4383A1}"/>
              </c:ext>
            </c:extLst>
          </c:dPt>
          <c:dPt>
            <c:idx val="6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3-2EEA-4D2E-A06F-6D5BBC4383A1}"/>
              </c:ext>
            </c:extLst>
          </c:dPt>
          <c:dPt>
            <c:idx val="6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5-2EEA-4D2E-A06F-6D5BBC4383A1}"/>
              </c:ext>
            </c:extLst>
          </c:dPt>
          <c:dPt>
            <c:idx val="6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7-2EEA-4D2E-A06F-6D5BBC4383A1}"/>
              </c:ext>
            </c:extLst>
          </c:dPt>
          <c:dPt>
            <c:idx val="6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9-2EEA-4D2E-A06F-6D5BBC4383A1}"/>
              </c:ext>
            </c:extLst>
          </c:dPt>
          <c:dPt>
            <c:idx val="6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B-2EEA-4D2E-A06F-6D5BBC4383A1}"/>
              </c:ext>
            </c:extLst>
          </c:dPt>
          <c:dPt>
            <c:idx val="7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D-2EEA-4D2E-A06F-6D5BBC4383A1}"/>
              </c:ext>
            </c:extLst>
          </c:dPt>
          <c:dPt>
            <c:idx val="7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F-2EEA-4D2E-A06F-6D5BBC4383A1}"/>
              </c:ext>
            </c:extLst>
          </c:dPt>
          <c:dPt>
            <c:idx val="7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1-2EEA-4D2E-A06F-6D5BBC4383A1}"/>
              </c:ext>
            </c:extLst>
          </c:dPt>
          <c:dPt>
            <c:idx val="7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3-2EEA-4D2E-A06F-6D5BBC4383A1}"/>
              </c:ext>
            </c:extLst>
          </c:dPt>
          <c:dPt>
            <c:idx val="7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5-2EEA-4D2E-A06F-6D5BBC4383A1}"/>
              </c:ext>
            </c:extLst>
          </c:dPt>
          <c:dPt>
            <c:idx val="7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7-2EEA-4D2E-A06F-6D5BBC4383A1}"/>
              </c:ext>
            </c:extLst>
          </c:dPt>
          <c:dPt>
            <c:idx val="7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9-2EEA-4D2E-A06F-6D5BBC4383A1}"/>
              </c:ext>
            </c:extLst>
          </c:dPt>
          <c:dPt>
            <c:idx val="7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B-2EEA-4D2E-A06F-6D5BBC4383A1}"/>
              </c:ext>
            </c:extLst>
          </c:dPt>
          <c:dPt>
            <c:idx val="7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D-2EEA-4D2E-A06F-6D5BBC4383A1}"/>
              </c:ext>
            </c:extLst>
          </c:dPt>
          <c:dPt>
            <c:idx val="7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F-2EEA-4D2E-A06F-6D5BBC4383A1}"/>
              </c:ext>
            </c:extLst>
          </c:dPt>
          <c:dPt>
            <c:idx val="8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1-2EEA-4D2E-A06F-6D5BBC4383A1}"/>
              </c:ext>
            </c:extLst>
          </c:dPt>
          <c:dPt>
            <c:idx val="8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3-2EEA-4D2E-A06F-6D5BBC4383A1}"/>
              </c:ext>
            </c:extLst>
          </c:dPt>
          <c:dPt>
            <c:idx val="8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5-2EEA-4D2E-A06F-6D5BBC4383A1}"/>
              </c:ext>
            </c:extLst>
          </c:dPt>
          <c:dPt>
            <c:idx val="8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7-2EEA-4D2E-A06F-6D5BBC4383A1}"/>
              </c:ext>
            </c:extLst>
          </c:dPt>
          <c:dPt>
            <c:idx val="8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9-2EEA-4D2E-A06F-6D5BBC4383A1}"/>
              </c:ext>
            </c:extLst>
          </c:dPt>
          <c:dPt>
            <c:idx val="8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B-2EEA-4D2E-A06F-6D5BBC4383A1}"/>
              </c:ext>
            </c:extLst>
          </c:dPt>
          <c:dPt>
            <c:idx val="8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D-2EEA-4D2E-A06F-6D5BBC4383A1}"/>
              </c:ext>
            </c:extLst>
          </c:dPt>
          <c:dPt>
            <c:idx val="8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F-2EEA-4D2E-A06F-6D5BBC4383A1}"/>
              </c:ext>
            </c:extLst>
          </c:dPt>
          <c:dPt>
            <c:idx val="8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1-2EEA-4D2E-A06F-6D5BBC4383A1}"/>
              </c:ext>
            </c:extLst>
          </c:dPt>
          <c:dPt>
            <c:idx val="8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3-2EEA-4D2E-A06F-6D5BBC4383A1}"/>
              </c:ext>
            </c:extLst>
          </c:dPt>
          <c:dPt>
            <c:idx val="9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5-2EEA-4D2E-A06F-6D5BBC4383A1}"/>
              </c:ext>
            </c:extLst>
          </c:dPt>
          <c:dPt>
            <c:idx val="9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7-2EEA-4D2E-A06F-6D5BBC4383A1}"/>
              </c:ext>
            </c:extLst>
          </c:dPt>
          <c:dPt>
            <c:idx val="9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9-2EEA-4D2E-A06F-6D5BBC4383A1}"/>
              </c:ext>
            </c:extLst>
          </c:dPt>
          <c:dPt>
            <c:idx val="9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B-2EEA-4D2E-A06F-6D5BBC4383A1}"/>
              </c:ext>
            </c:extLst>
          </c:dPt>
          <c:dPt>
            <c:idx val="9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D-2EEA-4D2E-A06F-6D5BBC4383A1}"/>
              </c:ext>
            </c:extLst>
          </c:dPt>
          <c:dPt>
            <c:idx val="9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F-2EEA-4D2E-A06F-6D5BBC4383A1}"/>
              </c:ext>
            </c:extLst>
          </c:dPt>
          <c:dPt>
            <c:idx val="9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1-2EEA-4D2E-A06F-6D5BBC4383A1}"/>
              </c:ext>
            </c:extLst>
          </c:dPt>
          <c:dPt>
            <c:idx val="9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3-2EEA-4D2E-A06F-6D5BBC4383A1}"/>
              </c:ext>
            </c:extLst>
          </c:dPt>
          <c:dPt>
            <c:idx val="9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5-2EEA-4D2E-A06F-6D5BBC4383A1}"/>
              </c:ext>
            </c:extLst>
          </c:dPt>
          <c:dPt>
            <c:idx val="9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7-2EEA-4D2E-A06F-6D5BBC4383A1}"/>
              </c:ext>
            </c:extLst>
          </c:dPt>
          <c:dPt>
            <c:idx val="100"/>
            <c:bubble3D val="0"/>
            <c:spPr>
              <a:noFill/>
              <a:ln w="3175">
                <a:noFill/>
              </a:ln>
              <a:effectLst/>
            </c:spPr>
            <c:extLst>
              <c:ext xmlns:c16="http://schemas.microsoft.com/office/drawing/2014/chart" uri="{C3380CC4-5D6E-409C-BE32-E72D297353CC}">
                <c16:uniqueId val="{000000C9-2EEA-4D2E-A06F-6D5BBC4383A1}"/>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CA-2EEA-4D2E-A06F-6D5BBC4383A1}"/>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DBF35"/>
            </a:solidFill>
            <a:ln w="3175">
              <a:solidFill>
                <a:schemeClr val="tx1">
                  <a:lumMod val="85000"/>
                  <a:lumOff val="15000"/>
                </a:schemeClr>
              </a:solidFill>
            </a:ln>
          </c:spPr>
          <c:dPt>
            <c:idx val="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1-5EA5-4509-A561-D27AD2A37038}"/>
              </c:ext>
            </c:extLst>
          </c:dPt>
          <c:dPt>
            <c:idx val="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3-5EA5-4509-A561-D27AD2A37038}"/>
              </c:ext>
            </c:extLst>
          </c:dPt>
          <c:dPt>
            <c:idx val="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5-5EA5-4509-A561-D27AD2A37038}"/>
              </c:ext>
            </c:extLst>
          </c:dPt>
          <c:dPt>
            <c:idx val="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7-5EA5-4509-A561-D27AD2A37038}"/>
              </c:ext>
            </c:extLst>
          </c:dPt>
          <c:dPt>
            <c:idx val="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9-5EA5-4509-A561-D27AD2A37038}"/>
              </c:ext>
            </c:extLst>
          </c:dPt>
          <c:dPt>
            <c:idx val="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B-5EA5-4509-A561-D27AD2A37038}"/>
              </c:ext>
            </c:extLst>
          </c:dPt>
          <c:dPt>
            <c:idx val="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D-5EA5-4509-A561-D27AD2A37038}"/>
              </c:ext>
            </c:extLst>
          </c:dPt>
          <c:dPt>
            <c:idx val="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F-5EA5-4509-A561-D27AD2A37038}"/>
              </c:ext>
            </c:extLst>
          </c:dPt>
          <c:dPt>
            <c:idx val="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1-5EA5-4509-A561-D27AD2A37038}"/>
              </c:ext>
            </c:extLst>
          </c:dPt>
          <c:dPt>
            <c:idx val="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3-5EA5-4509-A561-D27AD2A37038}"/>
              </c:ext>
            </c:extLst>
          </c:dPt>
          <c:dPt>
            <c:idx val="1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5-5EA5-4509-A561-D27AD2A37038}"/>
              </c:ext>
            </c:extLst>
          </c:dPt>
          <c:dPt>
            <c:idx val="1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7-5EA5-4509-A561-D27AD2A37038}"/>
              </c:ext>
            </c:extLst>
          </c:dPt>
          <c:dPt>
            <c:idx val="1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9-5EA5-4509-A561-D27AD2A37038}"/>
              </c:ext>
            </c:extLst>
          </c:dPt>
          <c:dPt>
            <c:idx val="1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B-5EA5-4509-A561-D27AD2A37038}"/>
              </c:ext>
            </c:extLst>
          </c:dPt>
          <c:dPt>
            <c:idx val="1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D-5EA5-4509-A561-D27AD2A37038}"/>
              </c:ext>
            </c:extLst>
          </c:dPt>
          <c:dPt>
            <c:idx val="1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F-5EA5-4509-A561-D27AD2A37038}"/>
              </c:ext>
            </c:extLst>
          </c:dPt>
          <c:dPt>
            <c:idx val="1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1-5EA5-4509-A561-D27AD2A37038}"/>
              </c:ext>
            </c:extLst>
          </c:dPt>
          <c:dPt>
            <c:idx val="1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3-5EA5-4509-A561-D27AD2A37038}"/>
              </c:ext>
            </c:extLst>
          </c:dPt>
          <c:dPt>
            <c:idx val="1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5-5EA5-4509-A561-D27AD2A37038}"/>
              </c:ext>
            </c:extLst>
          </c:dPt>
          <c:dPt>
            <c:idx val="1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7-5EA5-4509-A561-D27AD2A37038}"/>
              </c:ext>
            </c:extLst>
          </c:dPt>
          <c:dPt>
            <c:idx val="2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9-5EA5-4509-A561-D27AD2A37038}"/>
              </c:ext>
            </c:extLst>
          </c:dPt>
          <c:dPt>
            <c:idx val="2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B-5EA5-4509-A561-D27AD2A37038}"/>
              </c:ext>
            </c:extLst>
          </c:dPt>
          <c:dPt>
            <c:idx val="2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D-5EA5-4509-A561-D27AD2A37038}"/>
              </c:ext>
            </c:extLst>
          </c:dPt>
          <c:dPt>
            <c:idx val="2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F-5EA5-4509-A561-D27AD2A37038}"/>
              </c:ext>
            </c:extLst>
          </c:dPt>
          <c:dPt>
            <c:idx val="2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1-5EA5-4509-A561-D27AD2A37038}"/>
              </c:ext>
            </c:extLst>
          </c:dPt>
          <c:dPt>
            <c:idx val="2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3-5EA5-4509-A561-D27AD2A37038}"/>
              </c:ext>
            </c:extLst>
          </c:dPt>
          <c:dPt>
            <c:idx val="2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5-5EA5-4509-A561-D27AD2A37038}"/>
              </c:ext>
            </c:extLst>
          </c:dPt>
          <c:dPt>
            <c:idx val="2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7-5EA5-4509-A561-D27AD2A37038}"/>
              </c:ext>
            </c:extLst>
          </c:dPt>
          <c:dPt>
            <c:idx val="2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9-5EA5-4509-A561-D27AD2A37038}"/>
              </c:ext>
            </c:extLst>
          </c:dPt>
          <c:dPt>
            <c:idx val="2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B-5EA5-4509-A561-D27AD2A37038}"/>
              </c:ext>
            </c:extLst>
          </c:dPt>
          <c:dPt>
            <c:idx val="3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D-5EA5-4509-A561-D27AD2A37038}"/>
              </c:ext>
            </c:extLst>
          </c:dPt>
          <c:dPt>
            <c:idx val="3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F-5EA5-4509-A561-D27AD2A37038}"/>
              </c:ext>
            </c:extLst>
          </c:dPt>
          <c:dPt>
            <c:idx val="3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1-5EA5-4509-A561-D27AD2A37038}"/>
              </c:ext>
            </c:extLst>
          </c:dPt>
          <c:dPt>
            <c:idx val="3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3-5EA5-4509-A561-D27AD2A37038}"/>
              </c:ext>
            </c:extLst>
          </c:dPt>
          <c:dPt>
            <c:idx val="3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5-5EA5-4509-A561-D27AD2A37038}"/>
              </c:ext>
            </c:extLst>
          </c:dPt>
          <c:dPt>
            <c:idx val="3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7-5EA5-4509-A561-D27AD2A37038}"/>
              </c:ext>
            </c:extLst>
          </c:dPt>
          <c:dPt>
            <c:idx val="3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9-5EA5-4509-A561-D27AD2A37038}"/>
              </c:ext>
            </c:extLst>
          </c:dPt>
          <c:dPt>
            <c:idx val="3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B-5EA5-4509-A561-D27AD2A37038}"/>
              </c:ext>
            </c:extLst>
          </c:dPt>
          <c:dPt>
            <c:idx val="3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D-5EA5-4509-A561-D27AD2A37038}"/>
              </c:ext>
            </c:extLst>
          </c:dPt>
          <c:dPt>
            <c:idx val="3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F-5EA5-4509-A561-D27AD2A37038}"/>
              </c:ext>
            </c:extLst>
          </c:dPt>
          <c:dPt>
            <c:idx val="4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1-5EA5-4509-A561-D27AD2A37038}"/>
              </c:ext>
            </c:extLst>
          </c:dPt>
          <c:dPt>
            <c:idx val="4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3-5EA5-4509-A561-D27AD2A37038}"/>
              </c:ext>
            </c:extLst>
          </c:dPt>
          <c:dPt>
            <c:idx val="4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5-5EA5-4509-A561-D27AD2A37038}"/>
              </c:ext>
            </c:extLst>
          </c:dPt>
          <c:dPt>
            <c:idx val="4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7-5EA5-4509-A561-D27AD2A37038}"/>
              </c:ext>
            </c:extLst>
          </c:dPt>
          <c:dPt>
            <c:idx val="4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9-5EA5-4509-A561-D27AD2A37038}"/>
              </c:ext>
            </c:extLst>
          </c:dPt>
          <c:dPt>
            <c:idx val="4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B-5EA5-4509-A561-D27AD2A37038}"/>
              </c:ext>
            </c:extLst>
          </c:dPt>
          <c:dPt>
            <c:idx val="4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D-5EA5-4509-A561-D27AD2A37038}"/>
              </c:ext>
            </c:extLst>
          </c:dPt>
          <c:dPt>
            <c:idx val="4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F-5EA5-4509-A561-D27AD2A37038}"/>
              </c:ext>
            </c:extLst>
          </c:dPt>
          <c:dPt>
            <c:idx val="4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1-5EA5-4509-A561-D27AD2A37038}"/>
              </c:ext>
            </c:extLst>
          </c:dPt>
          <c:dPt>
            <c:idx val="4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3-5EA5-4509-A561-D27AD2A37038}"/>
              </c:ext>
            </c:extLst>
          </c:dPt>
          <c:dPt>
            <c:idx val="5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5-5EA5-4509-A561-D27AD2A37038}"/>
              </c:ext>
            </c:extLst>
          </c:dPt>
          <c:dPt>
            <c:idx val="5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7-5EA5-4509-A561-D27AD2A37038}"/>
              </c:ext>
            </c:extLst>
          </c:dPt>
          <c:dPt>
            <c:idx val="5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9-5EA5-4509-A561-D27AD2A37038}"/>
              </c:ext>
            </c:extLst>
          </c:dPt>
          <c:dPt>
            <c:idx val="5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B-5EA5-4509-A561-D27AD2A37038}"/>
              </c:ext>
            </c:extLst>
          </c:dPt>
          <c:dPt>
            <c:idx val="5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D-5EA5-4509-A561-D27AD2A37038}"/>
              </c:ext>
            </c:extLst>
          </c:dPt>
          <c:dPt>
            <c:idx val="5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F-5EA5-4509-A561-D27AD2A37038}"/>
              </c:ext>
            </c:extLst>
          </c:dPt>
          <c:dPt>
            <c:idx val="5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1-5EA5-4509-A561-D27AD2A37038}"/>
              </c:ext>
            </c:extLst>
          </c:dPt>
          <c:dPt>
            <c:idx val="5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3-5EA5-4509-A561-D27AD2A37038}"/>
              </c:ext>
            </c:extLst>
          </c:dPt>
          <c:dPt>
            <c:idx val="5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5-5EA5-4509-A561-D27AD2A37038}"/>
              </c:ext>
            </c:extLst>
          </c:dPt>
          <c:dPt>
            <c:idx val="5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7-5EA5-4509-A561-D27AD2A37038}"/>
              </c:ext>
            </c:extLst>
          </c:dPt>
          <c:dPt>
            <c:idx val="6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9-5EA5-4509-A561-D27AD2A37038}"/>
              </c:ext>
            </c:extLst>
          </c:dPt>
          <c:dPt>
            <c:idx val="6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B-5EA5-4509-A561-D27AD2A37038}"/>
              </c:ext>
            </c:extLst>
          </c:dPt>
          <c:dPt>
            <c:idx val="6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D-5EA5-4509-A561-D27AD2A37038}"/>
              </c:ext>
            </c:extLst>
          </c:dPt>
          <c:dPt>
            <c:idx val="6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F-5EA5-4509-A561-D27AD2A37038}"/>
              </c:ext>
            </c:extLst>
          </c:dPt>
          <c:dPt>
            <c:idx val="6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1-5EA5-4509-A561-D27AD2A37038}"/>
              </c:ext>
            </c:extLst>
          </c:dPt>
          <c:dPt>
            <c:idx val="6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3-5EA5-4509-A561-D27AD2A37038}"/>
              </c:ext>
            </c:extLst>
          </c:dPt>
          <c:dPt>
            <c:idx val="6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5-5EA5-4509-A561-D27AD2A37038}"/>
              </c:ext>
            </c:extLst>
          </c:dPt>
          <c:dPt>
            <c:idx val="6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7-5EA5-4509-A561-D27AD2A37038}"/>
              </c:ext>
            </c:extLst>
          </c:dPt>
          <c:dPt>
            <c:idx val="6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9-5EA5-4509-A561-D27AD2A37038}"/>
              </c:ext>
            </c:extLst>
          </c:dPt>
          <c:dPt>
            <c:idx val="6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B-5EA5-4509-A561-D27AD2A37038}"/>
              </c:ext>
            </c:extLst>
          </c:dPt>
          <c:dPt>
            <c:idx val="7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D-5EA5-4509-A561-D27AD2A37038}"/>
              </c:ext>
            </c:extLst>
          </c:dPt>
          <c:dPt>
            <c:idx val="7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F-5EA5-4509-A561-D27AD2A37038}"/>
              </c:ext>
            </c:extLst>
          </c:dPt>
          <c:dPt>
            <c:idx val="7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1-5EA5-4509-A561-D27AD2A37038}"/>
              </c:ext>
            </c:extLst>
          </c:dPt>
          <c:dPt>
            <c:idx val="7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3-5EA5-4509-A561-D27AD2A37038}"/>
              </c:ext>
            </c:extLst>
          </c:dPt>
          <c:dPt>
            <c:idx val="7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5-5EA5-4509-A561-D27AD2A37038}"/>
              </c:ext>
            </c:extLst>
          </c:dPt>
          <c:dPt>
            <c:idx val="7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7-5EA5-4509-A561-D27AD2A37038}"/>
              </c:ext>
            </c:extLst>
          </c:dPt>
          <c:dPt>
            <c:idx val="7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9-5EA5-4509-A561-D27AD2A37038}"/>
              </c:ext>
            </c:extLst>
          </c:dPt>
          <c:dPt>
            <c:idx val="7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B-5EA5-4509-A561-D27AD2A37038}"/>
              </c:ext>
            </c:extLst>
          </c:dPt>
          <c:dPt>
            <c:idx val="7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D-5EA5-4509-A561-D27AD2A37038}"/>
              </c:ext>
            </c:extLst>
          </c:dPt>
          <c:dPt>
            <c:idx val="7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F-5EA5-4509-A561-D27AD2A37038}"/>
              </c:ext>
            </c:extLst>
          </c:dPt>
          <c:dPt>
            <c:idx val="8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1-5EA5-4509-A561-D27AD2A37038}"/>
              </c:ext>
            </c:extLst>
          </c:dPt>
          <c:dPt>
            <c:idx val="8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3-5EA5-4509-A561-D27AD2A37038}"/>
              </c:ext>
            </c:extLst>
          </c:dPt>
          <c:dPt>
            <c:idx val="8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5-5EA5-4509-A561-D27AD2A37038}"/>
              </c:ext>
            </c:extLst>
          </c:dPt>
          <c:dPt>
            <c:idx val="8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7-5EA5-4509-A561-D27AD2A37038}"/>
              </c:ext>
            </c:extLst>
          </c:dPt>
          <c:dPt>
            <c:idx val="8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9-5EA5-4509-A561-D27AD2A37038}"/>
              </c:ext>
            </c:extLst>
          </c:dPt>
          <c:dPt>
            <c:idx val="8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B-5EA5-4509-A561-D27AD2A37038}"/>
              </c:ext>
            </c:extLst>
          </c:dPt>
          <c:dPt>
            <c:idx val="8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D-5EA5-4509-A561-D27AD2A37038}"/>
              </c:ext>
            </c:extLst>
          </c:dPt>
          <c:dPt>
            <c:idx val="8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F-5EA5-4509-A561-D27AD2A37038}"/>
              </c:ext>
            </c:extLst>
          </c:dPt>
          <c:dPt>
            <c:idx val="8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1-5EA5-4509-A561-D27AD2A37038}"/>
              </c:ext>
            </c:extLst>
          </c:dPt>
          <c:dPt>
            <c:idx val="8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3-5EA5-4509-A561-D27AD2A37038}"/>
              </c:ext>
            </c:extLst>
          </c:dPt>
          <c:dPt>
            <c:idx val="9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5-5EA5-4509-A561-D27AD2A37038}"/>
              </c:ext>
            </c:extLst>
          </c:dPt>
          <c:dPt>
            <c:idx val="9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7-5EA5-4509-A561-D27AD2A37038}"/>
              </c:ext>
            </c:extLst>
          </c:dPt>
          <c:dPt>
            <c:idx val="9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9-5EA5-4509-A561-D27AD2A37038}"/>
              </c:ext>
            </c:extLst>
          </c:dPt>
          <c:dPt>
            <c:idx val="9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B-5EA5-4509-A561-D27AD2A37038}"/>
              </c:ext>
            </c:extLst>
          </c:dPt>
          <c:dPt>
            <c:idx val="9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D-5EA5-4509-A561-D27AD2A37038}"/>
              </c:ext>
            </c:extLst>
          </c:dPt>
          <c:dPt>
            <c:idx val="9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F-5EA5-4509-A561-D27AD2A37038}"/>
              </c:ext>
            </c:extLst>
          </c:dPt>
          <c:dPt>
            <c:idx val="9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1-5EA5-4509-A561-D27AD2A37038}"/>
              </c:ext>
            </c:extLst>
          </c:dPt>
          <c:dPt>
            <c:idx val="9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3-5EA5-4509-A561-D27AD2A37038}"/>
              </c:ext>
            </c:extLst>
          </c:dPt>
          <c:dPt>
            <c:idx val="9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5-5EA5-4509-A561-D27AD2A37038}"/>
              </c:ext>
            </c:extLst>
          </c:dPt>
          <c:dPt>
            <c:idx val="9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7-5EA5-4509-A561-D27AD2A37038}"/>
              </c:ext>
            </c:extLst>
          </c:dPt>
          <c:dPt>
            <c:idx val="100"/>
            <c:bubble3D val="0"/>
            <c:spPr>
              <a:noFill/>
              <a:ln w="3175">
                <a:noFill/>
              </a:ln>
              <a:effectLst/>
            </c:spPr>
            <c:extLst>
              <c:ext xmlns:c16="http://schemas.microsoft.com/office/drawing/2014/chart" uri="{C3380CC4-5D6E-409C-BE32-E72D297353CC}">
                <c16:uniqueId val="{000000C9-5EA5-4509-A561-D27AD2A37038}"/>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CA-5EA5-4509-A561-D27AD2A37038}"/>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2700">
              <a:solidFill>
                <a:schemeClr val="tx1">
                  <a:lumMod val="65000"/>
                  <a:lumOff val="35000"/>
                </a:schemeClr>
              </a:solidFill>
            </a:ln>
          </c:spPr>
          <c:dPt>
            <c:idx val="0"/>
            <c:bubble3D val="0"/>
            <c:spPr>
              <a:pattFill prst="dkUpDiag">
                <a:fgClr>
                  <a:srgbClr val="00B0F0"/>
                </a:fgClr>
                <a:bgClr>
                  <a:srgbClr val="009ED6"/>
                </a:bgClr>
              </a:pattFill>
              <a:ln w="12700">
                <a:solidFill>
                  <a:schemeClr val="tx1">
                    <a:lumMod val="65000"/>
                    <a:lumOff val="35000"/>
                  </a:schemeClr>
                </a:solidFill>
              </a:ln>
              <a:effectLst/>
            </c:spPr>
            <c:extLst>
              <c:ext xmlns:c16="http://schemas.microsoft.com/office/drawing/2014/chart" uri="{C3380CC4-5D6E-409C-BE32-E72D297353CC}">
                <c16:uniqueId val="{00000001-CC87-4E87-8985-1BEE48F9DD3C}"/>
              </c:ext>
            </c:extLst>
          </c:dPt>
          <c:dPt>
            <c:idx val="1"/>
            <c:bubble3D val="0"/>
            <c:spPr>
              <a:pattFill prst="dkUpDiag">
                <a:fgClr>
                  <a:schemeClr val="tx1">
                    <a:lumMod val="50000"/>
                    <a:lumOff val="50000"/>
                  </a:schemeClr>
                </a:fgClr>
                <a:bgClr>
                  <a:schemeClr val="tx1">
                    <a:lumMod val="65000"/>
                    <a:lumOff val="35000"/>
                  </a:schemeClr>
                </a:bgClr>
              </a:pattFill>
              <a:ln w="12700">
                <a:solidFill>
                  <a:schemeClr val="tx1">
                    <a:lumMod val="65000"/>
                    <a:lumOff val="35000"/>
                  </a:schemeClr>
                </a:solidFill>
              </a:ln>
              <a:effectLst/>
            </c:spPr>
            <c:extLst>
              <c:ext xmlns:c16="http://schemas.microsoft.com/office/drawing/2014/chart" uri="{C3380CC4-5D6E-409C-BE32-E72D297353CC}">
                <c16:uniqueId val="{00000003-CC87-4E87-8985-1BEE48F9DD3C}"/>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4-CC87-4E87-8985-1BEE48F9DD3C}"/>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66CF51"/>
              </a:fgClr>
              <a:bgClr>
                <a:srgbClr val="4DBF35"/>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85000"/>
                        <a:lumOff val="15000"/>
                      </a:schemeClr>
                    </a:solidFill>
                    <a:latin typeface="Roboto Medium" panose="02000000000000000000" pitchFamily="2" charset="0"/>
                    <a:ea typeface="Roboto Medium" panose="02000000000000000000" pitchFamily="2"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DC6D-440C-B105-A6DAB45062A2}"/>
            </c:ext>
          </c:extLst>
        </c:ser>
        <c:ser>
          <c:idx val="1"/>
          <c:order val="1"/>
          <c:tx>
            <c:strRef>
              <c:f>'Progress Bar'!$M$2</c:f>
              <c:strCache>
                <c:ptCount val="1"/>
                <c:pt idx="0">
                  <c:v>Remainder</c:v>
                </c:pt>
              </c:strCache>
            </c:strRef>
          </c:tx>
          <c:spPr>
            <a:pattFill prst="dkUpDiag">
              <a:fgClr>
                <a:schemeClr val="tx1">
                  <a:lumMod val="50000"/>
                  <a:lumOff val="50000"/>
                </a:schemeClr>
              </a:fgClr>
              <a:bgClr>
                <a:schemeClr val="tx1">
                  <a:lumMod val="65000"/>
                  <a:lumOff val="3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DC6D-440C-B105-A6DAB45062A2}"/>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7"/>
            <c:spPr>
              <a:solidFill>
                <a:schemeClr val="tx1">
                  <a:lumMod val="50000"/>
                  <a:lumOff val="50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35B4-4FE3-99FD-424B3C4EE5B5}"/>
            </c:ext>
          </c:extLst>
        </c:ser>
        <c:ser>
          <c:idx val="1"/>
          <c:order val="1"/>
          <c:tx>
            <c:strRef>
              <c:f>Dot!$K$2</c:f>
              <c:strCache>
                <c:ptCount val="1"/>
                <c:pt idx="0">
                  <c:v>Color</c:v>
                </c:pt>
              </c:strCache>
            </c:strRef>
          </c:tx>
          <c:spPr>
            <a:ln w="190500" cap="rnd">
              <a:noFill/>
              <a:round/>
            </a:ln>
            <a:effectLst/>
          </c:spPr>
          <c:marker>
            <c:symbol val="circle"/>
            <c:size val="7"/>
            <c:spPr>
              <a:solidFill>
                <a:srgbClr val="FF3399"/>
              </a:solidFill>
              <a:ln w="9525">
                <a:noFill/>
              </a:ln>
              <a:effectLst/>
            </c:spPr>
          </c:marker>
          <c:dLbls>
            <c:dLbl>
              <c:idx val="0"/>
              <c:tx>
                <c:rich>
                  <a:bodyPr/>
                  <a:lstStyle/>
                  <a:p>
                    <a:fld id="{F9F99935-4AC8-4653-856E-4C361CDF12F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5B4-4FE3-99FD-424B3C4EE5B5}"/>
                </c:ext>
              </c:extLst>
            </c:dLbl>
            <c:dLbl>
              <c:idx val="1"/>
              <c:tx>
                <c:rich>
                  <a:bodyPr/>
                  <a:lstStyle/>
                  <a:p>
                    <a:fld id="{51C9A087-26B1-4C1E-8BD1-346BB4947E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5B4-4FE3-99FD-424B3C4EE5B5}"/>
                </c:ext>
              </c:extLst>
            </c:dLbl>
            <c:dLbl>
              <c:idx val="2"/>
              <c:tx>
                <c:rich>
                  <a:bodyPr/>
                  <a:lstStyle/>
                  <a:p>
                    <a:fld id="{41317B57-B085-4423-9C5D-E3AB2D32356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5B4-4FE3-99FD-424B3C4EE5B5}"/>
                </c:ext>
              </c:extLst>
            </c:dLbl>
            <c:dLbl>
              <c:idx val="3"/>
              <c:tx>
                <c:rich>
                  <a:bodyPr/>
                  <a:lstStyle/>
                  <a:p>
                    <a:fld id="{F883C5C2-321E-4C40-89F3-A1DED7EA27C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5B4-4FE3-99FD-424B3C4EE5B5}"/>
                </c:ext>
              </c:extLst>
            </c:dLbl>
            <c:dLbl>
              <c:idx val="4"/>
              <c:tx>
                <c:rich>
                  <a:bodyPr/>
                  <a:lstStyle/>
                  <a:p>
                    <a:fld id="{D5FDD217-9F90-453E-94F5-BB7A5B3D82D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5B4-4FE3-99FD-424B3C4EE5B5}"/>
                </c:ext>
              </c:extLst>
            </c:dLbl>
            <c:dLbl>
              <c:idx val="5"/>
              <c:tx>
                <c:rich>
                  <a:bodyPr/>
                  <a:lstStyle/>
                  <a:p>
                    <a:fld id="{53D12F81-4B76-44F9-9F90-395E5CC1A2B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5B4-4FE3-99FD-424B3C4EE5B5}"/>
                </c:ext>
              </c:extLst>
            </c:dLbl>
            <c:dLbl>
              <c:idx val="6"/>
              <c:tx>
                <c:rich>
                  <a:bodyPr/>
                  <a:lstStyle/>
                  <a:p>
                    <a:fld id="{E30A53F5-5566-44F6-8008-3408B25612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5B4-4FE3-99FD-424B3C4EE5B5}"/>
                </c:ext>
              </c:extLst>
            </c:dLbl>
            <c:dLbl>
              <c:idx val="7"/>
              <c:tx>
                <c:rich>
                  <a:bodyPr/>
                  <a:lstStyle/>
                  <a:p>
                    <a:fld id="{6A6DC7E6-4265-4017-A9F6-363E0EA58EE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5B4-4FE3-99FD-424B3C4EE5B5}"/>
                </c:ext>
              </c:extLst>
            </c:dLbl>
            <c:dLbl>
              <c:idx val="8"/>
              <c:tx>
                <c:rich>
                  <a:bodyPr/>
                  <a:lstStyle/>
                  <a:p>
                    <a:fld id="{D425343D-3EA3-41A3-B0E6-BE4961C9DF3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5B4-4FE3-99FD-424B3C4EE5B5}"/>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35B4-4FE3-99FD-424B3C4EE5B5}"/>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35B4-4FE3-99FD-424B3C4EE5B5}"/>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35B4-4FE3-99FD-424B3C4EE5B5}"/>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35B4-4FE3-99FD-424B3C4EE5B5}"/>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35B4-4FE3-99FD-424B3C4EE5B5}"/>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35B4-4FE3-99FD-424B3C4EE5B5}"/>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35B4-4FE3-99FD-424B3C4EE5B5}"/>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35B4-4FE3-99FD-424B3C4EE5B5}"/>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35B4-4FE3-99FD-424B3C4EE5B5}"/>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35B4-4FE3-99FD-424B3C4EE5B5}"/>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35B4-4FE3-99FD-424B3C4EE5B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15-35B4-4FE3-99FD-424B3C4EE5B5}"/>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D22D-4152-8A61-31096463407E}"/>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D22D-4152-8A61-31096463407E}"/>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D22D-4152-8A61-31096463407E}"/>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tx1">
            <a:lumMod val="85000"/>
            <a:lumOff val="15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tx1">
                  <a:lumMod val="50000"/>
                  <a:lumOff val="50000"/>
                </a:schemeClr>
              </a:solidFill>
              <a:round/>
            </a:ln>
            <a:effectLst/>
          </c:spPr>
          <c:marker>
            <c:symbol val="circle"/>
            <c:size val="25"/>
            <c:spPr>
              <a:solidFill>
                <a:schemeClr val="tx1">
                  <a:lumMod val="50000"/>
                  <a:lumOff val="50000"/>
                </a:schemeClr>
              </a:solidFill>
              <a:ln w="9525">
                <a:noFill/>
              </a:ln>
              <a:effectLst/>
            </c:spPr>
          </c:marker>
          <c:dLbls>
            <c:dLbl>
              <c:idx val="0"/>
              <c:tx>
                <c:rich>
                  <a:bodyPr/>
                  <a:lstStyle/>
                  <a:p>
                    <a:fld id="{3A4DF93D-527B-45EA-A657-792F2ED23A2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9350-4246-B2D7-ADB43AEF60DE}"/>
                </c:ext>
              </c:extLst>
            </c:dLbl>
            <c:dLbl>
              <c:idx val="1"/>
              <c:tx>
                <c:rich>
                  <a:bodyPr/>
                  <a:lstStyle/>
                  <a:p>
                    <a:fld id="{6B7C37E8-9B36-4AA9-B7BE-3815E3588C1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350-4246-B2D7-ADB43AEF60DE}"/>
                </c:ext>
              </c:extLst>
            </c:dLbl>
            <c:dLbl>
              <c:idx val="2"/>
              <c:tx>
                <c:rich>
                  <a:bodyPr/>
                  <a:lstStyle/>
                  <a:p>
                    <a:fld id="{9BC772D8-BE93-4EF6-BA24-DDFD9B8F3C2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350-4246-B2D7-ADB43AEF60DE}"/>
                </c:ext>
              </c:extLst>
            </c:dLbl>
            <c:dLbl>
              <c:idx val="3"/>
              <c:tx>
                <c:rich>
                  <a:bodyPr/>
                  <a:lstStyle/>
                  <a:p>
                    <a:fld id="{9D7B96F3-95E4-4E95-9A2C-1FEF63A8573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350-4246-B2D7-ADB43AEF60DE}"/>
                </c:ext>
              </c:extLst>
            </c:dLbl>
            <c:dLbl>
              <c:idx val="4"/>
              <c:tx>
                <c:rich>
                  <a:bodyPr/>
                  <a:lstStyle/>
                  <a:p>
                    <a:fld id="{1AE41976-927C-43D3-BC50-6746EA2343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350-4246-B2D7-ADB43AEF60D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9350-4246-B2D7-ADB43AEF60DE}"/>
            </c:ext>
          </c:extLst>
        </c:ser>
        <c:ser>
          <c:idx val="1"/>
          <c:order val="1"/>
          <c:tx>
            <c:strRef>
              <c:f>Steps!$J$4</c:f>
              <c:strCache>
                <c:ptCount val="1"/>
                <c:pt idx="0">
                  <c:v>Complete</c:v>
                </c:pt>
              </c:strCache>
            </c:strRef>
          </c:tx>
          <c:spPr>
            <a:ln w="127000" cap="rnd">
              <a:solidFill>
                <a:srgbClr val="4DBF35"/>
              </a:solidFill>
              <a:round/>
            </a:ln>
            <a:effectLst/>
          </c:spPr>
          <c:marker>
            <c:symbol val="circle"/>
            <c:size val="25"/>
            <c:spPr>
              <a:solidFill>
                <a:srgbClr val="4DBF35"/>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9350-4246-B2D7-ADB43AEF60DE}"/>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19050" cap="rnd">
              <a:noFill/>
              <a:round/>
            </a:ln>
            <a:effectLst/>
          </c:spPr>
          <c:marker>
            <c:symbol val="square"/>
            <c:size val="13"/>
            <c:spPr>
              <a:solidFill>
                <a:schemeClr val="tx1">
                  <a:lumMod val="50000"/>
                  <a:lumOff val="50000"/>
                </a:schemeClr>
              </a:solidFill>
              <a:ln w="9525">
                <a:solidFill>
                  <a:schemeClr val="tx1">
                    <a:lumMod val="85000"/>
                    <a:lumOff val="15000"/>
                  </a:schemeClr>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A258-48CF-80ED-158851920508}"/>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tx1">
                    <a:lumMod val="85000"/>
                    <a:lumOff val="15000"/>
                  </a:schemeClr>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A258-48CF-80ED-158851920508}"/>
            </c:ext>
          </c:extLst>
        </c:ser>
        <c:ser>
          <c:idx val="2"/>
          <c:order val="2"/>
          <c:tx>
            <c:strRef>
              <c:f>Waffle!$L$2</c:f>
              <c:strCache>
                <c:ptCount val="1"/>
                <c:pt idx="0">
                  <c:v>Marker</c:v>
                </c:pt>
              </c:strCache>
            </c:strRef>
          </c:tx>
          <c:spPr>
            <a:ln w="25400" cap="rnd">
              <a:noFill/>
              <a:round/>
            </a:ln>
            <a:effectLst/>
          </c:spPr>
          <c:marker>
            <c:symbol val="none"/>
          </c:marker>
          <c:dPt>
            <c:idx val="29"/>
            <c:marker>
              <c:symbol val="none"/>
            </c:marker>
            <c:bubble3D val="0"/>
            <c:extLst>
              <c:ext xmlns:c16="http://schemas.microsoft.com/office/drawing/2014/chart" uri="{C3380CC4-5D6E-409C-BE32-E72D297353CC}">
                <c16:uniqueId val="{00000002-A258-48CF-80ED-158851920508}"/>
              </c:ext>
            </c:extLst>
          </c:dPt>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A258-48CF-80ED-158851920508}"/>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A258-48CF-80ED-158851920508}"/>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258-48CF-80ED-158851920508}"/>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258-48CF-80ED-158851920508}"/>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258-48CF-80ED-158851920508}"/>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258-48CF-80ED-158851920508}"/>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258-48CF-80ED-158851920508}"/>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258-48CF-80ED-158851920508}"/>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258-48CF-80ED-158851920508}"/>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258-48CF-80ED-158851920508}"/>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258-48CF-80ED-158851920508}"/>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258-48CF-80ED-158851920508}"/>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258-48CF-80ED-158851920508}"/>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258-48CF-80ED-158851920508}"/>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258-48CF-80ED-158851920508}"/>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258-48CF-80ED-158851920508}"/>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258-48CF-80ED-158851920508}"/>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258-48CF-80ED-158851920508}"/>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258-48CF-80ED-158851920508}"/>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258-48CF-80ED-158851920508}"/>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258-48CF-80ED-158851920508}"/>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258-48CF-80ED-158851920508}"/>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258-48CF-80ED-158851920508}"/>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258-48CF-80ED-158851920508}"/>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258-48CF-80ED-158851920508}"/>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258-48CF-80ED-158851920508}"/>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258-48CF-80ED-158851920508}"/>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258-48CF-80ED-158851920508}"/>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258-48CF-80ED-158851920508}"/>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A258-48CF-80ED-158851920508}"/>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258-48CF-80ED-158851920508}"/>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258-48CF-80ED-158851920508}"/>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258-48CF-80ED-158851920508}"/>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258-48CF-80ED-158851920508}"/>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258-48CF-80ED-158851920508}"/>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258-48CF-80ED-158851920508}"/>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258-48CF-80ED-158851920508}"/>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258-48CF-80ED-158851920508}"/>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258-48CF-80ED-158851920508}"/>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258-48CF-80ED-158851920508}"/>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258-48CF-80ED-158851920508}"/>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258-48CF-80ED-158851920508}"/>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258-48CF-80ED-158851920508}"/>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258-48CF-80ED-158851920508}"/>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258-48CF-80ED-158851920508}"/>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258-48CF-80ED-158851920508}"/>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258-48CF-80ED-158851920508}"/>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258-48CF-80ED-158851920508}"/>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258-48CF-80ED-158851920508}"/>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258-48CF-80ED-158851920508}"/>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258-48CF-80ED-158851920508}"/>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258-48CF-80ED-158851920508}"/>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258-48CF-80ED-158851920508}"/>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258-48CF-80ED-158851920508}"/>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258-48CF-80ED-158851920508}"/>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A258-48CF-80ED-158851920508}"/>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A258-48CF-80ED-158851920508}"/>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A258-48CF-80ED-158851920508}"/>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A258-48CF-80ED-158851920508}"/>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A258-48CF-80ED-158851920508}"/>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A258-48CF-80ED-158851920508}"/>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A258-48CF-80ED-158851920508}"/>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A258-48CF-80ED-158851920508}"/>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A258-48CF-80ED-158851920508}"/>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A258-48CF-80ED-158851920508}"/>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A258-48CF-80ED-158851920508}"/>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A258-48CF-80ED-158851920508}"/>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A258-48CF-80ED-158851920508}"/>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A258-48CF-80ED-158851920508}"/>
                </c:ext>
              </c:extLst>
            </c:dLbl>
            <c:dLbl>
              <c:idx val="69"/>
              <c:tx>
                <c:rich>
                  <a:bodyPr/>
                  <a:lstStyle/>
                  <a:p>
                    <a:fld id="{99BF05E9-6E45-419A-BB53-A32C70F7F95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A258-48CF-80ED-158851920508}"/>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A258-48CF-80ED-158851920508}"/>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A258-48CF-80ED-158851920508}"/>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A258-48CF-80ED-158851920508}"/>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A258-48CF-80ED-158851920508}"/>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A258-48CF-80ED-158851920508}"/>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A258-48CF-80ED-158851920508}"/>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A258-48CF-80ED-158851920508}"/>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A258-48CF-80ED-158851920508}"/>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A258-48CF-80ED-158851920508}"/>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A258-48CF-80ED-158851920508}"/>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A258-48CF-80ED-158851920508}"/>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A258-48CF-80ED-158851920508}"/>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A258-48CF-80ED-158851920508}"/>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A258-48CF-80ED-158851920508}"/>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A258-48CF-80ED-158851920508}"/>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A258-48CF-80ED-158851920508}"/>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A258-48CF-80ED-158851920508}"/>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A258-48CF-80ED-158851920508}"/>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A258-48CF-80ED-158851920508}"/>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A258-48CF-80ED-158851920508}"/>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A258-48CF-80ED-158851920508}"/>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A258-48CF-80ED-158851920508}"/>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A258-48CF-80ED-158851920508}"/>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A258-48CF-80ED-158851920508}"/>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A258-48CF-80ED-158851920508}"/>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A258-48CF-80ED-158851920508}"/>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A258-48CF-80ED-158851920508}"/>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A258-48CF-80ED-158851920508}"/>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A258-48CF-80ED-158851920508}"/>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A258-48CF-80ED-15885192050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A258-48CF-80ED-158851920508}"/>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50000"/>
                    <a:lumOff val="50000"/>
                  </a:schemeClr>
                </a:solidFill>
                <a:latin typeface="Roboto" panose="02000000000000000000" pitchFamily="2" charset="0"/>
                <a:ea typeface="Roboto" panose="02000000000000000000" pitchFamily="2" charset="0"/>
                <a:cs typeface="+mn-cs"/>
              </a:defRPr>
            </a:pPr>
            <a:r>
              <a:rPr lang="en-US" sz="1000">
                <a:solidFill>
                  <a:schemeClr val="tx1">
                    <a:lumMod val="50000"/>
                    <a:lumOff val="50000"/>
                  </a:schemeClr>
                </a:solidFill>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26C1-4822-9900-B374FC071405}"/>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tx1">
                  <a:lumMod val="50000"/>
                  <a:lumOff val="50000"/>
                </a:schemeClr>
              </a:solidFill>
              <a:ln w="9525">
                <a:noFill/>
              </a:ln>
              <a:effectLst/>
            </c:spPr>
          </c:marker>
          <c:dLbls>
            <c:dLbl>
              <c:idx val="0"/>
              <c:tx>
                <c:rich>
                  <a:bodyPr/>
                  <a:lstStyle/>
                  <a:p>
                    <a:fld id="{378F0707-79DC-434C-A9B2-65C42D9D2B0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6C1-4822-9900-B374FC071405}"/>
                </c:ext>
              </c:extLst>
            </c:dLbl>
            <c:dLbl>
              <c:idx val="1"/>
              <c:tx>
                <c:rich>
                  <a:bodyPr/>
                  <a:lstStyle/>
                  <a:p>
                    <a:fld id="{49D07035-D454-41AC-9269-441A55DA664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6C1-4822-9900-B374FC071405}"/>
                </c:ext>
              </c:extLst>
            </c:dLbl>
            <c:dLbl>
              <c:idx val="2"/>
              <c:tx>
                <c:rich>
                  <a:bodyPr/>
                  <a:lstStyle/>
                  <a:p>
                    <a:fld id="{BF11DA63-63E8-4463-9007-531184AE45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6C1-4822-9900-B374FC071405}"/>
                </c:ext>
              </c:extLst>
            </c:dLbl>
            <c:dLbl>
              <c:idx val="3"/>
              <c:tx>
                <c:rich>
                  <a:bodyPr/>
                  <a:lstStyle/>
                  <a:p>
                    <a:fld id="{FEACF0A9-76F5-490A-85D0-78EE3EC1E9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6C1-4822-9900-B374FC071405}"/>
                </c:ext>
              </c:extLst>
            </c:dLbl>
            <c:dLbl>
              <c:idx val="4"/>
              <c:tx>
                <c:rich>
                  <a:bodyPr/>
                  <a:lstStyle/>
                  <a:p>
                    <a:fld id="{53CC6369-FBDB-4743-B664-F493C273DA9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6C1-4822-9900-B374FC071405}"/>
                </c:ext>
              </c:extLst>
            </c:dLbl>
            <c:dLbl>
              <c:idx val="5"/>
              <c:tx>
                <c:rich>
                  <a:bodyPr/>
                  <a:lstStyle/>
                  <a:p>
                    <a:fld id="{A8501F69-463C-4905-BFDA-662C800D83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6C1-4822-9900-B374FC071405}"/>
                </c:ext>
              </c:extLst>
            </c:dLbl>
            <c:dLbl>
              <c:idx val="6"/>
              <c:tx>
                <c:rich>
                  <a:bodyPr/>
                  <a:lstStyle/>
                  <a:p>
                    <a:fld id="{6659134D-59B1-469A-B08F-D85CCEFAECD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6C1-4822-9900-B374FC071405}"/>
                </c:ext>
              </c:extLst>
            </c:dLbl>
            <c:dLbl>
              <c:idx val="7"/>
              <c:tx>
                <c:rich>
                  <a:bodyPr/>
                  <a:lstStyle/>
                  <a:p>
                    <a:fld id="{B076592E-0E78-48A3-AD51-CDFE34F814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6C1-4822-9900-B374FC071405}"/>
                </c:ext>
              </c:extLst>
            </c:dLbl>
            <c:dLbl>
              <c:idx val="8"/>
              <c:tx>
                <c:rich>
                  <a:bodyPr/>
                  <a:lstStyle/>
                  <a:p>
                    <a:fld id="{4C19834C-0968-4B16-8F12-1E67C37EBD1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6C1-4822-9900-B374FC071405}"/>
                </c:ext>
              </c:extLst>
            </c:dLbl>
            <c:dLbl>
              <c:idx val="9"/>
              <c:tx>
                <c:rich>
                  <a:bodyPr/>
                  <a:lstStyle/>
                  <a:p>
                    <a:fld id="{EC0F1AB1-9054-4BD2-B794-4ACA802227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6C1-4822-9900-B374FC071405}"/>
                </c:ext>
              </c:extLst>
            </c:dLbl>
            <c:dLbl>
              <c:idx val="10"/>
              <c:tx>
                <c:rich>
                  <a:bodyPr/>
                  <a:lstStyle/>
                  <a:p>
                    <a:fld id="{47BB0521-319D-4BCB-8BAE-6E6F224EBEA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6C1-4822-9900-B374FC071405}"/>
                </c:ext>
              </c:extLst>
            </c:dLbl>
            <c:dLbl>
              <c:idx val="11"/>
              <c:tx>
                <c:rich>
                  <a:bodyPr/>
                  <a:lstStyle/>
                  <a:p>
                    <a:fld id="{69A9D69C-FD1A-4CC9-919B-D3DAF903B6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6C1-4822-9900-B374FC071405}"/>
                </c:ext>
              </c:extLst>
            </c:dLbl>
            <c:dLbl>
              <c:idx val="12"/>
              <c:tx>
                <c:rich>
                  <a:bodyPr/>
                  <a:lstStyle/>
                  <a:p>
                    <a:fld id="{DA73F577-4920-40DF-B91A-B52C95F776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6C1-4822-9900-B374FC071405}"/>
                </c:ext>
              </c:extLst>
            </c:dLbl>
            <c:dLbl>
              <c:idx val="13"/>
              <c:tx>
                <c:rich>
                  <a:bodyPr/>
                  <a:lstStyle/>
                  <a:p>
                    <a:fld id="{5C0B3C40-F5E1-4172-A272-2899F1841A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6C1-4822-9900-B374FC071405}"/>
                </c:ext>
              </c:extLst>
            </c:dLbl>
            <c:dLbl>
              <c:idx val="14"/>
              <c:tx>
                <c:rich>
                  <a:bodyPr/>
                  <a:lstStyle/>
                  <a:p>
                    <a:fld id="{FCF77DA6-B4A9-4AE0-BD96-7E96C334F37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26C1-4822-9900-B374FC071405}"/>
                </c:ext>
              </c:extLst>
            </c:dLbl>
            <c:dLbl>
              <c:idx val="15"/>
              <c:tx>
                <c:rich>
                  <a:bodyPr/>
                  <a:lstStyle/>
                  <a:p>
                    <a:fld id="{AE678E28-E859-4850-9022-4E584CB354D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26C1-4822-9900-B374FC071405}"/>
                </c:ext>
              </c:extLst>
            </c:dLbl>
            <c:dLbl>
              <c:idx val="16"/>
              <c:tx>
                <c:rich>
                  <a:bodyPr/>
                  <a:lstStyle/>
                  <a:p>
                    <a:fld id="{B7EAD7F2-F972-48B2-A8DD-43EADC1268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6C1-4822-9900-B374FC071405}"/>
                </c:ext>
              </c:extLst>
            </c:dLbl>
            <c:dLbl>
              <c:idx val="17"/>
              <c:tx>
                <c:rich>
                  <a:bodyPr/>
                  <a:lstStyle/>
                  <a:p>
                    <a:fld id="{0EA24FA8-9AF5-4CB0-A270-B09E33B48FF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6C1-4822-9900-B374FC071405}"/>
                </c:ext>
              </c:extLst>
            </c:dLbl>
            <c:dLbl>
              <c:idx val="18"/>
              <c:tx>
                <c:rich>
                  <a:bodyPr/>
                  <a:lstStyle/>
                  <a:p>
                    <a:fld id="{FD44DDFF-CECE-4981-9560-F1756C93209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6C1-4822-9900-B374FC071405}"/>
                </c:ext>
              </c:extLst>
            </c:dLbl>
            <c:dLbl>
              <c:idx val="19"/>
              <c:tx>
                <c:rich>
                  <a:bodyPr/>
                  <a:lstStyle/>
                  <a:p>
                    <a:fld id="{BD4A7581-13A0-413B-A620-6DFDAD3BEA0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6C1-4822-9900-B374FC071405}"/>
                </c:ext>
              </c:extLst>
            </c:dLbl>
            <c:dLbl>
              <c:idx val="20"/>
              <c:tx>
                <c:rich>
                  <a:bodyPr/>
                  <a:lstStyle/>
                  <a:p>
                    <a:fld id="{F286246C-DA7D-49D4-9019-EACC295961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26C1-4822-9900-B374FC071405}"/>
                </c:ext>
              </c:extLst>
            </c:dLbl>
            <c:dLbl>
              <c:idx val="21"/>
              <c:tx>
                <c:rich>
                  <a:bodyPr/>
                  <a:lstStyle/>
                  <a:p>
                    <a:fld id="{E910F499-019B-4A58-BC9B-1A9BC4925E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26C1-4822-9900-B374FC071405}"/>
                </c:ext>
              </c:extLst>
            </c:dLbl>
            <c:dLbl>
              <c:idx val="22"/>
              <c:tx>
                <c:rich>
                  <a:bodyPr/>
                  <a:lstStyle/>
                  <a:p>
                    <a:fld id="{F8035B71-D00F-4B61-A597-09DB54A15E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26C1-4822-9900-B374FC071405}"/>
                </c:ext>
              </c:extLst>
            </c:dLbl>
            <c:dLbl>
              <c:idx val="23"/>
              <c:tx>
                <c:rich>
                  <a:bodyPr/>
                  <a:lstStyle/>
                  <a:p>
                    <a:fld id="{892CDB3E-3C59-4955-9171-ACD09DDB8D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26C1-4822-9900-B374FC071405}"/>
                </c:ext>
              </c:extLst>
            </c:dLbl>
            <c:dLbl>
              <c:idx val="24"/>
              <c:tx>
                <c:rich>
                  <a:bodyPr/>
                  <a:lstStyle/>
                  <a:p>
                    <a:fld id="{1A76724B-98C0-4ACC-8379-A25E9CB4B3C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26C1-4822-9900-B374FC071405}"/>
                </c:ext>
              </c:extLst>
            </c:dLbl>
            <c:dLbl>
              <c:idx val="25"/>
              <c:tx>
                <c:rich>
                  <a:bodyPr/>
                  <a:lstStyle/>
                  <a:p>
                    <a:fld id="{94E233A0-099E-4F44-B35B-E5DB685433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26C1-4822-9900-B374FC071405}"/>
                </c:ext>
              </c:extLst>
            </c:dLbl>
            <c:dLbl>
              <c:idx val="26"/>
              <c:tx>
                <c:rich>
                  <a:bodyPr/>
                  <a:lstStyle/>
                  <a:p>
                    <a:fld id="{9FC2DD1F-7DB0-45D4-964D-B57C2A7FE78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26C1-4822-9900-B374FC071405}"/>
                </c:ext>
              </c:extLst>
            </c:dLbl>
            <c:dLbl>
              <c:idx val="27"/>
              <c:tx>
                <c:rich>
                  <a:bodyPr/>
                  <a:lstStyle/>
                  <a:p>
                    <a:fld id="{00AE4F12-1647-4ED2-A812-0ADD51A6A1E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26C1-4822-9900-B374FC071405}"/>
                </c:ext>
              </c:extLst>
            </c:dLbl>
            <c:dLbl>
              <c:idx val="28"/>
              <c:tx>
                <c:rich>
                  <a:bodyPr/>
                  <a:lstStyle/>
                  <a:p>
                    <a:fld id="{33DA2F07-A99F-47B6-B1E4-73071846032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26C1-4822-9900-B374FC071405}"/>
                </c:ext>
              </c:extLst>
            </c:dLbl>
            <c:dLbl>
              <c:idx val="29"/>
              <c:tx>
                <c:rich>
                  <a:bodyPr/>
                  <a:lstStyle/>
                  <a:p>
                    <a:fld id="{75AB1C0D-284C-4F72-8844-931716584AA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26C1-4822-9900-B374FC071405}"/>
                </c:ext>
              </c:extLst>
            </c:dLbl>
            <c:dLbl>
              <c:idx val="30"/>
              <c:tx>
                <c:rich>
                  <a:bodyPr/>
                  <a:lstStyle/>
                  <a:p>
                    <a:fld id="{CDF060FF-5B34-4841-8D96-6E28BFBC00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26C1-4822-9900-B374FC071405}"/>
                </c:ext>
              </c:extLst>
            </c:dLbl>
            <c:dLbl>
              <c:idx val="31"/>
              <c:tx>
                <c:rich>
                  <a:bodyPr/>
                  <a:lstStyle/>
                  <a:p>
                    <a:fld id="{8C35BE27-8B24-4269-9D6B-BCC01F8AD2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26C1-4822-9900-B374FC071405}"/>
                </c:ext>
              </c:extLst>
            </c:dLbl>
            <c:dLbl>
              <c:idx val="32"/>
              <c:tx>
                <c:rich>
                  <a:bodyPr/>
                  <a:lstStyle/>
                  <a:p>
                    <a:fld id="{18670445-77E1-47A3-9A91-A09E5E3D38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26C1-4822-9900-B374FC071405}"/>
                </c:ext>
              </c:extLst>
            </c:dLbl>
            <c:dLbl>
              <c:idx val="33"/>
              <c:tx>
                <c:rich>
                  <a:bodyPr/>
                  <a:lstStyle/>
                  <a:p>
                    <a:fld id="{FF3EDCAC-7B3C-4783-8193-A2E955BE235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26C1-4822-9900-B374FC071405}"/>
                </c:ext>
              </c:extLst>
            </c:dLbl>
            <c:dLbl>
              <c:idx val="34"/>
              <c:tx>
                <c:rich>
                  <a:bodyPr/>
                  <a:lstStyle/>
                  <a:p>
                    <a:fld id="{BBE3E8C0-61B2-4EDC-BFC1-F455F7D218B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26C1-4822-9900-B374FC071405}"/>
                </c:ext>
              </c:extLst>
            </c:dLbl>
            <c:dLbl>
              <c:idx val="35"/>
              <c:tx>
                <c:rich>
                  <a:bodyPr/>
                  <a:lstStyle/>
                  <a:p>
                    <a:fld id="{0378454B-0B5D-4CA4-AA35-3FFD9FD71C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26C1-4822-9900-B374FC071405}"/>
                </c:ext>
              </c:extLst>
            </c:dLbl>
            <c:dLbl>
              <c:idx val="36"/>
              <c:tx>
                <c:rich>
                  <a:bodyPr/>
                  <a:lstStyle/>
                  <a:p>
                    <a:fld id="{CB863F9A-9732-4575-BD8A-D30A504C0D2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26C1-4822-9900-B374FC071405}"/>
                </c:ext>
              </c:extLst>
            </c:dLbl>
            <c:dLbl>
              <c:idx val="37"/>
              <c:tx>
                <c:rich>
                  <a:bodyPr/>
                  <a:lstStyle/>
                  <a:p>
                    <a:fld id="{BA56EC29-D739-4E15-951F-2DDE927979E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26C1-4822-9900-B374FC071405}"/>
                </c:ext>
              </c:extLst>
            </c:dLbl>
            <c:dLbl>
              <c:idx val="38"/>
              <c:tx>
                <c:rich>
                  <a:bodyPr/>
                  <a:lstStyle/>
                  <a:p>
                    <a:fld id="{173399D6-DBA1-4987-824E-B131BF1376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26C1-4822-9900-B374FC071405}"/>
                </c:ext>
              </c:extLst>
            </c:dLbl>
            <c:dLbl>
              <c:idx val="39"/>
              <c:tx>
                <c:rich>
                  <a:bodyPr/>
                  <a:lstStyle/>
                  <a:p>
                    <a:fld id="{3AB9CF95-97B2-4B15-8F9C-A3AF858406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26C1-4822-9900-B374FC071405}"/>
                </c:ext>
              </c:extLst>
            </c:dLbl>
            <c:dLbl>
              <c:idx val="40"/>
              <c:tx>
                <c:rich>
                  <a:bodyPr/>
                  <a:lstStyle/>
                  <a:p>
                    <a:fld id="{A97C5F02-8193-45EB-9A23-5AACBDCCC4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26C1-4822-9900-B374FC071405}"/>
                </c:ext>
              </c:extLst>
            </c:dLbl>
            <c:dLbl>
              <c:idx val="41"/>
              <c:tx>
                <c:rich>
                  <a:bodyPr/>
                  <a:lstStyle/>
                  <a:p>
                    <a:fld id="{7FDB0BDD-39EE-4AF8-8EDE-5C4342BC223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26C1-4822-9900-B374FC07140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26C1-4822-9900-B374FC071405}"/>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26C1-4822-9900-B374FC071405}"/>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'Original Calendar'!$T$4</c:f>
          <c:strCache>
            <c:ptCount val="1"/>
            <c:pt idx="0">
              <c:v>August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2"/>
          <c:tx>
            <c:strRef>
              <c:f>'Original Calendar'!$P$3</c:f>
              <c:strCache>
                <c:ptCount val="1"/>
                <c:pt idx="0">
                  <c:v>Day Label</c:v>
                </c:pt>
              </c:strCache>
            </c:strRef>
          </c:tx>
          <c:spPr>
            <a:solidFill>
              <a:schemeClr val="accent3"/>
            </a:solidFill>
            <a:ln>
              <a:noFill/>
            </a:ln>
            <a:effectLst/>
          </c:spPr>
          <c:invertIfNegative val="0"/>
          <c:cat>
            <c:strRef>
              <c:f>'Original Calendar'!$P$4:$P$10</c:f>
              <c:strCache>
                <c:ptCount val="7"/>
                <c:pt idx="0">
                  <c:v>S</c:v>
                </c:pt>
                <c:pt idx="1">
                  <c:v>M</c:v>
                </c:pt>
                <c:pt idx="2">
                  <c:v>T</c:v>
                </c:pt>
                <c:pt idx="3">
                  <c:v>W</c:v>
                </c:pt>
                <c:pt idx="4">
                  <c:v>T</c:v>
                </c:pt>
                <c:pt idx="5">
                  <c:v>F</c:v>
                </c:pt>
                <c:pt idx="6">
                  <c:v>S</c:v>
                </c:pt>
              </c:strCache>
            </c:strRef>
          </c:cat>
          <c:val>
            <c:numRef>
              <c:f>'Original Calendar'!$Q$4:$Q$10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8CFD-45BE-BB32-AFB773A962BE}"/>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'Original Calendar'!$H$2</c:f>
              <c:strCache>
                <c:ptCount val="1"/>
                <c:pt idx="0">
                  <c:v>Current Month</c:v>
                </c:pt>
              </c:strCache>
            </c:strRef>
          </c:tx>
          <c:spPr>
            <a:ln w="25400" cap="rnd">
              <a:noFill/>
              <a:round/>
            </a:ln>
            <a:effectLst/>
          </c:spPr>
          <c:marker>
            <c:symbol val="circle"/>
            <c:size val="18"/>
            <c:spPr>
              <a:solidFill>
                <a:schemeClr val="bg1">
                  <a:lumMod val="85000"/>
                </a:schemeClr>
              </a:solidFill>
              <a:ln w="9525">
                <a:noFill/>
              </a:ln>
              <a:effectLst/>
            </c:spPr>
          </c:marker>
          <c:dLbls>
            <c:dLbl>
              <c:idx val="0"/>
              <c:tx>
                <c:rich>
                  <a:bodyPr/>
                  <a:lstStyle/>
                  <a:p>
                    <a:fld id="{D1E271FA-3A29-4B29-B89B-9A938EC1401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CFD-45BE-BB32-AFB773A962BE}"/>
                </c:ext>
              </c:extLst>
            </c:dLbl>
            <c:dLbl>
              <c:idx val="1"/>
              <c:tx>
                <c:rich>
                  <a:bodyPr/>
                  <a:lstStyle/>
                  <a:p>
                    <a:fld id="{F206CA8D-2B12-47F9-8584-8DFFEC0495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CFD-45BE-BB32-AFB773A962BE}"/>
                </c:ext>
              </c:extLst>
            </c:dLbl>
            <c:dLbl>
              <c:idx val="2"/>
              <c:tx>
                <c:rich>
                  <a:bodyPr/>
                  <a:lstStyle/>
                  <a:p>
                    <a:fld id="{5354C0D1-89E7-46DF-8B00-C8781BEA1C4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CFD-45BE-BB32-AFB773A962BE}"/>
                </c:ext>
              </c:extLst>
            </c:dLbl>
            <c:dLbl>
              <c:idx val="3"/>
              <c:tx>
                <c:rich>
                  <a:bodyPr/>
                  <a:lstStyle/>
                  <a:p>
                    <a:fld id="{10AFCF14-DB35-41F4-BA52-0CE8A267DAA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CFD-45BE-BB32-AFB773A962BE}"/>
                </c:ext>
              </c:extLst>
            </c:dLbl>
            <c:dLbl>
              <c:idx val="4"/>
              <c:tx>
                <c:rich>
                  <a:bodyPr/>
                  <a:lstStyle/>
                  <a:p>
                    <a:fld id="{96A88257-FE52-4EEF-9468-0BB370DD24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CFD-45BE-BB32-AFB773A962BE}"/>
                </c:ext>
              </c:extLst>
            </c:dLbl>
            <c:dLbl>
              <c:idx val="5"/>
              <c:tx>
                <c:rich>
                  <a:bodyPr/>
                  <a:lstStyle/>
                  <a:p>
                    <a:fld id="{054539D8-1B2A-4C2E-95AE-5327121E448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CFD-45BE-BB32-AFB773A962BE}"/>
                </c:ext>
              </c:extLst>
            </c:dLbl>
            <c:dLbl>
              <c:idx val="6"/>
              <c:tx>
                <c:rich>
                  <a:bodyPr/>
                  <a:lstStyle/>
                  <a:p>
                    <a:fld id="{CE258CB3-FA81-4CC2-A8D7-D454B28192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CFD-45BE-BB32-AFB773A962BE}"/>
                </c:ext>
              </c:extLst>
            </c:dLbl>
            <c:dLbl>
              <c:idx val="7"/>
              <c:tx>
                <c:rich>
                  <a:bodyPr/>
                  <a:lstStyle/>
                  <a:p>
                    <a:fld id="{910B87AF-CCFD-4717-801F-DE167DCA77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CFD-45BE-BB32-AFB773A962BE}"/>
                </c:ext>
              </c:extLst>
            </c:dLbl>
            <c:dLbl>
              <c:idx val="8"/>
              <c:tx>
                <c:rich>
                  <a:bodyPr/>
                  <a:lstStyle/>
                  <a:p>
                    <a:fld id="{98A21F03-49C7-4FE1-8B7E-98DE6422D7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CFD-45BE-BB32-AFB773A962BE}"/>
                </c:ext>
              </c:extLst>
            </c:dLbl>
            <c:dLbl>
              <c:idx val="9"/>
              <c:tx>
                <c:rich>
                  <a:bodyPr/>
                  <a:lstStyle/>
                  <a:p>
                    <a:fld id="{913479F4-E32D-4226-A837-479D691BA20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CFD-45BE-BB32-AFB773A962BE}"/>
                </c:ext>
              </c:extLst>
            </c:dLbl>
            <c:dLbl>
              <c:idx val="10"/>
              <c:tx>
                <c:rich>
                  <a:bodyPr/>
                  <a:lstStyle/>
                  <a:p>
                    <a:fld id="{1A5C5903-C338-4F9E-9F80-8D12BC4B97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CFD-45BE-BB32-AFB773A962BE}"/>
                </c:ext>
              </c:extLst>
            </c:dLbl>
            <c:dLbl>
              <c:idx val="11"/>
              <c:tx>
                <c:rich>
                  <a:bodyPr/>
                  <a:lstStyle/>
                  <a:p>
                    <a:fld id="{C7E28B6E-C743-4732-8FA4-B6330C17F2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CFD-45BE-BB32-AFB773A962BE}"/>
                </c:ext>
              </c:extLst>
            </c:dLbl>
            <c:dLbl>
              <c:idx val="12"/>
              <c:tx>
                <c:rich>
                  <a:bodyPr/>
                  <a:lstStyle/>
                  <a:p>
                    <a:fld id="{288C2746-F897-4858-9CDD-A9FB38DB818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CFD-45BE-BB32-AFB773A962BE}"/>
                </c:ext>
              </c:extLst>
            </c:dLbl>
            <c:dLbl>
              <c:idx val="13"/>
              <c:tx>
                <c:rich>
                  <a:bodyPr/>
                  <a:lstStyle/>
                  <a:p>
                    <a:fld id="{31C2A378-FD76-4152-8FC2-984A14C2F49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CFD-45BE-BB32-AFB773A962BE}"/>
                </c:ext>
              </c:extLst>
            </c:dLbl>
            <c:dLbl>
              <c:idx val="14"/>
              <c:tx>
                <c:rich>
                  <a:bodyPr/>
                  <a:lstStyle/>
                  <a:p>
                    <a:fld id="{E619B2E4-8C75-44A1-BB09-404B25C139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CFD-45BE-BB32-AFB773A962BE}"/>
                </c:ext>
              </c:extLst>
            </c:dLbl>
            <c:dLbl>
              <c:idx val="15"/>
              <c:tx>
                <c:rich>
                  <a:bodyPr/>
                  <a:lstStyle/>
                  <a:p>
                    <a:fld id="{439A9C0D-F3FB-4823-AD39-E19FC72312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CFD-45BE-BB32-AFB773A962BE}"/>
                </c:ext>
              </c:extLst>
            </c:dLbl>
            <c:dLbl>
              <c:idx val="16"/>
              <c:tx>
                <c:rich>
                  <a:bodyPr/>
                  <a:lstStyle/>
                  <a:p>
                    <a:fld id="{B4063342-1070-4CE2-8C77-7B77B210239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CFD-45BE-BB32-AFB773A962BE}"/>
                </c:ext>
              </c:extLst>
            </c:dLbl>
            <c:dLbl>
              <c:idx val="17"/>
              <c:tx>
                <c:rich>
                  <a:bodyPr/>
                  <a:lstStyle/>
                  <a:p>
                    <a:fld id="{D675C7CB-7E9A-4205-96BA-1E929A2A1D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CFD-45BE-BB32-AFB773A962BE}"/>
                </c:ext>
              </c:extLst>
            </c:dLbl>
            <c:dLbl>
              <c:idx val="18"/>
              <c:tx>
                <c:rich>
                  <a:bodyPr/>
                  <a:lstStyle/>
                  <a:p>
                    <a:fld id="{0024FDF9-81B2-46ED-BD6E-FA6892B157A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CFD-45BE-BB32-AFB773A962BE}"/>
                </c:ext>
              </c:extLst>
            </c:dLbl>
            <c:dLbl>
              <c:idx val="19"/>
              <c:tx>
                <c:rich>
                  <a:bodyPr/>
                  <a:lstStyle/>
                  <a:p>
                    <a:fld id="{B5A14EB2-C537-41AB-A67C-EC5820E7361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CFD-45BE-BB32-AFB773A962BE}"/>
                </c:ext>
              </c:extLst>
            </c:dLbl>
            <c:dLbl>
              <c:idx val="20"/>
              <c:tx>
                <c:rich>
                  <a:bodyPr/>
                  <a:lstStyle/>
                  <a:p>
                    <a:fld id="{57A1662D-7FD2-4BB1-9FF7-D6F081363E0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CFD-45BE-BB32-AFB773A962BE}"/>
                </c:ext>
              </c:extLst>
            </c:dLbl>
            <c:dLbl>
              <c:idx val="21"/>
              <c:tx>
                <c:rich>
                  <a:bodyPr/>
                  <a:lstStyle/>
                  <a:p>
                    <a:fld id="{3BC25366-D076-4421-9359-573A60F143F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CFD-45BE-BB32-AFB773A962BE}"/>
                </c:ext>
              </c:extLst>
            </c:dLbl>
            <c:dLbl>
              <c:idx val="22"/>
              <c:tx>
                <c:rich>
                  <a:bodyPr/>
                  <a:lstStyle/>
                  <a:p>
                    <a:fld id="{38CCAA68-6647-4D2A-827F-AED31B88C5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CFD-45BE-BB32-AFB773A962BE}"/>
                </c:ext>
              </c:extLst>
            </c:dLbl>
            <c:dLbl>
              <c:idx val="23"/>
              <c:tx>
                <c:rich>
                  <a:bodyPr/>
                  <a:lstStyle/>
                  <a:p>
                    <a:fld id="{EA30D4D5-A97F-4592-94B0-2B8D314E5A7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CFD-45BE-BB32-AFB773A962BE}"/>
                </c:ext>
              </c:extLst>
            </c:dLbl>
            <c:dLbl>
              <c:idx val="24"/>
              <c:tx>
                <c:rich>
                  <a:bodyPr/>
                  <a:lstStyle/>
                  <a:p>
                    <a:fld id="{2A4DD7BF-4465-4598-8849-68805D93B9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8CFD-45BE-BB32-AFB773A962BE}"/>
                </c:ext>
              </c:extLst>
            </c:dLbl>
            <c:dLbl>
              <c:idx val="25"/>
              <c:tx>
                <c:rich>
                  <a:bodyPr/>
                  <a:lstStyle/>
                  <a:p>
                    <a:fld id="{6B4338A1-DB9C-4A53-BD0F-B0E85FAC3E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8CFD-45BE-BB32-AFB773A962BE}"/>
                </c:ext>
              </c:extLst>
            </c:dLbl>
            <c:dLbl>
              <c:idx val="26"/>
              <c:tx>
                <c:rich>
                  <a:bodyPr/>
                  <a:lstStyle/>
                  <a:p>
                    <a:fld id="{19843E3F-1555-49E6-9A05-5AD611A24D6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CFD-45BE-BB32-AFB773A962BE}"/>
                </c:ext>
              </c:extLst>
            </c:dLbl>
            <c:dLbl>
              <c:idx val="27"/>
              <c:tx>
                <c:rich>
                  <a:bodyPr/>
                  <a:lstStyle/>
                  <a:p>
                    <a:fld id="{24CA4748-6992-4A8F-8E8C-B3A4E02199D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CFD-45BE-BB32-AFB773A962BE}"/>
                </c:ext>
              </c:extLst>
            </c:dLbl>
            <c:dLbl>
              <c:idx val="28"/>
              <c:tx>
                <c:rich>
                  <a:bodyPr/>
                  <a:lstStyle/>
                  <a:p>
                    <a:fld id="{D3A1CFC4-174D-4404-8875-CB5F9B9556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CFD-45BE-BB32-AFB773A962BE}"/>
                </c:ext>
              </c:extLst>
            </c:dLbl>
            <c:dLbl>
              <c:idx val="29"/>
              <c:tx>
                <c:rich>
                  <a:bodyPr/>
                  <a:lstStyle/>
                  <a:p>
                    <a:fld id="{AAE36B18-E242-41D6-8035-0CC09E8221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CFD-45BE-BB32-AFB773A962BE}"/>
                </c:ext>
              </c:extLst>
            </c:dLbl>
            <c:dLbl>
              <c:idx val="30"/>
              <c:tx>
                <c:rich>
                  <a:bodyPr/>
                  <a:lstStyle/>
                  <a:p>
                    <a:fld id="{F0FFD785-D4F8-4824-A307-E80102543DD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CFD-45BE-BB32-AFB773A962BE}"/>
                </c:ext>
              </c:extLst>
            </c:dLbl>
            <c:dLbl>
              <c:idx val="31"/>
              <c:tx>
                <c:rich>
                  <a:bodyPr/>
                  <a:lstStyle/>
                  <a:p>
                    <a:fld id="{54442CA0-FC75-4ACD-B97E-AF60DF8361D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CFD-45BE-BB32-AFB773A962BE}"/>
                </c:ext>
              </c:extLst>
            </c:dLbl>
            <c:dLbl>
              <c:idx val="32"/>
              <c:tx>
                <c:rich>
                  <a:bodyPr/>
                  <a:lstStyle/>
                  <a:p>
                    <a:fld id="{08DDEB1E-2105-482B-9617-D2BF2877F01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CFD-45BE-BB32-AFB773A962BE}"/>
                </c:ext>
              </c:extLst>
            </c:dLbl>
            <c:dLbl>
              <c:idx val="33"/>
              <c:tx>
                <c:rich>
                  <a:bodyPr/>
                  <a:lstStyle/>
                  <a:p>
                    <a:fld id="{9E806BFA-3F84-4EE8-9769-778340D36A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CFD-45BE-BB32-AFB773A962BE}"/>
                </c:ext>
              </c:extLst>
            </c:dLbl>
            <c:dLbl>
              <c:idx val="34"/>
              <c:tx>
                <c:rich>
                  <a:bodyPr/>
                  <a:lstStyle/>
                  <a:p>
                    <a:fld id="{C663E8E3-BF55-4B61-85D6-2179F0A4DF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CFD-45BE-BB32-AFB773A962BE}"/>
                </c:ext>
              </c:extLst>
            </c:dLbl>
            <c:dLbl>
              <c:idx val="35"/>
              <c:tx>
                <c:rich>
                  <a:bodyPr/>
                  <a:lstStyle/>
                  <a:p>
                    <a:fld id="{7A30CDA2-01BA-44CA-A149-C565C26E46F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CFD-45BE-BB32-AFB773A962BE}"/>
                </c:ext>
              </c:extLst>
            </c:dLbl>
            <c:dLbl>
              <c:idx val="36"/>
              <c:tx>
                <c:rich>
                  <a:bodyPr/>
                  <a:lstStyle/>
                  <a:p>
                    <a:fld id="{21049538-6F3C-40D0-BB27-8850975C33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8CFD-45BE-BB32-AFB773A962BE}"/>
                </c:ext>
              </c:extLst>
            </c:dLbl>
            <c:dLbl>
              <c:idx val="37"/>
              <c:tx>
                <c:rich>
                  <a:bodyPr/>
                  <a:lstStyle/>
                  <a:p>
                    <a:fld id="{AA02CF07-2412-49AB-B169-F144E445F5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8CFD-45BE-BB32-AFB773A962BE}"/>
                </c:ext>
              </c:extLst>
            </c:dLbl>
            <c:dLbl>
              <c:idx val="38"/>
              <c:tx>
                <c:rich>
                  <a:bodyPr/>
                  <a:lstStyle/>
                  <a:p>
                    <a:fld id="{A161D9E9-EA85-4003-9B24-D4CE0573B62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8CFD-45BE-BB32-AFB773A962BE}"/>
                </c:ext>
              </c:extLst>
            </c:dLbl>
            <c:dLbl>
              <c:idx val="39"/>
              <c:tx>
                <c:rich>
                  <a:bodyPr/>
                  <a:lstStyle/>
                  <a:p>
                    <a:fld id="{CC8C96BE-959D-45C3-B7F6-71BB7B643BE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8CFD-45BE-BB32-AFB773A962BE}"/>
                </c:ext>
              </c:extLst>
            </c:dLbl>
            <c:dLbl>
              <c:idx val="40"/>
              <c:tx>
                <c:rich>
                  <a:bodyPr/>
                  <a:lstStyle/>
                  <a:p>
                    <a:fld id="{3901164B-7933-4C61-97ED-7236DE6853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8CFD-45BE-BB32-AFB773A962BE}"/>
                </c:ext>
              </c:extLst>
            </c:dLbl>
            <c:dLbl>
              <c:idx val="41"/>
              <c:tx>
                <c:rich>
                  <a:bodyPr/>
                  <a:lstStyle/>
                  <a:p>
                    <a:fld id="{759E1538-9BD7-42FC-9437-7D71E4741A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8CFD-45BE-BB32-AFB773A962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'Original 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'Original 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'Original Calendar'!$K$4:$K$45</c15:f>
                <c15:dlblRangeCache>
                  <c:ptCount val="42"/>
                  <c:pt idx="0">
                    <c:v>30</c:v>
                  </c:pt>
                  <c:pt idx="1">
                    <c:v>31</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1</c:v>
                  </c:pt>
                  <c:pt idx="34">
                    <c:v>2</c:v>
                  </c:pt>
                  <c:pt idx="35">
                    <c:v>3</c:v>
                  </c:pt>
                  <c:pt idx="36">
                    <c:v>4</c:v>
                  </c:pt>
                  <c:pt idx="37">
                    <c:v>5</c:v>
                  </c:pt>
                  <c:pt idx="38">
                    <c:v>6</c:v>
                  </c:pt>
                  <c:pt idx="39">
                    <c:v>7</c:v>
                  </c:pt>
                  <c:pt idx="40">
                    <c:v>8</c:v>
                  </c:pt>
                  <c:pt idx="41">
                    <c:v>9</c:v>
                  </c:pt>
                </c15:dlblRangeCache>
              </c15:datalabelsRange>
            </c:ext>
            <c:ext xmlns:c16="http://schemas.microsoft.com/office/drawing/2014/chart" uri="{C3380CC4-5D6E-409C-BE32-E72D297353CC}">
              <c16:uniqueId val="{0000002B-8CFD-45BE-BB32-AFB773A962BE}"/>
            </c:ext>
          </c:extLst>
        </c:ser>
        <c:ser>
          <c:idx val="1"/>
          <c:order val="1"/>
          <c:tx>
            <c:strRef>
              <c:f>'Original Calendar'!$M$2</c:f>
              <c:strCache>
                <c:ptCount val="1"/>
                <c:pt idx="0">
                  <c:v>Complete (color)</c:v>
                </c:pt>
              </c:strCache>
            </c:strRef>
          </c:tx>
          <c:spPr>
            <a:ln w="25400" cap="rnd">
              <a:noFill/>
              <a:round/>
            </a:ln>
            <a:effectLst/>
          </c:spPr>
          <c:marker>
            <c:symbol val="circle"/>
            <c:size val="19"/>
            <c:spPr>
              <a:solidFill>
                <a:srgbClr val="00B0F0"/>
              </a:solidFill>
              <a:ln w="9525">
                <a:noFill/>
              </a:ln>
              <a:effectLst/>
            </c:spPr>
          </c:marker>
          <c:xVal>
            <c:numRef>
              <c:f>'Original Calendar'!$M$4:$M$45</c:f>
              <c:numCache>
                <c:formatCode>General</c:formatCode>
                <c:ptCount val="42"/>
                <c:pt idx="0">
                  <c:v>1</c:v>
                </c:pt>
                <c:pt idx="1">
                  <c:v>2</c:v>
                </c:pt>
                <c:pt idx="2">
                  <c:v>#N/A</c:v>
                </c:pt>
                <c:pt idx="3">
                  <c:v>#N/A</c:v>
                </c:pt>
                <c:pt idx="4">
                  <c:v>#N/A</c:v>
                </c:pt>
                <c:pt idx="5">
                  <c:v>#N/A</c:v>
                </c:pt>
                <c:pt idx="6">
                  <c:v>#N/A</c:v>
                </c:pt>
                <c:pt idx="7">
                  <c:v>#N/A</c:v>
                </c:pt>
                <c:pt idx="8">
                  <c:v>#N/A</c:v>
                </c:pt>
                <c:pt idx="9">
                  <c:v>3</c:v>
                </c:pt>
                <c:pt idx="10">
                  <c:v>4</c:v>
                </c:pt>
                <c:pt idx="11">
                  <c:v>5</c:v>
                </c:pt>
                <c:pt idx="12">
                  <c:v>6</c:v>
                </c:pt>
                <c:pt idx="13">
                  <c:v>7</c:v>
                </c:pt>
                <c:pt idx="14">
                  <c:v>1</c:v>
                </c:pt>
                <c:pt idx="15">
                  <c:v>#N/A</c:v>
                </c:pt>
                <c:pt idx="16">
                  <c:v>3</c:v>
                </c:pt>
                <c:pt idx="17">
                  <c:v>4</c:v>
                </c:pt>
                <c:pt idx="18">
                  <c:v>5</c:v>
                </c:pt>
                <c:pt idx="19">
                  <c:v>6</c:v>
                </c:pt>
                <c:pt idx="20">
                  <c:v>7</c:v>
                </c:pt>
                <c:pt idx="21">
                  <c:v>1</c:v>
                </c:pt>
                <c:pt idx="22">
                  <c:v>2</c:v>
                </c:pt>
                <c:pt idx="23">
                  <c:v>3</c:v>
                </c:pt>
                <c:pt idx="24">
                  <c:v>#N/A</c:v>
                </c:pt>
                <c:pt idx="25">
                  <c:v>5</c:v>
                </c:pt>
                <c:pt idx="26">
                  <c:v>6</c:v>
                </c:pt>
                <c:pt idx="27">
                  <c:v>7</c:v>
                </c:pt>
                <c:pt idx="28">
                  <c:v>1</c:v>
                </c:pt>
                <c:pt idx="29">
                  <c:v>#N/A</c:v>
                </c:pt>
                <c:pt idx="30">
                  <c:v>#N/A</c:v>
                </c:pt>
                <c:pt idx="31">
                  <c:v>4</c:v>
                </c:pt>
                <c:pt idx="32">
                  <c:v>5</c:v>
                </c:pt>
                <c:pt idx="33">
                  <c:v>#N/A</c:v>
                </c:pt>
                <c:pt idx="34">
                  <c:v>#N/A</c:v>
                </c:pt>
                <c:pt idx="35">
                  <c:v>#N/A</c:v>
                </c:pt>
                <c:pt idx="36">
                  <c:v>#N/A</c:v>
                </c:pt>
                <c:pt idx="37">
                  <c:v>#N/A</c:v>
                </c:pt>
                <c:pt idx="38">
                  <c:v>#N/A</c:v>
                </c:pt>
                <c:pt idx="39">
                  <c:v>#N/A</c:v>
                </c:pt>
                <c:pt idx="40">
                  <c:v>#N/A</c:v>
                </c:pt>
                <c:pt idx="41">
                  <c:v>#N/A</c:v>
                </c:pt>
              </c:numCache>
            </c:numRef>
          </c:xVal>
          <c:yVal>
            <c:numRef>
              <c:f>'Original Calendar'!$N$4:$N$45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8CFD-45BE-BB32-AFB773A962BE}"/>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Goals!$AE$4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4"/>
          <c:tx>
            <c:strRef>
              <c:f>Goals!$AA$3</c:f>
              <c:strCache>
                <c:ptCount val="1"/>
                <c:pt idx="0">
                  <c:v>Day Label</c:v>
                </c:pt>
              </c:strCache>
            </c:strRef>
          </c:tx>
          <c:spPr>
            <a:solidFill>
              <a:schemeClr val="accent3"/>
            </a:solidFill>
            <a:ln>
              <a:noFill/>
            </a:ln>
            <a:effectLst/>
          </c:spPr>
          <c:invertIfNegative val="0"/>
          <c:cat>
            <c:strRef>
              <c:f>Goals!$AA$4:$AA$10</c:f>
              <c:strCache>
                <c:ptCount val="7"/>
                <c:pt idx="0">
                  <c:v>S</c:v>
                </c:pt>
                <c:pt idx="1">
                  <c:v>M</c:v>
                </c:pt>
                <c:pt idx="2">
                  <c:v>T</c:v>
                </c:pt>
                <c:pt idx="3">
                  <c:v>W</c:v>
                </c:pt>
                <c:pt idx="4">
                  <c:v>T</c:v>
                </c:pt>
                <c:pt idx="5">
                  <c:v>F</c:v>
                </c:pt>
                <c:pt idx="6">
                  <c:v>S</c:v>
                </c:pt>
              </c:strCache>
            </c:strRef>
          </c:cat>
          <c:val>
            <c:numRef>
              <c:f>Goals!$AB$4:$AB$10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6D0-47F2-80FE-514A5CAA81CB}"/>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Goals!$H$2</c:f>
              <c:strCache>
                <c:ptCount val="1"/>
                <c:pt idx="0">
                  <c:v>Current Month</c:v>
                </c:pt>
              </c:strCache>
            </c:strRef>
          </c:tx>
          <c:spPr>
            <a:ln w="25400" cap="rnd">
              <a:noFill/>
              <a:round/>
            </a:ln>
            <a:effectLst/>
          </c:spPr>
          <c:marker>
            <c:symbol val="none"/>
          </c:marker>
          <c:dLbls>
            <c:dLbl>
              <c:idx val="0"/>
              <c:tx>
                <c:rich>
                  <a:bodyPr/>
                  <a:lstStyle/>
                  <a:p>
                    <a:fld id="{3912421B-4404-47BA-B78F-844744325F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6D0-47F2-80FE-514A5CAA81CB}"/>
                </c:ext>
              </c:extLst>
            </c:dLbl>
            <c:dLbl>
              <c:idx val="1"/>
              <c:tx>
                <c:rich>
                  <a:bodyPr/>
                  <a:lstStyle/>
                  <a:p>
                    <a:fld id="{D0353D55-CED6-42CB-A895-775B041E839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6D0-47F2-80FE-514A5CAA81CB}"/>
                </c:ext>
              </c:extLst>
            </c:dLbl>
            <c:dLbl>
              <c:idx val="2"/>
              <c:tx>
                <c:rich>
                  <a:bodyPr/>
                  <a:lstStyle/>
                  <a:p>
                    <a:fld id="{6F6B4321-64D3-48DB-8D17-A61A81B605F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6D0-47F2-80FE-514A5CAA81CB}"/>
                </c:ext>
              </c:extLst>
            </c:dLbl>
            <c:dLbl>
              <c:idx val="3"/>
              <c:tx>
                <c:rich>
                  <a:bodyPr/>
                  <a:lstStyle/>
                  <a:p>
                    <a:fld id="{5BC4B052-AB11-4C78-A519-86F9A67987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6D0-47F2-80FE-514A5CAA81CB}"/>
                </c:ext>
              </c:extLst>
            </c:dLbl>
            <c:dLbl>
              <c:idx val="4"/>
              <c:tx>
                <c:rich>
                  <a:bodyPr/>
                  <a:lstStyle/>
                  <a:p>
                    <a:fld id="{1168FE68-ADAB-4AFE-97AE-22BAD09D84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6D0-47F2-80FE-514A5CAA81CB}"/>
                </c:ext>
              </c:extLst>
            </c:dLbl>
            <c:dLbl>
              <c:idx val="5"/>
              <c:tx>
                <c:rich>
                  <a:bodyPr/>
                  <a:lstStyle/>
                  <a:p>
                    <a:fld id="{AC46BD79-153D-4AFA-884E-46B84A73D9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6D0-47F2-80FE-514A5CAA81CB}"/>
                </c:ext>
              </c:extLst>
            </c:dLbl>
            <c:dLbl>
              <c:idx val="6"/>
              <c:tx>
                <c:rich>
                  <a:bodyPr/>
                  <a:lstStyle/>
                  <a:p>
                    <a:fld id="{3B56D2F0-3B49-417D-8E96-7C0811A300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6D0-47F2-80FE-514A5CAA81CB}"/>
                </c:ext>
              </c:extLst>
            </c:dLbl>
            <c:dLbl>
              <c:idx val="7"/>
              <c:tx>
                <c:rich>
                  <a:bodyPr/>
                  <a:lstStyle/>
                  <a:p>
                    <a:fld id="{C11949A2-6E4D-4B59-A743-F06491C3EE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6D0-47F2-80FE-514A5CAA81CB}"/>
                </c:ext>
              </c:extLst>
            </c:dLbl>
            <c:dLbl>
              <c:idx val="8"/>
              <c:tx>
                <c:rich>
                  <a:bodyPr/>
                  <a:lstStyle/>
                  <a:p>
                    <a:fld id="{7BB3A7F2-43C1-4958-B166-61882486A0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6D0-47F2-80FE-514A5CAA81CB}"/>
                </c:ext>
              </c:extLst>
            </c:dLbl>
            <c:dLbl>
              <c:idx val="9"/>
              <c:tx>
                <c:rich>
                  <a:bodyPr/>
                  <a:lstStyle/>
                  <a:p>
                    <a:fld id="{56F4D9BB-52FF-4550-9CC9-6F857E41D9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6D0-47F2-80FE-514A5CAA81CB}"/>
                </c:ext>
              </c:extLst>
            </c:dLbl>
            <c:dLbl>
              <c:idx val="10"/>
              <c:tx>
                <c:rich>
                  <a:bodyPr/>
                  <a:lstStyle/>
                  <a:p>
                    <a:fld id="{68EFF882-6332-4B45-B481-1CBB51DBB2E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6D0-47F2-80FE-514A5CAA81CB}"/>
                </c:ext>
              </c:extLst>
            </c:dLbl>
            <c:dLbl>
              <c:idx val="11"/>
              <c:tx>
                <c:rich>
                  <a:bodyPr/>
                  <a:lstStyle/>
                  <a:p>
                    <a:fld id="{8C471433-4911-4336-B60D-6EE67CE71B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6D0-47F2-80FE-514A5CAA81CB}"/>
                </c:ext>
              </c:extLst>
            </c:dLbl>
            <c:dLbl>
              <c:idx val="12"/>
              <c:tx>
                <c:rich>
                  <a:bodyPr/>
                  <a:lstStyle/>
                  <a:p>
                    <a:fld id="{D7944BD8-AD75-46E9-AB75-B970EAD0B9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6D0-47F2-80FE-514A5CAA81CB}"/>
                </c:ext>
              </c:extLst>
            </c:dLbl>
            <c:dLbl>
              <c:idx val="13"/>
              <c:tx>
                <c:rich>
                  <a:bodyPr/>
                  <a:lstStyle/>
                  <a:p>
                    <a:fld id="{2248E905-71F5-49C7-88E6-2D0652BFCB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6D0-47F2-80FE-514A5CAA81CB}"/>
                </c:ext>
              </c:extLst>
            </c:dLbl>
            <c:dLbl>
              <c:idx val="14"/>
              <c:tx>
                <c:rich>
                  <a:bodyPr/>
                  <a:lstStyle/>
                  <a:p>
                    <a:fld id="{FD5CAFE8-AE7F-433C-A48E-5076DAB438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6D0-47F2-80FE-514A5CAA81CB}"/>
                </c:ext>
              </c:extLst>
            </c:dLbl>
            <c:dLbl>
              <c:idx val="15"/>
              <c:tx>
                <c:rich>
                  <a:bodyPr/>
                  <a:lstStyle/>
                  <a:p>
                    <a:fld id="{0F1E0A25-FAE2-4C35-9379-8E027A8646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6D0-47F2-80FE-514A5CAA81CB}"/>
                </c:ext>
              </c:extLst>
            </c:dLbl>
            <c:dLbl>
              <c:idx val="16"/>
              <c:tx>
                <c:rich>
                  <a:bodyPr/>
                  <a:lstStyle/>
                  <a:p>
                    <a:fld id="{E344FA02-EE5A-4D5D-B56A-126DB36F8B8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6D0-47F2-80FE-514A5CAA81CB}"/>
                </c:ext>
              </c:extLst>
            </c:dLbl>
            <c:dLbl>
              <c:idx val="17"/>
              <c:tx>
                <c:rich>
                  <a:bodyPr/>
                  <a:lstStyle/>
                  <a:p>
                    <a:fld id="{A846061E-D03F-4F63-BBAF-84E094F5E01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6D0-47F2-80FE-514A5CAA81CB}"/>
                </c:ext>
              </c:extLst>
            </c:dLbl>
            <c:dLbl>
              <c:idx val="18"/>
              <c:tx>
                <c:rich>
                  <a:bodyPr/>
                  <a:lstStyle/>
                  <a:p>
                    <a:fld id="{D589284C-E4A8-400C-9717-599532BD7D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6D0-47F2-80FE-514A5CAA81CB}"/>
                </c:ext>
              </c:extLst>
            </c:dLbl>
            <c:dLbl>
              <c:idx val="19"/>
              <c:tx>
                <c:rich>
                  <a:bodyPr/>
                  <a:lstStyle/>
                  <a:p>
                    <a:fld id="{E28D3698-8EB3-4D90-B421-21BCE95436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6D0-47F2-80FE-514A5CAA81CB}"/>
                </c:ext>
              </c:extLst>
            </c:dLbl>
            <c:dLbl>
              <c:idx val="20"/>
              <c:tx>
                <c:rich>
                  <a:bodyPr/>
                  <a:lstStyle/>
                  <a:p>
                    <a:fld id="{FBD9FBCF-78DA-4358-91D0-AE209C2400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A6D0-47F2-80FE-514A5CAA81CB}"/>
                </c:ext>
              </c:extLst>
            </c:dLbl>
            <c:dLbl>
              <c:idx val="21"/>
              <c:tx>
                <c:rich>
                  <a:bodyPr/>
                  <a:lstStyle/>
                  <a:p>
                    <a:fld id="{AE8EE7D7-7FB9-449C-84CB-3218C4E3912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6D0-47F2-80FE-514A5CAA81CB}"/>
                </c:ext>
              </c:extLst>
            </c:dLbl>
            <c:dLbl>
              <c:idx val="22"/>
              <c:tx>
                <c:rich>
                  <a:bodyPr/>
                  <a:lstStyle/>
                  <a:p>
                    <a:fld id="{F2C0499E-68B1-4070-9477-A891A94D97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6D0-47F2-80FE-514A5CAA81CB}"/>
                </c:ext>
              </c:extLst>
            </c:dLbl>
            <c:dLbl>
              <c:idx val="23"/>
              <c:tx>
                <c:rich>
                  <a:bodyPr/>
                  <a:lstStyle/>
                  <a:p>
                    <a:fld id="{716C6593-9CDB-49D8-9C74-8AEED3A6AC6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6D0-47F2-80FE-514A5CAA81CB}"/>
                </c:ext>
              </c:extLst>
            </c:dLbl>
            <c:dLbl>
              <c:idx val="24"/>
              <c:tx>
                <c:rich>
                  <a:bodyPr/>
                  <a:lstStyle/>
                  <a:p>
                    <a:fld id="{EA49CE7D-F793-4509-BAF5-FD8CC84977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6D0-47F2-80FE-514A5CAA81CB}"/>
                </c:ext>
              </c:extLst>
            </c:dLbl>
            <c:dLbl>
              <c:idx val="25"/>
              <c:tx>
                <c:rich>
                  <a:bodyPr/>
                  <a:lstStyle/>
                  <a:p>
                    <a:fld id="{EBAA0B99-65AB-472E-BA64-77C50A9487D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6D0-47F2-80FE-514A5CAA81CB}"/>
                </c:ext>
              </c:extLst>
            </c:dLbl>
            <c:dLbl>
              <c:idx val="26"/>
              <c:tx>
                <c:rich>
                  <a:bodyPr/>
                  <a:lstStyle/>
                  <a:p>
                    <a:fld id="{C97D754C-21AB-4304-81C0-36851DDB88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6D0-47F2-80FE-514A5CAA81CB}"/>
                </c:ext>
              </c:extLst>
            </c:dLbl>
            <c:dLbl>
              <c:idx val="27"/>
              <c:tx>
                <c:rich>
                  <a:bodyPr/>
                  <a:lstStyle/>
                  <a:p>
                    <a:fld id="{06416BB6-8774-4AB1-A5B9-5600099D240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6D0-47F2-80FE-514A5CAA81CB}"/>
                </c:ext>
              </c:extLst>
            </c:dLbl>
            <c:dLbl>
              <c:idx val="28"/>
              <c:tx>
                <c:rich>
                  <a:bodyPr/>
                  <a:lstStyle/>
                  <a:p>
                    <a:fld id="{0368B6B2-DA60-4725-89BD-7C75A2CA68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6D0-47F2-80FE-514A5CAA81CB}"/>
                </c:ext>
              </c:extLst>
            </c:dLbl>
            <c:dLbl>
              <c:idx val="29"/>
              <c:tx>
                <c:rich>
                  <a:bodyPr/>
                  <a:lstStyle/>
                  <a:p>
                    <a:fld id="{3AA693DD-827A-44FC-B7E9-7132933B358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6D0-47F2-80FE-514A5CAA81CB}"/>
                </c:ext>
              </c:extLst>
            </c:dLbl>
            <c:dLbl>
              <c:idx val="30"/>
              <c:tx>
                <c:rich>
                  <a:bodyPr/>
                  <a:lstStyle/>
                  <a:p>
                    <a:fld id="{9B83413E-6EB5-423F-AC17-8FB1780526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6D0-47F2-80FE-514A5CAA81CB}"/>
                </c:ext>
              </c:extLst>
            </c:dLbl>
            <c:dLbl>
              <c:idx val="31"/>
              <c:tx>
                <c:rich>
                  <a:bodyPr/>
                  <a:lstStyle/>
                  <a:p>
                    <a:fld id="{C54BEE31-96BD-47CE-8DC2-CE4224D3C92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6D0-47F2-80FE-514A5CAA81CB}"/>
                </c:ext>
              </c:extLst>
            </c:dLbl>
            <c:dLbl>
              <c:idx val="32"/>
              <c:tx>
                <c:rich>
                  <a:bodyPr/>
                  <a:lstStyle/>
                  <a:p>
                    <a:fld id="{19867787-A650-4976-988E-AE5F9D118E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6D0-47F2-80FE-514A5CAA81CB}"/>
                </c:ext>
              </c:extLst>
            </c:dLbl>
            <c:dLbl>
              <c:idx val="33"/>
              <c:tx>
                <c:rich>
                  <a:bodyPr/>
                  <a:lstStyle/>
                  <a:p>
                    <a:fld id="{25351B83-D460-4FC0-BF80-FD38A0AACE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6D0-47F2-80FE-514A5CAA81CB}"/>
                </c:ext>
              </c:extLst>
            </c:dLbl>
            <c:dLbl>
              <c:idx val="34"/>
              <c:tx>
                <c:rich>
                  <a:bodyPr/>
                  <a:lstStyle/>
                  <a:p>
                    <a:fld id="{A19A1937-F1C9-4476-95CA-C13211A4BE0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6D0-47F2-80FE-514A5CAA81CB}"/>
                </c:ext>
              </c:extLst>
            </c:dLbl>
            <c:dLbl>
              <c:idx val="35"/>
              <c:tx>
                <c:rich>
                  <a:bodyPr/>
                  <a:lstStyle/>
                  <a:p>
                    <a:fld id="{9C69ABAC-8A80-42DF-B0F5-DE8EFA846A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6D0-47F2-80FE-514A5CAA81CB}"/>
                </c:ext>
              </c:extLst>
            </c:dLbl>
            <c:dLbl>
              <c:idx val="36"/>
              <c:tx>
                <c:rich>
                  <a:bodyPr/>
                  <a:lstStyle/>
                  <a:p>
                    <a:fld id="{6CDBF7E3-0D3D-4C2A-AA1D-835006CEB6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6D0-47F2-80FE-514A5CAA81CB}"/>
                </c:ext>
              </c:extLst>
            </c:dLbl>
            <c:dLbl>
              <c:idx val="37"/>
              <c:tx>
                <c:rich>
                  <a:bodyPr/>
                  <a:lstStyle/>
                  <a:p>
                    <a:fld id="{C355BF96-48B4-44DD-8BDC-7A3B0993B1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A6D0-47F2-80FE-514A5CAA81CB}"/>
                </c:ext>
              </c:extLst>
            </c:dLbl>
            <c:dLbl>
              <c:idx val="38"/>
              <c:tx>
                <c:rich>
                  <a:bodyPr/>
                  <a:lstStyle/>
                  <a:p>
                    <a:fld id="{E2C42C14-2403-4F26-9DD0-983F5473C97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A6D0-47F2-80FE-514A5CAA81CB}"/>
                </c:ext>
              </c:extLst>
            </c:dLbl>
            <c:dLbl>
              <c:idx val="39"/>
              <c:tx>
                <c:rich>
                  <a:bodyPr/>
                  <a:lstStyle/>
                  <a:p>
                    <a:fld id="{2A03C239-254B-454F-9E6A-7807EBDA49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A6D0-47F2-80FE-514A5CAA81CB}"/>
                </c:ext>
              </c:extLst>
            </c:dLbl>
            <c:dLbl>
              <c:idx val="40"/>
              <c:tx>
                <c:rich>
                  <a:bodyPr/>
                  <a:lstStyle/>
                  <a:p>
                    <a:fld id="{CF4BCD74-CF1E-4819-B612-D3CC12D868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A6D0-47F2-80FE-514A5CAA81CB}"/>
                </c:ext>
              </c:extLst>
            </c:dLbl>
            <c:dLbl>
              <c:idx val="41"/>
              <c:tx>
                <c:rich>
                  <a:bodyPr/>
                  <a:lstStyle/>
                  <a:p>
                    <a:fld id="{265C39C1-9888-45E5-868A-FAAB9629B7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A6D0-47F2-80FE-514A5CAA81C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Goals!$I$4:$I$45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Goals!$J$4:$J$45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Goals!$L$4:$L$45</c15:f>
                <c15:dlblRangeCache>
                  <c:ptCount val="42"/>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15:dlblRangeCache>
              </c15:datalabelsRange>
            </c:ext>
            <c:ext xmlns:c16="http://schemas.microsoft.com/office/drawing/2014/chart" uri="{C3380CC4-5D6E-409C-BE32-E72D297353CC}">
              <c16:uniqueId val="{0000002B-A6D0-47F2-80FE-514A5CAA81CB}"/>
            </c:ext>
          </c:extLst>
        </c:ser>
        <c:ser>
          <c:idx val="1"/>
          <c:order val="1"/>
          <c:tx>
            <c:strRef>
              <c:f>Goals!$R$2</c:f>
              <c:strCache>
                <c:ptCount val="1"/>
                <c:pt idx="0">
                  <c:v>Complete (color)</c:v>
                </c:pt>
              </c:strCache>
            </c:strRef>
          </c:tx>
          <c:spPr>
            <a:ln w="25400" cap="rnd">
              <a:noFill/>
              <a:round/>
            </a:ln>
            <a:effectLst/>
          </c:spPr>
          <c:marker>
            <c:symbol val="circle"/>
            <c:size val="19"/>
            <c:spPr>
              <a:noFill/>
              <a:ln w="22225">
                <a:solidFill>
                  <a:schemeClr val="accent4"/>
                </a:solidFill>
              </a:ln>
              <a:effectLst/>
            </c:spPr>
          </c:marker>
          <c:xVal>
            <c:numRef>
              <c:f>Goals!$R$4:$R$45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#N/A</c:v>
                </c:pt>
                <c:pt idx="18">
                  <c:v>#N/A</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#N/A</c:v>
                </c:pt>
                <c:pt idx="39">
                  <c:v>#N/A</c:v>
                </c:pt>
                <c:pt idx="40">
                  <c:v>6</c:v>
                </c:pt>
                <c:pt idx="41">
                  <c:v>#N/A</c:v>
                </c:pt>
              </c:numCache>
            </c:numRef>
          </c:xVal>
          <c:yVal>
            <c:numRef>
              <c:f>Goals!$S$4:$S$45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A6D0-47F2-80FE-514A5CAA81CB}"/>
            </c:ext>
          </c:extLst>
        </c:ser>
        <c:ser>
          <c:idx val="3"/>
          <c:order val="2"/>
          <c:tx>
            <c:strRef>
              <c:f>Goals!$N$2</c:f>
              <c:strCache>
                <c:ptCount val="1"/>
                <c:pt idx="0">
                  <c:v>Prev/Next Month</c:v>
                </c:pt>
              </c:strCache>
            </c:strRef>
          </c:tx>
          <c:spPr>
            <a:ln w="25400" cap="rnd">
              <a:noFill/>
              <a:round/>
            </a:ln>
            <a:effectLst/>
          </c:spPr>
          <c:marker>
            <c:symbol val="none"/>
          </c:marker>
          <c:dLbls>
            <c:dLbl>
              <c:idx val="0"/>
              <c:tx>
                <c:rich>
                  <a:bodyPr/>
                  <a:lstStyle/>
                  <a:p>
                    <a:fld id="{EE405434-32C9-4610-8114-2B27FBBE42A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A6D0-47F2-80FE-514A5CAA81CB}"/>
                </c:ext>
              </c:extLst>
            </c:dLbl>
            <c:dLbl>
              <c:idx val="1"/>
              <c:tx>
                <c:rich>
                  <a:bodyPr/>
                  <a:lstStyle/>
                  <a:p>
                    <a:fld id="{E3C3257E-F16F-42FB-9CDE-507058BB67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A6D0-47F2-80FE-514A5CAA81CB}"/>
                </c:ext>
              </c:extLst>
            </c:dLbl>
            <c:dLbl>
              <c:idx val="2"/>
              <c:tx>
                <c:rich>
                  <a:bodyPr/>
                  <a:lstStyle/>
                  <a:p>
                    <a:fld id="{73A30859-3EBD-430D-9AEC-A91C435A46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A6D0-47F2-80FE-514A5CAA81CB}"/>
                </c:ext>
              </c:extLst>
            </c:dLbl>
            <c:dLbl>
              <c:idx val="3"/>
              <c:tx>
                <c:rich>
                  <a:bodyPr/>
                  <a:lstStyle/>
                  <a:p>
                    <a:fld id="{244D7F48-37B9-4F48-B948-FC62A43FB1E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A6D0-47F2-80FE-514A5CAA81CB}"/>
                </c:ext>
              </c:extLst>
            </c:dLbl>
            <c:dLbl>
              <c:idx val="4"/>
              <c:tx>
                <c:rich>
                  <a:bodyPr/>
                  <a:lstStyle/>
                  <a:p>
                    <a:fld id="{1312FB5F-5CDD-427D-8B1C-F2909FB3FE9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A6D0-47F2-80FE-514A5CAA81CB}"/>
                </c:ext>
              </c:extLst>
            </c:dLbl>
            <c:dLbl>
              <c:idx val="5"/>
              <c:tx>
                <c:rich>
                  <a:bodyPr/>
                  <a:lstStyle/>
                  <a:p>
                    <a:fld id="{8A8B97F2-811B-406F-811D-C5C32A544A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A6D0-47F2-80FE-514A5CAA81CB}"/>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6D0-47F2-80FE-514A5CAA81CB}"/>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6D0-47F2-80FE-514A5CAA81CB}"/>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6D0-47F2-80FE-514A5CAA81CB}"/>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6D0-47F2-80FE-514A5CAA81CB}"/>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6D0-47F2-80FE-514A5CAA81CB}"/>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6D0-47F2-80FE-514A5CAA81CB}"/>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A6D0-47F2-80FE-514A5CAA81CB}"/>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A6D0-47F2-80FE-514A5CAA81CB}"/>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A6D0-47F2-80FE-514A5CAA81CB}"/>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A6D0-47F2-80FE-514A5CAA81CB}"/>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A6D0-47F2-80FE-514A5CAA81CB}"/>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A6D0-47F2-80FE-514A5CAA81CB}"/>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A6D0-47F2-80FE-514A5CAA81CB}"/>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A6D0-47F2-80FE-514A5CAA81CB}"/>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A6D0-47F2-80FE-514A5CAA81CB}"/>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A6D0-47F2-80FE-514A5CAA81CB}"/>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A6D0-47F2-80FE-514A5CAA81CB}"/>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A6D0-47F2-80FE-514A5CAA81CB}"/>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A6D0-47F2-80FE-514A5CAA81CB}"/>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A6D0-47F2-80FE-514A5CAA81CB}"/>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A6D0-47F2-80FE-514A5CAA81CB}"/>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A6D0-47F2-80FE-514A5CAA81CB}"/>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A6D0-47F2-80FE-514A5CAA81CB}"/>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A6D0-47F2-80FE-514A5CAA81CB}"/>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A6D0-47F2-80FE-514A5CAA81CB}"/>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A6D0-47F2-80FE-514A5CAA81CB}"/>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A6D0-47F2-80FE-514A5CAA81CB}"/>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A6D0-47F2-80FE-514A5CAA81CB}"/>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A6D0-47F2-80FE-514A5CAA81CB}"/>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A6D0-47F2-80FE-514A5CAA81CB}"/>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A6D0-47F2-80FE-514A5CAA81CB}"/>
                </c:ext>
              </c:extLst>
            </c:dLbl>
            <c:dLbl>
              <c:idx val="37"/>
              <c:tx>
                <c:rich>
                  <a:bodyPr/>
                  <a:lstStyle/>
                  <a:p>
                    <a:fld id="{BF929536-29B7-47D6-8E50-68E82C7A71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A6D0-47F2-80FE-514A5CAA81CB}"/>
                </c:ext>
              </c:extLst>
            </c:dLbl>
            <c:dLbl>
              <c:idx val="38"/>
              <c:tx>
                <c:rich>
                  <a:bodyPr/>
                  <a:lstStyle/>
                  <a:p>
                    <a:fld id="{86EF23EF-6863-4A6E-B687-D5651901BFD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A6D0-47F2-80FE-514A5CAA81CB}"/>
                </c:ext>
              </c:extLst>
            </c:dLbl>
            <c:dLbl>
              <c:idx val="39"/>
              <c:tx>
                <c:rich>
                  <a:bodyPr/>
                  <a:lstStyle/>
                  <a:p>
                    <a:fld id="{43F24EA2-F88E-4F0A-A057-87743CFADEA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A6D0-47F2-80FE-514A5CAA81CB}"/>
                </c:ext>
              </c:extLst>
            </c:dLbl>
            <c:dLbl>
              <c:idx val="40"/>
              <c:tx>
                <c:rich>
                  <a:bodyPr/>
                  <a:lstStyle/>
                  <a:p>
                    <a:fld id="{2562E59C-7452-4C03-9972-C0285232EA5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A6D0-47F2-80FE-514A5CAA81CB}"/>
                </c:ext>
              </c:extLst>
            </c:dLbl>
            <c:dLbl>
              <c:idx val="41"/>
              <c:tx>
                <c:rich>
                  <a:bodyPr/>
                  <a:lstStyle/>
                  <a:p>
                    <a:fld id="{269298BD-DA21-4A5E-9A51-4D11300A41C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A6D0-47F2-80FE-514A5CAA81C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Goals!$N$4:$N$45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Goals!$O$4:$O$45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Goals!$P$4:$P$45</c15:f>
                <c15:dlblRangeCache>
                  <c:ptCount val="42"/>
                  <c:pt idx="0">
                    <c:v>25</c:v>
                  </c:pt>
                  <c:pt idx="1">
                    <c:v>26</c:v>
                  </c:pt>
                  <c:pt idx="2">
                    <c:v>27</c:v>
                  </c:pt>
                  <c:pt idx="3">
                    <c:v>28</c:v>
                  </c:pt>
                  <c:pt idx="4">
                    <c:v>29</c:v>
                  </c:pt>
                  <c:pt idx="5">
                    <c:v>30</c:v>
                  </c:pt>
                  <c:pt idx="37">
                    <c:v>1</c:v>
                  </c:pt>
                  <c:pt idx="38">
                    <c:v>2</c:v>
                  </c:pt>
                  <c:pt idx="39">
                    <c:v>3</c:v>
                  </c:pt>
                  <c:pt idx="40">
                    <c:v>4</c:v>
                  </c:pt>
                  <c:pt idx="41">
                    <c:v>5</c:v>
                  </c:pt>
                </c15:dlblRangeCache>
              </c15:datalabelsRange>
            </c:ext>
            <c:ext xmlns:c16="http://schemas.microsoft.com/office/drawing/2014/chart" uri="{C3380CC4-5D6E-409C-BE32-E72D297353CC}">
              <c16:uniqueId val="{00000057-A6D0-47F2-80FE-514A5CAA81CB}"/>
            </c:ext>
          </c:extLst>
        </c:ser>
        <c:ser>
          <c:idx val="4"/>
          <c:order val="3"/>
          <c:tx>
            <c:strRef>
              <c:f>Goals!$V$2</c:f>
              <c:strCache>
                <c:ptCount val="1"/>
                <c:pt idx="0">
                  <c:v>Goal</c:v>
                </c:pt>
              </c:strCache>
            </c:strRef>
          </c:tx>
          <c:spPr>
            <a:ln w="266700" cap="rnd">
              <a:solidFill>
                <a:schemeClr val="accent4">
                  <a:lumMod val="60000"/>
                  <a:lumOff val="40000"/>
                  <a:alpha val="50000"/>
                </a:schemeClr>
              </a:solidFill>
              <a:round/>
            </a:ln>
            <a:effectLst/>
          </c:spPr>
          <c:marker>
            <c:symbol val="none"/>
          </c:marker>
          <c:xVal>
            <c:numRef>
              <c:f>Goals!$X$4:$X$50</c:f>
              <c:numCache>
                <c:formatCode>General</c:formatCode>
                <c:ptCount val="47"/>
                <c:pt idx="0">
                  <c:v>#N/A</c:v>
                </c:pt>
                <c:pt idx="1">
                  <c:v>#N/A</c:v>
                </c:pt>
                <c:pt idx="2">
                  <c:v>#N/A</c:v>
                </c:pt>
                <c:pt idx="3">
                  <c:v>#N/A</c:v>
                </c:pt>
                <c:pt idx="4">
                  <c:v>#N/A</c:v>
                </c:pt>
                <c:pt idx="5">
                  <c:v>#N/A</c:v>
                </c:pt>
                <c:pt idx="6">
                  <c:v>#N/A</c:v>
                </c:pt>
                <c:pt idx="8">
                  <c:v>1</c:v>
                </c:pt>
                <c:pt idx="9">
                  <c:v>2</c:v>
                </c:pt>
                <c:pt idx="10">
                  <c:v>3</c:v>
                </c:pt>
                <c:pt idx="11">
                  <c:v>4</c:v>
                </c:pt>
                <c:pt idx="12">
                  <c:v>5</c:v>
                </c:pt>
                <c:pt idx="13">
                  <c:v>6</c:v>
                </c:pt>
                <c:pt idx="14">
                  <c:v>7</c:v>
                </c:pt>
                <c:pt idx="16">
                  <c:v>#N/A</c:v>
                </c:pt>
                <c:pt idx="17">
                  <c:v>#N/A</c:v>
                </c:pt>
                <c:pt idx="18">
                  <c:v>#N/A</c:v>
                </c:pt>
                <c:pt idx="19">
                  <c:v>#N/A</c:v>
                </c:pt>
                <c:pt idx="20">
                  <c:v>#N/A</c:v>
                </c:pt>
                <c:pt idx="21">
                  <c:v>#N/A</c:v>
                </c:pt>
                <c:pt idx="22">
                  <c:v>#N/A</c:v>
                </c:pt>
                <c:pt idx="24">
                  <c:v>1</c:v>
                </c:pt>
                <c:pt idx="25">
                  <c:v>2</c:v>
                </c:pt>
                <c:pt idx="26">
                  <c:v>3</c:v>
                </c:pt>
                <c:pt idx="27">
                  <c:v>4</c:v>
                </c:pt>
                <c:pt idx="28">
                  <c:v>5</c:v>
                </c:pt>
                <c:pt idx="29">
                  <c:v>6</c:v>
                </c:pt>
                <c:pt idx="30">
                  <c:v>7</c:v>
                </c:pt>
                <c:pt idx="32">
                  <c:v>1</c:v>
                </c:pt>
                <c:pt idx="33">
                  <c:v>2</c:v>
                </c:pt>
                <c:pt idx="34">
                  <c:v>3</c:v>
                </c:pt>
                <c:pt idx="35">
                  <c:v>4</c:v>
                </c:pt>
                <c:pt idx="36">
                  <c:v>5</c:v>
                </c:pt>
                <c:pt idx="37">
                  <c:v>6</c:v>
                </c:pt>
                <c:pt idx="38">
                  <c:v>7</c:v>
                </c:pt>
                <c:pt idx="40">
                  <c:v>#N/A</c:v>
                </c:pt>
                <c:pt idx="41">
                  <c:v>#N/A</c:v>
                </c:pt>
                <c:pt idx="42">
                  <c:v>#N/A</c:v>
                </c:pt>
                <c:pt idx="43">
                  <c:v>#N/A</c:v>
                </c:pt>
                <c:pt idx="44">
                  <c:v>#N/A</c:v>
                </c:pt>
                <c:pt idx="45">
                  <c:v>#N/A</c:v>
                </c:pt>
                <c:pt idx="46">
                  <c:v>#N/A</c:v>
                </c:pt>
              </c:numCache>
            </c:numRef>
          </c:xVal>
          <c:yVal>
            <c:numRef>
              <c:f>Goals!$Y$4:$Y$50</c:f>
              <c:numCache>
                <c:formatCode>General</c:formatCode>
                <c:ptCount val="47"/>
                <c:pt idx="0">
                  <c:v>6</c:v>
                </c:pt>
                <c:pt idx="1">
                  <c:v>6</c:v>
                </c:pt>
                <c:pt idx="2">
                  <c:v>6</c:v>
                </c:pt>
                <c:pt idx="3">
                  <c:v>6</c:v>
                </c:pt>
                <c:pt idx="4">
                  <c:v>6</c:v>
                </c:pt>
                <c:pt idx="5">
                  <c:v>6</c:v>
                </c:pt>
                <c:pt idx="6">
                  <c:v>6</c:v>
                </c:pt>
                <c:pt idx="8">
                  <c:v>5</c:v>
                </c:pt>
                <c:pt idx="9">
                  <c:v>5</c:v>
                </c:pt>
                <c:pt idx="10">
                  <c:v>5</c:v>
                </c:pt>
                <c:pt idx="11">
                  <c:v>5</c:v>
                </c:pt>
                <c:pt idx="12">
                  <c:v>5</c:v>
                </c:pt>
                <c:pt idx="13">
                  <c:v>5</c:v>
                </c:pt>
                <c:pt idx="14">
                  <c:v>5</c:v>
                </c:pt>
                <c:pt idx="16">
                  <c:v>4</c:v>
                </c:pt>
                <c:pt idx="17">
                  <c:v>4</c:v>
                </c:pt>
                <c:pt idx="18">
                  <c:v>4</c:v>
                </c:pt>
                <c:pt idx="19">
                  <c:v>4</c:v>
                </c:pt>
                <c:pt idx="20">
                  <c:v>4</c:v>
                </c:pt>
                <c:pt idx="21">
                  <c:v>4</c:v>
                </c:pt>
                <c:pt idx="22">
                  <c:v>4</c:v>
                </c:pt>
                <c:pt idx="24">
                  <c:v>3</c:v>
                </c:pt>
                <c:pt idx="25">
                  <c:v>3</c:v>
                </c:pt>
                <c:pt idx="26">
                  <c:v>3</c:v>
                </c:pt>
                <c:pt idx="27">
                  <c:v>3</c:v>
                </c:pt>
                <c:pt idx="28">
                  <c:v>3</c:v>
                </c:pt>
                <c:pt idx="29">
                  <c:v>3</c:v>
                </c:pt>
                <c:pt idx="30">
                  <c:v>3</c:v>
                </c:pt>
                <c:pt idx="32">
                  <c:v>2</c:v>
                </c:pt>
                <c:pt idx="33">
                  <c:v>2</c:v>
                </c:pt>
                <c:pt idx="34">
                  <c:v>2</c:v>
                </c:pt>
                <c:pt idx="35">
                  <c:v>2</c:v>
                </c:pt>
                <c:pt idx="36">
                  <c:v>2</c:v>
                </c:pt>
                <c:pt idx="37">
                  <c:v>2</c:v>
                </c:pt>
                <c:pt idx="38">
                  <c:v>2</c:v>
                </c:pt>
                <c:pt idx="40">
                  <c:v>1</c:v>
                </c:pt>
                <c:pt idx="41">
                  <c:v>1</c:v>
                </c:pt>
                <c:pt idx="42">
                  <c:v>1</c:v>
                </c:pt>
                <c:pt idx="43">
                  <c:v>1</c:v>
                </c:pt>
                <c:pt idx="44">
                  <c:v>1</c:v>
                </c:pt>
                <c:pt idx="45">
                  <c:v>1</c:v>
                </c:pt>
                <c:pt idx="46">
                  <c:v>1</c:v>
                </c:pt>
              </c:numCache>
            </c:numRef>
          </c:yVal>
          <c:smooth val="0"/>
          <c:extLst>
            <c:ext xmlns:c16="http://schemas.microsoft.com/office/drawing/2014/chart" uri="{C3380CC4-5D6E-409C-BE32-E72D297353CC}">
              <c16:uniqueId val="{00000058-A6D0-47F2-80FE-514A5CAA81CB}"/>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'Month Only'!$W$4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3"/>
          <c:tx>
            <c:strRef>
              <c:f>'Month Only'!$S$3</c:f>
              <c:strCache>
                <c:ptCount val="1"/>
                <c:pt idx="0">
                  <c:v>Day Label</c:v>
                </c:pt>
              </c:strCache>
            </c:strRef>
          </c:tx>
          <c:spPr>
            <a:solidFill>
              <a:schemeClr val="accent3"/>
            </a:solidFill>
            <a:ln>
              <a:noFill/>
            </a:ln>
            <a:effectLst/>
          </c:spPr>
          <c:invertIfNegative val="0"/>
          <c:cat>
            <c:strRef>
              <c:f>'Month Only'!$S$4:$S$10</c:f>
              <c:strCache>
                <c:ptCount val="7"/>
                <c:pt idx="0">
                  <c:v>S</c:v>
                </c:pt>
                <c:pt idx="1">
                  <c:v>M</c:v>
                </c:pt>
                <c:pt idx="2">
                  <c:v>T</c:v>
                </c:pt>
                <c:pt idx="3">
                  <c:v>W</c:v>
                </c:pt>
                <c:pt idx="4">
                  <c:v>T</c:v>
                </c:pt>
                <c:pt idx="5">
                  <c:v>F</c:v>
                </c:pt>
                <c:pt idx="6">
                  <c:v>S</c:v>
                </c:pt>
              </c:strCache>
            </c:strRef>
          </c:cat>
          <c:val>
            <c:numRef>
              <c:f>'Month Only'!$T$4:$T$10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B2C-4671-B314-2420CD030DD8}"/>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'Month Only'!$H$2</c:f>
              <c:strCache>
                <c:ptCount val="1"/>
                <c:pt idx="0">
                  <c:v>Current Month</c:v>
                </c:pt>
              </c:strCache>
            </c:strRef>
          </c:tx>
          <c:spPr>
            <a:ln w="25400" cap="rnd">
              <a:noFill/>
              <a:round/>
            </a:ln>
            <a:effectLst/>
          </c:spPr>
          <c:marker>
            <c:symbol val="circle"/>
            <c:size val="18"/>
            <c:spPr>
              <a:solidFill>
                <a:schemeClr val="bg1">
                  <a:lumMod val="85000"/>
                </a:schemeClr>
              </a:solidFill>
              <a:ln w="9525">
                <a:noFill/>
              </a:ln>
              <a:effectLst/>
            </c:spPr>
          </c:marker>
          <c:dLbls>
            <c:dLbl>
              <c:idx val="0"/>
              <c:tx>
                <c:rich>
                  <a:bodyPr/>
                  <a:lstStyle/>
                  <a:p>
                    <a:fld id="{4DD159A0-62F3-4C65-9D2B-66AACDBC64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B2C-4671-B314-2420CD030DD8}"/>
                </c:ext>
              </c:extLst>
            </c:dLbl>
            <c:dLbl>
              <c:idx val="1"/>
              <c:tx>
                <c:rich>
                  <a:bodyPr/>
                  <a:lstStyle/>
                  <a:p>
                    <a:fld id="{76DD903C-79A8-498C-A8EE-FBE9893C666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B2C-4671-B314-2420CD030DD8}"/>
                </c:ext>
              </c:extLst>
            </c:dLbl>
            <c:dLbl>
              <c:idx val="2"/>
              <c:tx>
                <c:rich>
                  <a:bodyPr/>
                  <a:lstStyle/>
                  <a:p>
                    <a:fld id="{B88B08DB-E39E-42B8-8957-85F678CF171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2C-4671-B314-2420CD030DD8}"/>
                </c:ext>
              </c:extLst>
            </c:dLbl>
            <c:dLbl>
              <c:idx val="3"/>
              <c:tx>
                <c:rich>
                  <a:bodyPr/>
                  <a:lstStyle/>
                  <a:p>
                    <a:fld id="{3B2DD21E-B3F4-4D2D-BF86-FD7FED07367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2C-4671-B314-2420CD030DD8}"/>
                </c:ext>
              </c:extLst>
            </c:dLbl>
            <c:dLbl>
              <c:idx val="4"/>
              <c:tx>
                <c:rich>
                  <a:bodyPr/>
                  <a:lstStyle/>
                  <a:p>
                    <a:fld id="{3FD0AE27-8E76-44E1-90A7-F77D5AA6785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B2C-4671-B314-2420CD030DD8}"/>
                </c:ext>
              </c:extLst>
            </c:dLbl>
            <c:dLbl>
              <c:idx val="5"/>
              <c:tx>
                <c:rich>
                  <a:bodyPr/>
                  <a:lstStyle/>
                  <a:p>
                    <a:fld id="{67C603D0-13B7-4DB6-BD12-C6D5AF2058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2C-4671-B314-2420CD030DD8}"/>
                </c:ext>
              </c:extLst>
            </c:dLbl>
            <c:dLbl>
              <c:idx val="6"/>
              <c:tx>
                <c:rich>
                  <a:bodyPr/>
                  <a:lstStyle/>
                  <a:p>
                    <a:fld id="{213A1A53-4B4F-4AA7-AA82-16C1F892CBF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B2C-4671-B314-2420CD030DD8}"/>
                </c:ext>
              </c:extLst>
            </c:dLbl>
            <c:dLbl>
              <c:idx val="7"/>
              <c:tx>
                <c:rich>
                  <a:bodyPr/>
                  <a:lstStyle/>
                  <a:p>
                    <a:fld id="{F6D68E4A-02D9-47F2-8AD3-D880E4BC279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2C-4671-B314-2420CD030DD8}"/>
                </c:ext>
              </c:extLst>
            </c:dLbl>
            <c:dLbl>
              <c:idx val="8"/>
              <c:tx>
                <c:rich>
                  <a:bodyPr/>
                  <a:lstStyle/>
                  <a:p>
                    <a:fld id="{B7DC38A2-2A4A-43CD-9679-D5B6D2FDB5A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B2C-4671-B314-2420CD030DD8}"/>
                </c:ext>
              </c:extLst>
            </c:dLbl>
            <c:dLbl>
              <c:idx val="9"/>
              <c:tx>
                <c:rich>
                  <a:bodyPr/>
                  <a:lstStyle/>
                  <a:p>
                    <a:fld id="{415A6525-72ED-4C7B-BE7F-CF16E52B14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2C-4671-B314-2420CD030DD8}"/>
                </c:ext>
              </c:extLst>
            </c:dLbl>
            <c:dLbl>
              <c:idx val="10"/>
              <c:tx>
                <c:rich>
                  <a:bodyPr/>
                  <a:lstStyle/>
                  <a:p>
                    <a:fld id="{870C034A-F918-4186-AB7E-68A5815D3D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2C-4671-B314-2420CD030DD8}"/>
                </c:ext>
              </c:extLst>
            </c:dLbl>
            <c:dLbl>
              <c:idx val="11"/>
              <c:tx>
                <c:rich>
                  <a:bodyPr/>
                  <a:lstStyle/>
                  <a:p>
                    <a:fld id="{5FA3120F-E583-4A4A-8F36-02EE76A875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2C-4671-B314-2420CD030DD8}"/>
                </c:ext>
              </c:extLst>
            </c:dLbl>
            <c:dLbl>
              <c:idx val="12"/>
              <c:tx>
                <c:rich>
                  <a:bodyPr/>
                  <a:lstStyle/>
                  <a:p>
                    <a:fld id="{24571D18-07E9-4DF5-8BB9-6CC91E446B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2C-4671-B314-2420CD030DD8}"/>
                </c:ext>
              </c:extLst>
            </c:dLbl>
            <c:dLbl>
              <c:idx val="13"/>
              <c:tx>
                <c:rich>
                  <a:bodyPr/>
                  <a:lstStyle/>
                  <a:p>
                    <a:fld id="{7C0956D4-A2A7-43C7-B8CE-4521025A03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2C-4671-B314-2420CD030DD8}"/>
                </c:ext>
              </c:extLst>
            </c:dLbl>
            <c:dLbl>
              <c:idx val="14"/>
              <c:tx>
                <c:rich>
                  <a:bodyPr/>
                  <a:lstStyle/>
                  <a:p>
                    <a:fld id="{E933B4FA-B379-41D8-8DCB-A01E730E55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2C-4671-B314-2420CD030DD8}"/>
                </c:ext>
              </c:extLst>
            </c:dLbl>
            <c:dLbl>
              <c:idx val="15"/>
              <c:tx>
                <c:rich>
                  <a:bodyPr/>
                  <a:lstStyle/>
                  <a:p>
                    <a:fld id="{0A2DBB83-CCC6-4E71-B449-D2138517075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B2C-4671-B314-2420CD030DD8}"/>
                </c:ext>
              </c:extLst>
            </c:dLbl>
            <c:dLbl>
              <c:idx val="16"/>
              <c:tx>
                <c:rich>
                  <a:bodyPr/>
                  <a:lstStyle/>
                  <a:p>
                    <a:fld id="{6F19BCC5-03FD-47F1-A986-2F0B5C9FE2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2C-4671-B314-2420CD030DD8}"/>
                </c:ext>
              </c:extLst>
            </c:dLbl>
            <c:dLbl>
              <c:idx val="17"/>
              <c:tx>
                <c:rich>
                  <a:bodyPr/>
                  <a:lstStyle/>
                  <a:p>
                    <a:fld id="{60FFF609-D7D9-4DA2-A0FB-354ACC0E95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2C-4671-B314-2420CD030DD8}"/>
                </c:ext>
              </c:extLst>
            </c:dLbl>
            <c:dLbl>
              <c:idx val="18"/>
              <c:tx>
                <c:rich>
                  <a:bodyPr/>
                  <a:lstStyle/>
                  <a:p>
                    <a:fld id="{AF69FA13-0A00-4973-8CF6-F8AAFD3227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2C-4671-B314-2420CD030DD8}"/>
                </c:ext>
              </c:extLst>
            </c:dLbl>
            <c:dLbl>
              <c:idx val="19"/>
              <c:tx>
                <c:rich>
                  <a:bodyPr/>
                  <a:lstStyle/>
                  <a:p>
                    <a:fld id="{82B5EF29-EA1B-457F-A660-D4D2C5458B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B2C-4671-B314-2420CD030DD8}"/>
                </c:ext>
              </c:extLst>
            </c:dLbl>
            <c:dLbl>
              <c:idx val="20"/>
              <c:tx>
                <c:rich>
                  <a:bodyPr/>
                  <a:lstStyle/>
                  <a:p>
                    <a:fld id="{02EFA5B6-0E2D-4D97-BBA7-8A5EF088125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AB2C-4671-B314-2420CD030DD8}"/>
                </c:ext>
              </c:extLst>
            </c:dLbl>
            <c:dLbl>
              <c:idx val="21"/>
              <c:tx>
                <c:rich>
                  <a:bodyPr/>
                  <a:lstStyle/>
                  <a:p>
                    <a:fld id="{413E1F22-BC5A-4B6A-B5A9-65F1E5AA1BE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B2C-4671-B314-2420CD030DD8}"/>
                </c:ext>
              </c:extLst>
            </c:dLbl>
            <c:dLbl>
              <c:idx val="22"/>
              <c:tx>
                <c:rich>
                  <a:bodyPr/>
                  <a:lstStyle/>
                  <a:p>
                    <a:fld id="{2BE22FF0-5D4C-4891-BAE3-4F94E71751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B2C-4671-B314-2420CD030DD8}"/>
                </c:ext>
              </c:extLst>
            </c:dLbl>
            <c:dLbl>
              <c:idx val="23"/>
              <c:tx>
                <c:rich>
                  <a:bodyPr/>
                  <a:lstStyle/>
                  <a:p>
                    <a:fld id="{A732FBE2-E604-4BC2-8E84-C154779F9D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B2C-4671-B314-2420CD030DD8}"/>
                </c:ext>
              </c:extLst>
            </c:dLbl>
            <c:dLbl>
              <c:idx val="24"/>
              <c:tx>
                <c:rich>
                  <a:bodyPr/>
                  <a:lstStyle/>
                  <a:p>
                    <a:fld id="{9E9338A9-36A9-4AF4-B350-DEA34F8ED4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B2C-4671-B314-2420CD030DD8}"/>
                </c:ext>
              </c:extLst>
            </c:dLbl>
            <c:dLbl>
              <c:idx val="25"/>
              <c:tx>
                <c:rich>
                  <a:bodyPr/>
                  <a:lstStyle/>
                  <a:p>
                    <a:fld id="{023E2CD7-E846-46AA-B50E-BED7ED96B6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B2C-4671-B314-2420CD030DD8}"/>
                </c:ext>
              </c:extLst>
            </c:dLbl>
            <c:dLbl>
              <c:idx val="26"/>
              <c:tx>
                <c:rich>
                  <a:bodyPr/>
                  <a:lstStyle/>
                  <a:p>
                    <a:fld id="{17D82A49-B2BB-4054-B8C5-CF4A00D5C7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B2C-4671-B314-2420CD030DD8}"/>
                </c:ext>
              </c:extLst>
            </c:dLbl>
            <c:dLbl>
              <c:idx val="27"/>
              <c:tx>
                <c:rich>
                  <a:bodyPr/>
                  <a:lstStyle/>
                  <a:p>
                    <a:fld id="{6A94A5CE-7782-4A74-881C-756CBE0D025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B2C-4671-B314-2420CD030DD8}"/>
                </c:ext>
              </c:extLst>
            </c:dLbl>
            <c:dLbl>
              <c:idx val="28"/>
              <c:tx>
                <c:rich>
                  <a:bodyPr/>
                  <a:lstStyle/>
                  <a:p>
                    <a:fld id="{2AA0278A-B173-43C2-92D6-2FC34E131B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B2C-4671-B314-2420CD030DD8}"/>
                </c:ext>
              </c:extLst>
            </c:dLbl>
            <c:dLbl>
              <c:idx val="29"/>
              <c:tx>
                <c:rich>
                  <a:bodyPr/>
                  <a:lstStyle/>
                  <a:p>
                    <a:fld id="{4F26E79E-90F9-4979-985B-75776261C0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B2C-4671-B314-2420CD030DD8}"/>
                </c:ext>
              </c:extLst>
            </c:dLbl>
            <c:dLbl>
              <c:idx val="30"/>
              <c:tx>
                <c:rich>
                  <a:bodyPr/>
                  <a:lstStyle/>
                  <a:p>
                    <a:fld id="{9E6A3C2B-6B80-4D78-901E-FAF3BE1D9D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B2C-4671-B314-2420CD030DD8}"/>
                </c:ext>
              </c:extLst>
            </c:dLbl>
            <c:dLbl>
              <c:idx val="31"/>
              <c:tx>
                <c:rich>
                  <a:bodyPr/>
                  <a:lstStyle/>
                  <a:p>
                    <a:fld id="{B91499B0-BFE9-461F-A97B-76EFE04099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B2C-4671-B314-2420CD030DD8}"/>
                </c:ext>
              </c:extLst>
            </c:dLbl>
            <c:dLbl>
              <c:idx val="32"/>
              <c:tx>
                <c:rich>
                  <a:bodyPr/>
                  <a:lstStyle/>
                  <a:p>
                    <a:fld id="{D6F7375A-3712-414B-B7F2-EE8E7824AF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B2C-4671-B314-2420CD030DD8}"/>
                </c:ext>
              </c:extLst>
            </c:dLbl>
            <c:dLbl>
              <c:idx val="33"/>
              <c:tx>
                <c:rich>
                  <a:bodyPr/>
                  <a:lstStyle/>
                  <a:p>
                    <a:fld id="{11258CC5-6A65-460C-91E8-12B9BA54208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B2C-4671-B314-2420CD030DD8}"/>
                </c:ext>
              </c:extLst>
            </c:dLbl>
            <c:dLbl>
              <c:idx val="34"/>
              <c:tx>
                <c:rich>
                  <a:bodyPr/>
                  <a:lstStyle/>
                  <a:p>
                    <a:fld id="{CC6DEDBA-DE17-41F0-BCFC-045644F16D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B2C-4671-B314-2420CD030DD8}"/>
                </c:ext>
              </c:extLst>
            </c:dLbl>
            <c:dLbl>
              <c:idx val="35"/>
              <c:tx>
                <c:rich>
                  <a:bodyPr/>
                  <a:lstStyle/>
                  <a:p>
                    <a:fld id="{B87CDA07-1457-42A9-9636-3F88CED74A5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B2C-4671-B314-2420CD030DD8}"/>
                </c:ext>
              </c:extLst>
            </c:dLbl>
            <c:dLbl>
              <c:idx val="36"/>
              <c:tx>
                <c:rich>
                  <a:bodyPr/>
                  <a:lstStyle/>
                  <a:p>
                    <a:fld id="{6868A206-7910-4325-8F25-019B437A11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B2C-4671-B314-2420CD030DD8}"/>
                </c:ext>
              </c:extLst>
            </c:dLbl>
            <c:dLbl>
              <c:idx val="37"/>
              <c:tx>
                <c:rich>
                  <a:bodyPr/>
                  <a:lstStyle/>
                  <a:p>
                    <a:fld id="{9B82CF55-E4E4-435F-93C0-159F62A092E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AB2C-4671-B314-2420CD030DD8}"/>
                </c:ext>
              </c:extLst>
            </c:dLbl>
            <c:dLbl>
              <c:idx val="38"/>
              <c:tx>
                <c:rich>
                  <a:bodyPr/>
                  <a:lstStyle/>
                  <a:p>
                    <a:fld id="{C29B3233-A1EF-41D8-A63C-C3CA76F1DDF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AB2C-4671-B314-2420CD030DD8}"/>
                </c:ext>
              </c:extLst>
            </c:dLbl>
            <c:dLbl>
              <c:idx val="39"/>
              <c:tx>
                <c:rich>
                  <a:bodyPr/>
                  <a:lstStyle/>
                  <a:p>
                    <a:fld id="{76AB7F46-B422-40F4-827E-DBE13B98E8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AB2C-4671-B314-2420CD030DD8}"/>
                </c:ext>
              </c:extLst>
            </c:dLbl>
            <c:dLbl>
              <c:idx val="40"/>
              <c:tx>
                <c:rich>
                  <a:bodyPr/>
                  <a:lstStyle/>
                  <a:p>
                    <a:fld id="{9DFFF575-05C0-45C0-A69A-D41A1C894E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AB2C-4671-B314-2420CD030DD8}"/>
                </c:ext>
              </c:extLst>
            </c:dLbl>
            <c:dLbl>
              <c:idx val="41"/>
              <c:tx>
                <c:rich>
                  <a:bodyPr/>
                  <a:lstStyle/>
                  <a:p>
                    <a:fld id="{7DD27DAD-1BE8-4956-A7A8-58F934982D9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AB2C-4671-B314-2420CD030DD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'Month Only'!$I$4:$I$45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'Month Only'!$J$4:$J$45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'Month Only'!$K$4:$K$45</c15:f>
                <c15:dlblRangeCache>
                  <c:ptCount val="42"/>
                  <c:pt idx="0">
                    <c:v>25</c:v>
                  </c:pt>
                  <c:pt idx="1">
                    <c:v>26</c:v>
                  </c:pt>
                  <c:pt idx="2">
                    <c:v>27</c:v>
                  </c:pt>
                  <c:pt idx="3">
                    <c:v>28</c:v>
                  </c:pt>
                  <c:pt idx="4">
                    <c:v>29</c:v>
                  </c:pt>
                  <c:pt idx="5">
                    <c:v>30</c:v>
                  </c:pt>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pt idx="37">
                    <c:v>1</c:v>
                  </c:pt>
                  <c:pt idx="38">
                    <c:v>2</c:v>
                  </c:pt>
                  <c:pt idx="39">
                    <c:v>3</c:v>
                  </c:pt>
                  <c:pt idx="40">
                    <c:v>4</c:v>
                  </c:pt>
                  <c:pt idx="41">
                    <c:v>5</c:v>
                  </c:pt>
                </c15:dlblRangeCache>
              </c15:datalabelsRange>
            </c:ext>
            <c:ext xmlns:c16="http://schemas.microsoft.com/office/drawing/2014/chart" uri="{C3380CC4-5D6E-409C-BE32-E72D297353CC}">
              <c16:uniqueId val="{0000002B-AB2C-4671-B314-2420CD030DD8}"/>
            </c:ext>
          </c:extLst>
        </c:ser>
        <c:ser>
          <c:idx val="1"/>
          <c:order val="1"/>
          <c:tx>
            <c:strRef>
              <c:f>'Month Only'!$P$2</c:f>
              <c:strCache>
                <c:ptCount val="1"/>
                <c:pt idx="0">
                  <c:v>Complete (color)</c:v>
                </c:pt>
              </c:strCache>
            </c:strRef>
          </c:tx>
          <c:spPr>
            <a:ln w="25400" cap="rnd">
              <a:noFill/>
              <a:round/>
            </a:ln>
            <a:effectLst/>
          </c:spPr>
          <c:marker>
            <c:symbol val="circle"/>
            <c:size val="19"/>
            <c:spPr>
              <a:solidFill>
                <a:srgbClr val="FF3399"/>
              </a:solidFill>
              <a:ln w="9525">
                <a:noFill/>
              </a:ln>
              <a:effectLst/>
            </c:spPr>
          </c:marker>
          <c:xVal>
            <c:numRef>
              <c:f>'Month Only'!$P$4:$P$45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4</c:v>
                </c:pt>
                <c:pt idx="18">
                  <c:v>5</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4</c:v>
                </c:pt>
                <c:pt idx="39">
                  <c:v>5</c:v>
                </c:pt>
                <c:pt idx="40">
                  <c:v>6</c:v>
                </c:pt>
                <c:pt idx="41">
                  <c:v>#N/A</c:v>
                </c:pt>
              </c:numCache>
            </c:numRef>
          </c:xVal>
          <c:yVal>
            <c:numRef>
              <c:f>'Month Only'!$Q$4:$Q$45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AB2C-4671-B314-2420CD030DD8}"/>
            </c:ext>
          </c:extLst>
        </c:ser>
        <c:ser>
          <c:idx val="3"/>
          <c:order val="2"/>
          <c:tx>
            <c:strRef>
              <c:f>'Month Only'!$M$2</c:f>
              <c:strCache>
                <c:ptCount val="1"/>
                <c:pt idx="0">
                  <c:v>Prev/Next Month</c:v>
                </c:pt>
              </c:strCache>
            </c:strRef>
          </c:tx>
          <c:spPr>
            <a:ln w="25400" cap="rnd">
              <a:noFill/>
              <a:round/>
            </a:ln>
            <a:effectLst/>
          </c:spPr>
          <c:marker>
            <c:symbol val="circle"/>
            <c:size val="21"/>
            <c:spPr>
              <a:solidFill>
                <a:schemeClr val="bg1"/>
              </a:solidFill>
              <a:ln w="9525">
                <a:noFill/>
              </a:ln>
              <a:effectLst/>
            </c:spPr>
          </c:marker>
          <c:xVal>
            <c:numRef>
              <c:f>'Month Only'!$M$4:$M$45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'Month Only'!$N$4:$N$45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D-AB2C-4671-B314-2420CD030DD8}"/>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'Full Calendar'!$Z$4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3"/>
          <c:tx>
            <c:strRef>
              <c:f>'Full Calendar'!$V$3</c:f>
              <c:strCache>
                <c:ptCount val="1"/>
                <c:pt idx="0">
                  <c:v>Day Label</c:v>
                </c:pt>
              </c:strCache>
            </c:strRef>
          </c:tx>
          <c:spPr>
            <a:solidFill>
              <a:schemeClr val="accent3"/>
            </a:solidFill>
            <a:ln>
              <a:noFill/>
            </a:ln>
            <a:effectLst/>
          </c:spPr>
          <c:invertIfNegative val="0"/>
          <c:cat>
            <c:strRef>
              <c:f>'Full Calendar'!$V$4:$V$10</c:f>
              <c:strCache>
                <c:ptCount val="7"/>
                <c:pt idx="0">
                  <c:v>S</c:v>
                </c:pt>
                <c:pt idx="1">
                  <c:v>M</c:v>
                </c:pt>
                <c:pt idx="2">
                  <c:v>T</c:v>
                </c:pt>
                <c:pt idx="3">
                  <c:v>W</c:v>
                </c:pt>
                <c:pt idx="4">
                  <c:v>T</c:v>
                </c:pt>
                <c:pt idx="5">
                  <c:v>F</c:v>
                </c:pt>
                <c:pt idx="6">
                  <c:v>S</c:v>
                </c:pt>
              </c:strCache>
            </c:strRef>
          </c:cat>
          <c:val>
            <c:numRef>
              <c:f>'Full Calendar'!$W$4:$W$10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84E0-47E1-A279-55DAF1D3E200}"/>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'Full Calendar'!$H$2</c:f>
              <c:strCache>
                <c:ptCount val="1"/>
                <c:pt idx="0">
                  <c:v>Current Month</c:v>
                </c:pt>
              </c:strCache>
            </c:strRef>
          </c:tx>
          <c:spPr>
            <a:ln w="25400" cap="rnd">
              <a:noFill/>
              <a:round/>
            </a:ln>
            <a:effectLst/>
          </c:spPr>
          <c:marker>
            <c:symbol val="none"/>
          </c:marker>
          <c:dLbls>
            <c:dLbl>
              <c:idx val="0"/>
              <c:tx>
                <c:rich>
                  <a:bodyPr/>
                  <a:lstStyle/>
                  <a:p>
                    <a:fld id="{6F2F981B-FB1C-49AC-9355-0C7E39898A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4E0-47E1-A279-55DAF1D3E200}"/>
                </c:ext>
              </c:extLst>
            </c:dLbl>
            <c:dLbl>
              <c:idx val="1"/>
              <c:tx>
                <c:rich>
                  <a:bodyPr/>
                  <a:lstStyle/>
                  <a:p>
                    <a:fld id="{04F9218F-A064-4F4B-A2AB-CADEF7947D4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4E0-47E1-A279-55DAF1D3E200}"/>
                </c:ext>
              </c:extLst>
            </c:dLbl>
            <c:dLbl>
              <c:idx val="2"/>
              <c:tx>
                <c:rich>
                  <a:bodyPr/>
                  <a:lstStyle/>
                  <a:p>
                    <a:fld id="{951E5B7B-8A4A-47CA-AE62-74E6B6153FF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4E0-47E1-A279-55DAF1D3E200}"/>
                </c:ext>
              </c:extLst>
            </c:dLbl>
            <c:dLbl>
              <c:idx val="3"/>
              <c:tx>
                <c:rich>
                  <a:bodyPr/>
                  <a:lstStyle/>
                  <a:p>
                    <a:fld id="{7A0E0093-DB5B-41C8-93C2-904C6FDA4AC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4E0-47E1-A279-55DAF1D3E200}"/>
                </c:ext>
              </c:extLst>
            </c:dLbl>
            <c:dLbl>
              <c:idx val="4"/>
              <c:tx>
                <c:rich>
                  <a:bodyPr/>
                  <a:lstStyle/>
                  <a:p>
                    <a:fld id="{2749146A-45F7-4214-9D07-8DA2B1A6EFE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4E0-47E1-A279-55DAF1D3E200}"/>
                </c:ext>
              </c:extLst>
            </c:dLbl>
            <c:dLbl>
              <c:idx val="5"/>
              <c:tx>
                <c:rich>
                  <a:bodyPr/>
                  <a:lstStyle/>
                  <a:p>
                    <a:fld id="{A9410952-3B49-407E-BD42-A91924EE5A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4E0-47E1-A279-55DAF1D3E200}"/>
                </c:ext>
              </c:extLst>
            </c:dLbl>
            <c:dLbl>
              <c:idx val="6"/>
              <c:tx>
                <c:rich>
                  <a:bodyPr/>
                  <a:lstStyle/>
                  <a:p>
                    <a:fld id="{40FFF98E-A338-4064-B34B-0DD319646D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4E0-47E1-A279-55DAF1D3E200}"/>
                </c:ext>
              </c:extLst>
            </c:dLbl>
            <c:dLbl>
              <c:idx val="7"/>
              <c:tx>
                <c:rich>
                  <a:bodyPr/>
                  <a:lstStyle/>
                  <a:p>
                    <a:fld id="{7210779B-B621-4F6C-8BE7-1C3CF299EE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4E0-47E1-A279-55DAF1D3E200}"/>
                </c:ext>
              </c:extLst>
            </c:dLbl>
            <c:dLbl>
              <c:idx val="8"/>
              <c:tx>
                <c:rich>
                  <a:bodyPr/>
                  <a:lstStyle/>
                  <a:p>
                    <a:fld id="{91C2AF3E-1EE5-40D8-AD4E-BA49D104BE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4E0-47E1-A279-55DAF1D3E200}"/>
                </c:ext>
              </c:extLst>
            </c:dLbl>
            <c:dLbl>
              <c:idx val="9"/>
              <c:tx>
                <c:rich>
                  <a:bodyPr/>
                  <a:lstStyle/>
                  <a:p>
                    <a:fld id="{3506605B-9228-43B4-97B7-EE78A88EA09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4E0-47E1-A279-55DAF1D3E200}"/>
                </c:ext>
              </c:extLst>
            </c:dLbl>
            <c:dLbl>
              <c:idx val="10"/>
              <c:tx>
                <c:rich>
                  <a:bodyPr/>
                  <a:lstStyle/>
                  <a:p>
                    <a:fld id="{4FC6376F-0BF2-478C-98F8-E96DAF726FD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4E0-47E1-A279-55DAF1D3E200}"/>
                </c:ext>
              </c:extLst>
            </c:dLbl>
            <c:dLbl>
              <c:idx val="11"/>
              <c:tx>
                <c:rich>
                  <a:bodyPr/>
                  <a:lstStyle/>
                  <a:p>
                    <a:fld id="{866BA0B3-9491-45EC-9C70-FEEDD1FC26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4E0-47E1-A279-55DAF1D3E200}"/>
                </c:ext>
              </c:extLst>
            </c:dLbl>
            <c:dLbl>
              <c:idx val="12"/>
              <c:tx>
                <c:rich>
                  <a:bodyPr/>
                  <a:lstStyle/>
                  <a:p>
                    <a:fld id="{A38BFC84-D849-4AA2-9E00-3503D78FF8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4E0-47E1-A279-55DAF1D3E200}"/>
                </c:ext>
              </c:extLst>
            </c:dLbl>
            <c:dLbl>
              <c:idx val="13"/>
              <c:tx>
                <c:rich>
                  <a:bodyPr/>
                  <a:lstStyle/>
                  <a:p>
                    <a:fld id="{E04324FC-C13C-4623-BD41-DAE1B56BE8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4E0-47E1-A279-55DAF1D3E200}"/>
                </c:ext>
              </c:extLst>
            </c:dLbl>
            <c:dLbl>
              <c:idx val="14"/>
              <c:tx>
                <c:rich>
                  <a:bodyPr/>
                  <a:lstStyle/>
                  <a:p>
                    <a:fld id="{AF074F82-6420-4DFA-906C-AD738F23A0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4E0-47E1-A279-55DAF1D3E200}"/>
                </c:ext>
              </c:extLst>
            </c:dLbl>
            <c:dLbl>
              <c:idx val="15"/>
              <c:tx>
                <c:rich>
                  <a:bodyPr/>
                  <a:lstStyle/>
                  <a:p>
                    <a:fld id="{9C900AD7-5CF1-4201-A1A9-AD36EA927F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4E0-47E1-A279-55DAF1D3E200}"/>
                </c:ext>
              </c:extLst>
            </c:dLbl>
            <c:dLbl>
              <c:idx val="16"/>
              <c:tx>
                <c:rich>
                  <a:bodyPr/>
                  <a:lstStyle/>
                  <a:p>
                    <a:fld id="{83AA68CC-D321-4061-8D46-503C1D820C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4E0-47E1-A279-55DAF1D3E200}"/>
                </c:ext>
              </c:extLst>
            </c:dLbl>
            <c:dLbl>
              <c:idx val="17"/>
              <c:tx>
                <c:rich>
                  <a:bodyPr/>
                  <a:lstStyle/>
                  <a:p>
                    <a:fld id="{39C7E11F-32B7-43ED-A78E-3212022079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4E0-47E1-A279-55DAF1D3E200}"/>
                </c:ext>
              </c:extLst>
            </c:dLbl>
            <c:dLbl>
              <c:idx val="18"/>
              <c:tx>
                <c:rich>
                  <a:bodyPr/>
                  <a:lstStyle/>
                  <a:p>
                    <a:fld id="{1EE205B9-A1A9-4097-B63D-49C2E948CE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4E0-47E1-A279-55DAF1D3E200}"/>
                </c:ext>
              </c:extLst>
            </c:dLbl>
            <c:dLbl>
              <c:idx val="19"/>
              <c:tx>
                <c:rich>
                  <a:bodyPr/>
                  <a:lstStyle/>
                  <a:p>
                    <a:fld id="{D1DDD835-B904-4302-A78A-908BF1D3191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4E0-47E1-A279-55DAF1D3E200}"/>
                </c:ext>
              </c:extLst>
            </c:dLbl>
            <c:dLbl>
              <c:idx val="20"/>
              <c:tx>
                <c:rich>
                  <a:bodyPr/>
                  <a:lstStyle/>
                  <a:p>
                    <a:fld id="{787A94A4-46C2-4AE1-AFA3-E1E569DFE4F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4E0-47E1-A279-55DAF1D3E200}"/>
                </c:ext>
              </c:extLst>
            </c:dLbl>
            <c:dLbl>
              <c:idx val="21"/>
              <c:tx>
                <c:rich>
                  <a:bodyPr/>
                  <a:lstStyle/>
                  <a:p>
                    <a:fld id="{7BC7809B-D347-41AD-9851-24A27A9F0A9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4E0-47E1-A279-55DAF1D3E200}"/>
                </c:ext>
              </c:extLst>
            </c:dLbl>
            <c:dLbl>
              <c:idx val="22"/>
              <c:tx>
                <c:rich>
                  <a:bodyPr/>
                  <a:lstStyle/>
                  <a:p>
                    <a:fld id="{316FE116-6504-4A2C-A76A-3A62E8EEF3A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4E0-47E1-A279-55DAF1D3E200}"/>
                </c:ext>
              </c:extLst>
            </c:dLbl>
            <c:dLbl>
              <c:idx val="23"/>
              <c:tx>
                <c:rich>
                  <a:bodyPr/>
                  <a:lstStyle/>
                  <a:p>
                    <a:fld id="{607C19AF-3483-4ECF-AEA1-2956CF6CF50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4E0-47E1-A279-55DAF1D3E200}"/>
                </c:ext>
              </c:extLst>
            </c:dLbl>
            <c:dLbl>
              <c:idx val="24"/>
              <c:tx>
                <c:rich>
                  <a:bodyPr/>
                  <a:lstStyle/>
                  <a:p>
                    <a:fld id="{64102100-C051-4C33-95E2-F46A878525E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84E0-47E1-A279-55DAF1D3E200}"/>
                </c:ext>
              </c:extLst>
            </c:dLbl>
            <c:dLbl>
              <c:idx val="25"/>
              <c:tx>
                <c:rich>
                  <a:bodyPr/>
                  <a:lstStyle/>
                  <a:p>
                    <a:fld id="{BE005F64-7816-44C0-BB90-92D9B375E53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84E0-47E1-A279-55DAF1D3E200}"/>
                </c:ext>
              </c:extLst>
            </c:dLbl>
            <c:dLbl>
              <c:idx val="26"/>
              <c:tx>
                <c:rich>
                  <a:bodyPr/>
                  <a:lstStyle/>
                  <a:p>
                    <a:fld id="{695F9879-814A-46DC-A327-A159E7BA5D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4E0-47E1-A279-55DAF1D3E200}"/>
                </c:ext>
              </c:extLst>
            </c:dLbl>
            <c:dLbl>
              <c:idx val="27"/>
              <c:tx>
                <c:rich>
                  <a:bodyPr/>
                  <a:lstStyle/>
                  <a:p>
                    <a:fld id="{D8BF9DD4-F4D5-4EBF-8A36-23878001C79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4E0-47E1-A279-55DAF1D3E200}"/>
                </c:ext>
              </c:extLst>
            </c:dLbl>
            <c:dLbl>
              <c:idx val="28"/>
              <c:tx>
                <c:rich>
                  <a:bodyPr/>
                  <a:lstStyle/>
                  <a:p>
                    <a:fld id="{2B19C8F7-B06B-487A-8B7D-55485D4651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4E0-47E1-A279-55DAF1D3E200}"/>
                </c:ext>
              </c:extLst>
            </c:dLbl>
            <c:dLbl>
              <c:idx val="29"/>
              <c:tx>
                <c:rich>
                  <a:bodyPr/>
                  <a:lstStyle/>
                  <a:p>
                    <a:fld id="{5B3A4F13-89E6-44CA-BCB5-8306DBF2650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4E0-47E1-A279-55DAF1D3E200}"/>
                </c:ext>
              </c:extLst>
            </c:dLbl>
            <c:dLbl>
              <c:idx val="30"/>
              <c:tx>
                <c:rich>
                  <a:bodyPr/>
                  <a:lstStyle/>
                  <a:p>
                    <a:fld id="{BB62705C-3E4C-4C5F-9C36-5B876C304B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4E0-47E1-A279-55DAF1D3E200}"/>
                </c:ext>
              </c:extLst>
            </c:dLbl>
            <c:dLbl>
              <c:idx val="31"/>
              <c:tx>
                <c:rich>
                  <a:bodyPr/>
                  <a:lstStyle/>
                  <a:p>
                    <a:fld id="{3BB04131-6037-4A85-B775-56803D48B2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4E0-47E1-A279-55DAF1D3E200}"/>
                </c:ext>
              </c:extLst>
            </c:dLbl>
            <c:dLbl>
              <c:idx val="32"/>
              <c:tx>
                <c:rich>
                  <a:bodyPr/>
                  <a:lstStyle/>
                  <a:p>
                    <a:fld id="{43E5D541-124E-4551-A522-9B236AC888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4E0-47E1-A279-55DAF1D3E200}"/>
                </c:ext>
              </c:extLst>
            </c:dLbl>
            <c:dLbl>
              <c:idx val="33"/>
              <c:tx>
                <c:rich>
                  <a:bodyPr/>
                  <a:lstStyle/>
                  <a:p>
                    <a:fld id="{ECAE0256-14CC-48F7-AAAD-E2EFD0E112C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4E0-47E1-A279-55DAF1D3E200}"/>
                </c:ext>
              </c:extLst>
            </c:dLbl>
            <c:dLbl>
              <c:idx val="34"/>
              <c:tx>
                <c:rich>
                  <a:bodyPr/>
                  <a:lstStyle/>
                  <a:p>
                    <a:fld id="{C87CC17E-12D9-4E73-82B9-6724CF5452E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4E0-47E1-A279-55DAF1D3E200}"/>
                </c:ext>
              </c:extLst>
            </c:dLbl>
            <c:dLbl>
              <c:idx val="35"/>
              <c:tx>
                <c:rich>
                  <a:bodyPr/>
                  <a:lstStyle/>
                  <a:p>
                    <a:fld id="{86062B03-D53A-4A43-9136-81C0E65A3B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4E0-47E1-A279-55DAF1D3E200}"/>
                </c:ext>
              </c:extLst>
            </c:dLbl>
            <c:dLbl>
              <c:idx val="36"/>
              <c:tx>
                <c:rich>
                  <a:bodyPr/>
                  <a:lstStyle/>
                  <a:p>
                    <a:fld id="{33EF4675-1DC5-496A-BC51-105657E2622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84E0-47E1-A279-55DAF1D3E200}"/>
                </c:ext>
              </c:extLst>
            </c:dLbl>
            <c:dLbl>
              <c:idx val="37"/>
              <c:tx>
                <c:rich>
                  <a:bodyPr/>
                  <a:lstStyle/>
                  <a:p>
                    <a:fld id="{1AA59078-27EB-4A80-BAE7-F22255B35B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84E0-47E1-A279-55DAF1D3E200}"/>
                </c:ext>
              </c:extLst>
            </c:dLbl>
            <c:dLbl>
              <c:idx val="38"/>
              <c:tx>
                <c:rich>
                  <a:bodyPr/>
                  <a:lstStyle/>
                  <a:p>
                    <a:fld id="{1FD95F4D-541B-457D-8ED2-A2D56FB47D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84E0-47E1-A279-55DAF1D3E200}"/>
                </c:ext>
              </c:extLst>
            </c:dLbl>
            <c:dLbl>
              <c:idx val="39"/>
              <c:tx>
                <c:rich>
                  <a:bodyPr/>
                  <a:lstStyle/>
                  <a:p>
                    <a:fld id="{5C39511D-C369-4E06-B303-77D3C68990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84E0-47E1-A279-55DAF1D3E200}"/>
                </c:ext>
              </c:extLst>
            </c:dLbl>
            <c:dLbl>
              <c:idx val="40"/>
              <c:tx>
                <c:rich>
                  <a:bodyPr/>
                  <a:lstStyle/>
                  <a:p>
                    <a:fld id="{B27ED129-3AD6-4E2A-8230-A987822DD5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84E0-47E1-A279-55DAF1D3E200}"/>
                </c:ext>
              </c:extLst>
            </c:dLbl>
            <c:dLbl>
              <c:idx val="41"/>
              <c:tx>
                <c:rich>
                  <a:bodyPr/>
                  <a:lstStyle/>
                  <a:p>
                    <a:fld id="{F71B9199-FB6A-475F-B87A-66C511F3AF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84E0-47E1-A279-55DAF1D3E20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'Full 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'Full 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'Full Calendar'!$L$4:$L$45</c15:f>
                <c15:dlblRangeCache>
                  <c:ptCount val="42"/>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15:dlblRangeCache>
              </c15:datalabelsRange>
            </c:ext>
            <c:ext xmlns:c16="http://schemas.microsoft.com/office/drawing/2014/chart" uri="{C3380CC4-5D6E-409C-BE32-E72D297353CC}">
              <c16:uniqueId val="{0000002B-84E0-47E1-A279-55DAF1D3E200}"/>
            </c:ext>
          </c:extLst>
        </c:ser>
        <c:ser>
          <c:idx val="1"/>
          <c:order val="1"/>
          <c:tx>
            <c:strRef>
              <c:f>'Full Calendar'!$R$2</c:f>
              <c:strCache>
                <c:ptCount val="1"/>
                <c:pt idx="0">
                  <c:v>Complete (color)</c:v>
                </c:pt>
              </c:strCache>
            </c:strRef>
          </c:tx>
          <c:spPr>
            <a:ln w="25400" cap="rnd">
              <a:noFill/>
              <a:round/>
            </a:ln>
            <a:effectLst/>
          </c:spPr>
          <c:marker>
            <c:symbol val="circle"/>
            <c:size val="19"/>
            <c:spPr>
              <a:noFill/>
              <a:ln w="22225">
                <a:solidFill>
                  <a:srgbClr val="4DBF35"/>
                </a:solidFill>
              </a:ln>
              <a:effectLst/>
            </c:spPr>
          </c:marker>
          <c:xVal>
            <c:numRef>
              <c:f>'Full Calendar'!$R$4:$R$45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#N/A</c:v>
                </c:pt>
                <c:pt idx="18">
                  <c:v>#N/A</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#N/A</c:v>
                </c:pt>
                <c:pt idx="39">
                  <c:v>#N/A</c:v>
                </c:pt>
                <c:pt idx="40">
                  <c:v>6</c:v>
                </c:pt>
                <c:pt idx="41">
                  <c:v>#N/A</c:v>
                </c:pt>
              </c:numCache>
            </c:numRef>
          </c:xVal>
          <c:yVal>
            <c:numRef>
              <c:f>'Full Calendar'!$S$4:$S$45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84E0-47E1-A279-55DAF1D3E200}"/>
            </c:ext>
          </c:extLst>
        </c:ser>
        <c:ser>
          <c:idx val="3"/>
          <c:order val="2"/>
          <c:tx>
            <c:strRef>
              <c:f>'Full Calendar'!$N$2</c:f>
              <c:strCache>
                <c:ptCount val="1"/>
                <c:pt idx="0">
                  <c:v>Prev/Next Month</c:v>
                </c:pt>
              </c:strCache>
            </c:strRef>
          </c:tx>
          <c:spPr>
            <a:ln w="25400" cap="rnd">
              <a:noFill/>
              <a:round/>
            </a:ln>
            <a:effectLst/>
          </c:spPr>
          <c:marker>
            <c:symbol val="none"/>
          </c:marker>
          <c:dLbls>
            <c:dLbl>
              <c:idx val="0"/>
              <c:tx>
                <c:rich>
                  <a:bodyPr/>
                  <a:lstStyle/>
                  <a:p>
                    <a:fld id="{6D23CD82-6464-40C4-86A4-778CFE33D2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84E0-47E1-A279-55DAF1D3E200}"/>
                </c:ext>
              </c:extLst>
            </c:dLbl>
            <c:dLbl>
              <c:idx val="1"/>
              <c:tx>
                <c:rich>
                  <a:bodyPr/>
                  <a:lstStyle/>
                  <a:p>
                    <a:fld id="{AD582AEC-1ECC-4E00-A98F-4CA534673B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84E0-47E1-A279-55DAF1D3E200}"/>
                </c:ext>
              </c:extLst>
            </c:dLbl>
            <c:dLbl>
              <c:idx val="2"/>
              <c:tx>
                <c:rich>
                  <a:bodyPr/>
                  <a:lstStyle/>
                  <a:p>
                    <a:fld id="{8B747DE6-05C2-4B62-B1F1-0017C84B26B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84E0-47E1-A279-55DAF1D3E200}"/>
                </c:ext>
              </c:extLst>
            </c:dLbl>
            <c:dLbl>
              <c:idx val="3"/>
              <c:tx>
                <c:rich>
                  <a:bodyPr/>
                  <a:lstStyle/>
                  <a:p>
                    <a:fld id="{27689BC8-3647-4242-8ED9-36CCF7409DD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84E0-47E1-A279-55DAF1D3E200}"/>
                </c:ext>
              </c:extLst>
            </c:dLbl>
            <c:dLbl>
              <c:idx val="4"/>
              <c:tx>
                <c:rich>
                  <a:bodyPr/>
                  <a:lstStyle/>
                  <a:p>
                    <a:fld id="{56F8C9FA-0B9F-4D67-97FF-D072482F8C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84E0-47E1-A279-55DAF1D3E200}"/>
                </c:ext>
              </c:extLst>
            </c:dLbl>
            <c:dLbl>
              <c:idx val="5"/>
              <c:tx>
                <c:rich>
                  <a:bodyPr/>
                  <a:lstStyle/>
                  <a:p>
                    <a:fld id="{FD196A73-F8BD-40D4-AA36-D185848863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84E0-47E1-A279-55DAF1D3E200}"/>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84E0-47E1-A279-55DAF1D3E200}"/>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84E0-47E1-A279-55DAF1D3E200}"/>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84E0-47E1-A279-55DAF1D3E200}"/>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84E0-47E1-A279-55DAF1D3E200}"/>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84E0-47E1-A279-55DAF1D3E200}"/>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84E0-47E1-A279-55DAF1D3E200}"/>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84E0-47E1-A279-55DAF1D3E200}"/>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84E0-47E1-A279-55DAF1D3E200}"/>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84E0-47E1-A279-55DAF1D3E200}"/>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84E0-47E1-A279-55DAF1D3E200}"/>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84E0-47E1-A279-55DAF1D3E200}"/>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84E0-47E1-A279-55DAF1D3E200}"/>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84E0-47E1-A279-55DAF1D3E200}"/>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84E0-47E1-A279-55DAF1D3E200}"/>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84E0-47E1-A279-55DAF1D3E200}"/>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84E0-47E1-A279-55DAF1D3E200}"/>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84E0-47E1-A279-55DAF1D3E200}"/>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84E0-47E1-A279-55DAF1D3E200}"/>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84E0-47E1-A279-55DAF1D3E200}"/>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84E0-47E1-A279-55DAF1D3E200}"/>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84E0-47E1-A279-55DAF1D3E200}"/>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84E0-47E1-A279-55DAF1D3E200}"/>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84E0-47E1-A279-55DAF1D3E200}"/>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84E0-47E1-A279-55DAF1D3E200}"/>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84E0-47E1-A279-55DAF1D3E200}"/>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84E0-47E1-A279-55DAF1D3E200}"/>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84E0-47E1-A279-55DAF1D3E200}"/>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84E0-47E1-A279-55DAF1D3E200}"/>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84E0-47E1-A279-55DAF1D3E200}"/>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84E0-47E1-A279-55DAF1D3E200}"/>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84E0-47E1-A279-55DAF1D3E200}"/>
                </c:ext>
              </c:extLst>
            </c:dLbl>
            <c:dLbl>
              <c:idx val="37"/>
              <c:tx>
                <c:rich>
                  <a:bodyPr/>
                  <a:lstStyle/>
                  <a:p>
                    <a:fld id="{CA1643C7-7D58-4BA4-8C7F-5916C8068BC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84E0-47E1-A279-55DAF1D3E200}"/>
                </c:ext>
              </c:extLst>
            </c:dLbl>
            <c:dLbl>
              <c:idx val="38"/>
              <c:tx>
                <c:rich>
                  <a:bodyPr/>
                  <a:lstStyle/>
                  <a:p>
                    <a:fld id="{8E1319BC-2FEA-4EA1-9325-2E51A80E2FF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84E0-47E1-A279-55DAF1D3E200}"/>
                </c:ext>
              </c:extLst>
            </c:dLbl>
            <c:dLbl>
              <c:idx val="39"/>
              <c:tx>
                <c:rich>
                  <a:bodyPr/>
                  <a:lstStyle/>
                  <a:p>
                    <a:fld id="{DBC0A9E1-C4C5-4F27-9611-89B02DDB534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84E0-47E1-A279-55DAF1D3E200}"/>
                </c:ext>
              </c:extLst>
            </c:dLbl>
            <c:dLbl>
              <c:idx val="40"/>
              <c:tx>
                <c:rich>
                  <a:bodyPr/>
                  <a:lstStyle/>
                  <a:p>
                    <a:fld id="{1C901B05-DAE6-4F27-884E-5E878E2E1F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84E0-47E1-A279-55DAF1D3E200}"/>
                </c:ext>
              </c:extLst>
            </c:dLbl>
            <c:dLbl>
              <c:idx val="41"/>
              <c:tx>
                <c:rich>
                  <a:bodyPr/>
                  <a:lstStyle/>
                  <a:p>
                    <a:fld id="{D222687A-9F0F-4C1A-9660-24B10C8E66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84E0-47E1-A279-55DAF1D3E20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'Full Calendar'!$N$4:$N$45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'Full Calendar'!$O$4:$O$45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'Full Calendar'!$P$4:$P$45</c15:f>
                <c15:dlblRangeCache>
                  <c:ptCount val="42"/>
                  <c:pt idx="0">
                    <c:v>25</c:v>
                  </c:pt>
                  <c:pt idx="1">
                    <c:v>26</c:v>
                  </c:pt>
                  <c:pt idx="2">
                    <c:v>27</c:v>
                  </c:pt>
                  <c:pt idx="3">
                    <c:v>28</c:v>
                  </c:pt>
                  <c:pt idx="4">
                    <c:v>29</c:v>
                  </c:pt>
                  <c:pt idx="5">
                    <c:v>30</c:v>
                  </c:pt>
                  <c:pt idx="37">
                    <c:v>1</c:v>
                  </c:pt>
                  <c:pt idx="38">
                    <c:v>2</c:v>
                  </c:pt>
                  <c:pt idx="39">
                    <c:v>3</c:v>
                  </c:pt>
                  <c:pt idx="40">
                    <c:v>4</c:v>
                  </c:pt>
                  <c:pt idx="41">
                    <c:v>5</c:v>
                  </c:pt>
                </c15:dlblRangeCache>
              </c15:datalabelsRange>
            </c:ext>
            <c:ext xmlns:c16="http://schemas.microsoft.com/office/drawing/2014/chart" uri="{C3380CC4-5D6E-409C-BE32-E72D297353CC}">
              <c16:uniqueId val="{00000057-84E0-47E1-A279-55DAF1D3E200}"/>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'Original Calendar'!$T$4</c:f>
          <c:strCache>
            <c:ptCount val="1"/>
            <c:pt idx="0">
              <c:v>August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2"/>
          <c:tx>
            <c:strRef>
              <c:f>'Original Calendar'!$P$3</c:f>
              <c:strCache>
                <c:ptCount val="1"/>
                <c:pt idx="0">
                  <c:v>Day Label</c:v>
                </c:pt>
              </c:strCache>
            </c:strRef>
          </c:tx>
          <c:spPr>
            <a:solidFill>
              <a:schemeClr val="accent3"/>
            </a:solidFill>
            <a:ln>
              <a:noFill/>
            </a:ln>
            <a:effectLst/>
          </c:spPr>
          <c:invertIfNegative val="0"/>
          <c:cat>
            <c:strRef>
              <c:f>'Original Calendar'!$P$4:$P$10</c:f>
              <c:strCache>
                <c:ptCount val="7"/>
                <c:pt idx="0">
                  <c:v>S</c:v>
                </c:pt>
                <c:pt idx="1">
                  <c:v>M</c:v>
                </c:pt>
                <c:pt idx="2">
                  <c:v>T</c:v>
                </c:pt>
                <c:pt idx="3">
                  <c:v>W</c:v>
                </c:pt>
                <c:pt idx="4">
                  <c:v>T</c:v>
                </c:pt>
                <c:pt idx="5">
                  <c:v>F</c:v>
                </c:pt>
                <c:pt idx="6">
                  <c:v>S</c:v>
                </c:pt>
              </c:strCache>
            </c:strRef>
          </c:cat>
          <c:val>
            <c:numRef>
              <c:f>'Original Calendar'!$Q$4:$Q$10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35A-4121-BCB0-4DB3667CF785}"/>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'Original Calendar'!$H$2</c:f>
              <c:strCache>
                <c:ptCount val="1"/>
                <c:pt idx="0">
                  <c:v>Current Month</c:v>
                </c:pt>
              </c:strCache>
            </c:strRef>
          </c:tx>
          <c:spPr>
            <a:ln w="25400" cap="rnd">
              <a:noFill/>
              <a:round/>
            </a:ln>
            <a:effectLst/>
          </c:spPr>
          <c:marker>
            <c:symbol val="circle"/>
            <c:size val="18"/>
            <c:spPr>
              <a:solidFill>
                <a:schemeClr val="bg1">
                  <a:lumMod val="85000"/>
                </a:schemeClr>
              </a:solidFill>
              <a:ln w="9525">
                <a:noFill/>
              </a:ln>
              <a:effectLst/>
            </c:spPr>
          </c:marker>
          <c:dLbls>
            <c:dLbl>
              <c:idx val="0"/>
              <c:tx>
                <c:rich>
                  <a:bodyPr/>
                  <a:lstStyle/>
                  <a:p>
                    <a:fld id="{2A0F0B5C-88F0-4EAF-9946-A0F80F1218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35A-4121-BCB0-4DB3667CF785}"/>
                </c:ext>
              </c:extLst>
            </c:dLbl>
            <c:dLbl>
              <c:idx val="1"/>
              <c:tx>
                <c:rich>
                  <a:bodyPr/>
                  <a:lstStyle/>
                  <a:p>
                    <a:fld id="{D86E8269-F437-46D4-86DB-CFD568A0D5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35A-4121-BCB0-4DB3667CF785}"/>
                </c:ext>
              </c:extLst>
            </c:dLbl>
            <c:dLbl>
              <c:idx val="2"/>
              <c:tx>
                <c:rich>
                  <a:bodyPr/>
                  <a:lstStyle/>
                  <a:p>
                    <a:fld id="{9799234B-5DD3-4022-9460-D496F69032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35A-4121-BCB0-4DB3667CF785}"/>
                </c:ext>
              </c:extLst>
            </c:dLbl>
            <c:dLbl>
              <c:idx val="3"/>
              <c:tx>
                <c:rich>
                  <a:bodyPr/>
                  <a:lstStyle/>
                  <a:p>
                    <a:fld id="{6F5B9B65-8327-47AA-8C4D-A57BD0ECD0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35A-4121-BCB0-4DB3667CF785}"/>
                </c:ext>
              </c:extLst>
            </c:dLbl>
            <c:dLbl>
              <c:idx val="4"/>
              <c:tx>
                <c:rich>
                  <a:bodyPr/>
                  <a:lstStyle/>
                  <a:p>
                    <a:fld id="{6CFC84E7-E5B7-4AA2-BEC3-04C6CE4DCDA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35A-4121-BCB0-4DB3667CF785}"/>
                </c:ext>
              </c:extLst>
            </c:dLbl>
            <c:dLbl>
              <c:idx val="5"/>
              <c:tx>
                <c:rich>
                  <a:bodyPr/>
                  <a:lstStyle/>
                  <a:p>
                    <a:fld id="{444AF55D-CC94-49E5-BC14-8029AA03457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35A-4121-BCB0-4DB3667CF785}"/>
                </c:ext>
              </c:extLst>
            </c:dLbl>
            <c:dLbl>
              <c:idx val="6"/>
              <c:tx>
                <c:rich>
                  <a:bodyPr/>
                  <a:lstStyle/>
                  <a:p>
                    <a:fld id="{03C979C9-7B76-4EFE-A44A-0990CD363D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35A-4121-BCB0-4DB3667CF785}"/>
                </c:ext>
              </c:extLst>
            </c:dLbl>
            <c:dLbl>
              <c:idx val="7"/>
              <c:tx>
                <c:rich>
                  <a:bodyPr/>
                  <a:lstStyle/>
                  <a:p>
                    <a:fld id="{0A46DFAF-E1DC-4288-8397-7D4F1F2563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35A-4121-BCB0-4DB3667CF785}"/>
                </c:ext>
              </c:extLst>
            </c:dLbl>
            <c:dLbl>
              <c:idx val="8"/>
              <c:tx>
                <c:rich>
                  <a:bodyPr/>
                  <a:lstStyle/>
                  <a:p>
                    <a:fld id="{60BF3D7E-9A8B-4681-BFD4-3972B9A5B6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35A-4121-BCB0-4DB3667CF785}"/>
                </c:ext>
              </c:extLst>
            </c:dLbl>
            <c:dLbl>
              <c:idx val="9"/>
              <c:tx>
                <c:rich>
                  <a:bodyPr/>
                  <a:lstStyle/>
                  <a:p>
                    <a:fld id="{D98DDEC8-96BE-4191-B721-076644A5433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35A-4121-BCB0-4DB3667CF785}"/>
                </c:ext>
              </c:extLst>
            </c:dLbl>
            <c:dLbl>
              <c:idx val="10"/>
              <c:tx>
                <c:rich>
                  <a:bodyPr/>
                  <a:lstStyle/>
                  <a:p>
                    <a:fld id="{3B021A2F-88D9-4C5F-B8A7-612615BE335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35A-4121-BCB0-4DB3667CF785}"/>
                </c:ext>
              </c:extLst>
            </c:dLbl>
            <c:dLbl>
              <c:idx val="11"/>
              <c:tx>
                <c:rich>
                  <a:bodyPr/>
                  <a:lstStyle/>
                  <a:p>
                    <a:fld id="{12559156-B7C8-4B79-8F1B-C1D02AE6090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35A-4121-BCB0-4DB3667CF785}"/>
                </c:ext>
              </c:extLst>
            </c:dLbl>
            <c:dLbl>
              <c:idx val="12"/>
              <c:tx>
                <c:rich>
                  <a:bodyPr/>
                  <a:lstStyle/>
                  <a:p>
                    <a:fld id="{507C8BB9-43C4-4FFA-8144-B058AED2DC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35A-4121-BCB0-4DB3667CF785}"/>
                </c:ext>
              </c:extLst>
            </c:dLbl>
            <c:dLbl>
              <c:idx val="13"/>
              <c:tx>
                <c:rich>
                  <a:bodyPr/>
                  <a:lstStyle/>
                  <a:p>
                    <a:fld id="{58BB3B5B-FB59-4878-8D21-8E61F9B6FF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35A-4121-BCB0-4DB3667CF785}"/>
                </c:ext>
              </c:extLst>
            </c:dLbl>
            <c:dLbl>
              <c:idx val="14"/>
              <c:tx>
                <c:rich>
                  <a:bodyPr/>
                  <a:lstStyle/>
                  <a:p>
                    <a:fld id="{ED0EC507-CA2E-4306-8B08-AFB0C837166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35A-4121-BCB0-4DB3667CF785}"/>
                </c:ext>
              </c:extLst>
            </c:dLbl>
            <c:dLbl>
              <c:idx val="15"/>
              <c:tx>
                <c:rich>
                  <a:bodyPr/>
                  <a:lstStyle/>
                  <a:p>
                    <a:fld id="{50BBE27F-2539-4044-A7AA-6C57971673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35A-4121-BCB0-4DB3667CF785}"/>
                </c:ext>
              </c:extLst>
            </c:dLbl>
            <c:dLbl>
              <c:idx val="16"/>
              <c:tx>
                <c:rich>
                  <a:bodyPr/>
                  <a:lstStyle/>
                  <a:p>
                    <a:fld id="{6D152B87-B956-41E1-A8BE-A78612F7AF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35A-4121-BCB0-4DB3667CF785}"/>
                </c:ext>
              </c:extLst>
            </c:dLbl>
            <c:dLbl>
              <c:idx val="17"/>
              <c:tx>
                <c:rich>
                  <a:bodyPr/>
                  <a:lstStyle/>
                  <a:p>
                    <a:fld id="{B00FECBC-ED54-4E38-A8A4-4161560C99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35A-4121-BCB0-4DB3667CF785}"/>
                </c:ext>
              </c:extLst>
            </c:dLbl>
            <c:dLbl>
              <c:idx val="18"/>
              <c:tx>
                <c:rich>
                  <a:bodyPr/>
                  <a:lstStyle/>
                  <a:p>
                    <a:fld id="{E88886C0-2682-4BB6-8AA9-86F3B1EFB5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35A-4121-BCB0-4DB3667CF785}"/>
                </c:ext>
              </c:extLst>
            </c:dLbl>
            <c:dLbl>
              <c:idx val="19"/>
              <c:tx>
                <c:rich>
                  <a:bodyPr/>
                  <a:lstStyle/>
                  <a:p>
                    <a:fld id="{6368D7FF-7A2C-433B-9E5B-C88B6B80ECD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A35A-4121-BCB0-4DB3667CF785}"/>
                </c:ext>
              </c:extLst>
            </c:dLbl>
            <c:dLbl>
              <c:idx val="20"/>
              <c:tx>
                <c:rich>
                  <a:bodyPr/>
                  <a:lstStyle/>
                  <a:p>
                    <a:fld id="{4322ADC9-0BCB-43F2-9A09-E8A30427BD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35A-4121-BCB0-4DB3667CF785}"/>
                </c:ext>
              </c:extLst>
            </c:dLbl>
            <c:dLbl>
              <c:idx val="21"/>
              <c:tx>
                <c:rich>
                  <a:bodyPr/>
                  <a:lstStyle/>
                  <a:p>
                    <a:fld id="{E70C0721-C656-4560-9DD5-9D8FA21A91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35A-4121-BCB0-4DB3667CF785}"/>
                </c:ext>
              </c:extLst>
            </c:dLbl>
            <c:dLbl>
              <c:idx val="22"/>
              <c:tx>
                <c:rich>
                  <a:bodyPr/>
                  <a:lstStyle/>
                  <a:p>
                    <a:fld id="{B34DB722-F4EC-4398-8E76-05C4CCBCEA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35A-4121-BCB0-4DB3667CF785}"/>
                </c:ext>
              </c:extLst>
            </c:dLbl>
            <c:dLbl>
              <c:idx val="23"/>
              <c:tx>
                <c:rich>
                  <a:bodyPr/>
                  <a:lstStyle/>
                  <a:p>
                    <a:fld id="{AAF0F054-BC5D-40CD-997F-D3C4602158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35A-4121-BCB0-4DB3667CF785}"/>
                </c:ext>
              </c:extLst>
            </c:dLbl>
            <c:dLbl>
              <c:idx val="24"/>
              <c:tx>
                <c:rich>
                  <a:bodyPr/>
                  <a:lstStyle/>
                  <a:p>
                    <a:fld id="{0383115C-2558-4E2C-AF42-C1CD1C9F1B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35A-4121-BCB0-4DB3667CF785}"/>
                </c:ext>
              </c:extLst>
            </c:dLbl>
            <c:dLbl>
              <c:idx val="25"/>
              <c:tx>
                <c:rich>
                  <a:bodyPr/>
                  <a:lstStyle/>
                  <a:p>
                    <a:fld id="{84D0ECA6-12DC-4BFE-8BF2-8580F505F8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35A-4121-BCB0-4DB3667CF785}"/>
                </c:ext>
              </c:extLst>
            </c:dLbl>
            <c:dLbl>
              <c:idx val="26"/>
              <c:tx>
                <c:rich>
                  <a:bodyPr/>
                  <a:lstStyle/>
                  <a:p>
                    <a:fld id="{0C0C27FF-4D5B-4C3C-8977-F80634DC191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35A-4121-BCB0-4DB3667CF785}"/>
                </c:ext>
              </c:extLst>
            </c:dLbl>
            <c:dLbl>
              <c:idx val="27"/>
              <c:tx>
                <c:rich>
                  <a:bodyPr/>
                  <a:lstStyle/>
                  <a:p>
                    <a:fld id="{390A5A7C-0D9E-4077-83C3-D69AE91686B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35A-4121-BCB0-4DB3667CF785}"/>
                </c:ext>
              </c:extLst>
            </c:dLbl>
            <c:dLbl>
              <c:idx val="28"/>
              <c:tx>
                <c:rich>
                  <a:bodyPr/>
                  <a:lstStyle/>
                  <a:p>
                    <a:fld id="{BEF0D81F-197D-4F57-B1FF-DF4EE44C15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35A-4121-BCB0-4DB3667CF785}"/>
                </c:ext>
              </c:extLst>
            </c:dLbl>
            <c:dLbl>
              <c:idx val="29"/>
              <c:tx>
                <c:rich>
                  <a:bodyPr/>
                  <a:lstStyle/>
                  <a:p>
                    <a:fld id="{CC1B2752-3F2A-4A71-8227-FDE34FCB491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35A-4121-BCB0-4DB3667CF785}"/>
                </c:ext>
              </c:extLst>
            </c:dLbl>
            <c:dLbl>
              <c:idx val="30"/>
              <c:tx>
                <c:rich>
                  <a:bodyPr/>
                  <a:lstStyle/>
                  <a:p>
                    <a:fld id="{513242EF-6218-47DB-AC4C-550A1834335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35A-4121-BCB0-4DB3667CF785}"/>
                </c:ext>
              </c:extLst>
            </c:dLbl>
            <c:dLbl>
              <c:idx val="31"/>
              <c:tx>
                <c:rich>
                  <a:bodyPr/>
                  <a:lstStyle/>
                  <a:p>
                    <a:fld id="{6F57ACEA-36C6-4E17-B2D6-6F6895A0D4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35A-4121-BCB0-4DB3667CF785}"/>
                </c:ext>
              </c:extLst>
            </c:dLbl>
            <c:dLbl>
              <c:idx val="32"/>
              <c:tx>
                <c:rich>
                  <a:bodyPr/>
                  <a:lstStyle/>
                  <a:p>
                    <a:fld id="{0F15E749-C772-4CC3-9D0C-26F11E0D1C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35A-4121-BCB0-4DB3667CF785}"/>
                </c:ext>
              </c:extLst>
            </c:dLbl>
            <c:dLbl>
              <c:idx val="33"/>
              <c:tx>
                <c:rich>
                  <a:bodyPr/>
                  <a:lstStyle/>
                  <a:p>
                    <a:fld id="{9678D207-BA92-4BE6-A631-35744356F2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35A-4121-BCB0-4DB3667CF785}"/>
                </c:ext>
              </c:extLst>
            </c:dLbl>
            <c:dLbl>
              <c:idx val="34"/>
              <c:tx>
                <c:rich>
                  <a:bodyPr/>
                  <a:lstStyle/>
                  <a:p>
                    <a:fld id="{0C7F5C3E-7C9E-42B8-BE17-D9318E63DA9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35A-4121-BCB0-4DB3667CF785}"/>
                </c:ext>
              </c:extLst>
            </c:dLbl>
            <c:dLbl>
              <c:idx val="35"/>
              <c:tx>
                <c:rich>
                  <a:bodyPr/>
                  <a:lstStyle/>
                  <a:p>
                    <a:fld id="{87C18C72-88A9-4400-92FE-C3E5624522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35A-4121-BCB0-4DB3667CF785}"/>
                </c:ext>
              </c:extLst>
            </c:dLbl>
            <c:dLbl>
              <c:idx val="36"/>
              <c:tx>
                <c:rich>
                  <a:bodyPr/>
                  <a:lstStyle/>
                  <a:p>
                    <a:fld id="{3984912F-4AEC-47E0-9916-335371959C9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A35A-4121-BCB0-4DB3667CF785}"/>
                </c:ext>
              </c:extLst>
            </c:dLbl>
            <c:dLbl>
              <c:idx val="37"/>
              <c:tx>
                <c:rich>
                  <a:bodyPr/>
                  <a:lstStyle/>
                  <a:p>
                    <a:fld id="{209D69BB-6BDD-4DC1-9676-1933366E687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A35A-4121-BCB0-4DB3667CF785}"/>
                </c:ext>
              </c:extLst>
            </c:dLbl>
            <c:dLbl>
              <c:idx val="38"/>
              <c:tx>
                <c:rich>
                  <a:bodyPr/>
                  <a:lstStyle/>
                  <a:p>
                    <a:fld id="{4558AAD3-F079-4BA5-BB97-61BD8A7F6D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A35A-4121-BCB0-4DB3667CF785}"/>
                </c:ext>
              </c:extLst>
            </c:dLbl>
            <c:dLbl>
              <c:idx val="39"/>
              <c:tx>
                <c:rich>
                  <a:bodyPr/>
                  <a:lstStyle/>
                  <a:p>
                    <a:fld id="{22F15434-C874-4E0B-AF09-4D3B848364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A35A-4121-BCB0-4DB3667CF785}"/>
                </c:ext>
              </c:extLst>
            </c:dLbl>
            <c:dLbl>
              <c:idx val="40"/>
              <c:tx>
                <c:rich>
                  <a:bodyPr/>
                  <a:lstStyle/>
                  <a:p>
                    <a:fld id="{14026841-6720-4792-8B65-A83AE3A6D5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A35A-4121-BCB0-4DB3667CF785}"/>
                </c:ext>
              </c:extLst>
            </c:dLbl>
            <c:dLbl>
              <c:idx val="41"/>
              <c:tx>
                <c:rich>
                  <a:bodyPr/>
                  <a:lstStyle/>
                  <a:p>
                    <a:fld id="{BFE878A4-B991-4BDA-84FB-F3BA30DEFC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A35A-4121-BCB0-4DB3667CF78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'Original 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'Original 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'Original Calendar'!$K$4:$K$45</c15:f>
                <c15:dlblRangeCache>
                  <c:ptCount val="42"/>
                  <c:pt idx="0">
                    <c:v>30</c:v>
                  </c:pt>
                  <c:pt idx="1">
                    <c:v>31</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1</c:v>
                  </c:pt>
                  <c:pt idx="34">
                    <c:v>2</c:v>
                  </c:pt>
                  <c:pt idx="35">
                    <c:v>3</c:v>
                  </c:pt>
                  <c:pt idx="36">
                    <c:v>4</c:v>
                  </c:pt>
                  <c:pt idx="37">
                    <c:v>5</c:v>
                  </c:pt>
                  <c:pt idx="38">
                    <c:v>6</c:v>
                  </c:pt>
                  <c:pt idx="39">
                    <c:v>7</c:v>
                  </c:pt>
                  <c:pt idx="40">
                    <c:v>8</c:v>
                  </c:pt>
                  <c:pt idx="41">
                    <c:v>9</c:v>
                  </c:pt>
                </c15:dlblRangeCache>
              </c15:datalabelsRange>
            </c:ext>
            <c:ext xmlns:c16="http://schemas.microsoft.com/office/drawing/2014/chart" uri="{C3380CC4-5D6E-409C-BE32-E72D297353CC}">
              <c16:uniqueId val="{0000002C-A35A-4121-BCB0-4DB3667CF785}"/>
            </c:ext>
          </c:extLst>
        </c:ser>
        <c:ser>
          <c:idx val="1"/>
          <c:order val="1"/>
          <c:tx>
            <c:strRef>
              <c:f>'Original Calendar'!$M$2</c:f>
              <c:strCache>
                <c:ptCount val="1"/>
                <c:pt idx="0">
                  <c:v>Complete (color)</c:v>
                </c:pt>
              </c:strCache>
            </c:strRef>
          </c:tx>
          <c:spPr>
            <a:ln w="25400" cap="rnd">
              <a:noFill/>
              <a:round/>
            </a:ln>
            <a:effectLst/>
          </c:spPr>
          <c:marker>
            <c:symbol val="circle"/>
            <c:size val="19"/>
            <c:spPr>
              <a:solidFill>
                <a:srgbClr val="00B0F0"/>
              </a:solidFill>
              <a:ln w="9525">
                <a:noFill/>
              </a:ln>
              <a:effectLst/>
            </c:spPr>
          </c:marker>
          <c:xVal>
            <c:numRef>
              <c:f>'Original Calendar'!$M$4:$M$45</c:f>
              <c:numCache>
                <c:formatCode>General</c:formatCode>
                <c:ptCount val="42"/>
                <c:pt idx="0">
                  <c:v>1</c:v>
                </c:pt>
                <c:pt idx="1">
                  <c:v>2</c:v>
                </c:pt>
                <c:pt idx="2">
                  <c:v>#N/A</c:v>
                </c:pt>
                <c:pt idx="3">
                  <c:v>#N/A</c:v>
                </c:pt>
                <c:pt idx="4">
                  <c:v>#N/A</c:v>
                </c:pt>
                <c:pt idx="5">
                  <c:v>#N/A</c:v>
                </c:pt>
                <c:pt idx="6">
                  <c:v>#N/A</c:v>
                </c:pt>
                <c:pt idx="7">
                  <c:v>#N/A</c:v>
                </c:pt>
                <c:pt idx="8">
                  <c:v>#N/A</c:v>
                </c:pt>
                <c:pt idx="9">
                  <c:v>3</c:v>
                </c:pt>
                <c:pt idx="10">
                  <c:v>4</c:v>
                </c:pt>
                <c:pt idx="11">
                  <c:v>5</c:v>
                </c:pt>
                <c:pt idx="12">
                  <c:v>6</c:v>
                </c:pt>
                <c:pt idx="13">
                  <c:v>7</c:v>
                </c:pt>
                <c:pt idx="14">
                  <c:v>1</c:v>
                </c:pt>
                <c:pt idx="15">
                  <c:v>#N/A</c:v>
                </c:pt>
                <c:pt idx="16">
                  <c:v>3</c:v>
                </c:pt>
                <c:pt idx="17">
                  <c:v>4</c:v>
                </c:pt>
                <c:pt idx="18">
                  <c:v>5</c:v>
                </c:pt>
                <c:pt idx="19">
                  <c:v>6</c:v>
                </c:pt>
                <c:pt idx="20">
                  <c:v>7</c:v>
                </c:pt>
                <c:pt idx="21">
                  <c:v>1</c:v>
                </c:pt>
                <c:pt idx="22">
                  <c:v>2</c:v>
                </c:pt>
                <c:pt idx="23">
                  <c:v>3</c:v>
                </c:pt>
                <c:pt idx="24">
                  <c:v>#N/A</c:v>
                </c:pt>
                <c:pt idx="25">
                  <c:v>5</c:v>
                </c:pt>
                <c:pt idx="26">
                  <c:v>6</c:v>
                </c:pt>
                <c:pt idx="27">
                  <c:v>7</c:v>
                </c:pt>
                <c:pt idx="28">
                  <c:v>1</c:v>
                </c:pt>
                <c:pt idx="29">
                  <c:v>#N/A</c:v>
                </c:pt>
                <c:pt idx="30">
                  <c:v>#N/A</c:v>
                </c:pt>
                <c:pt idx="31">
                  <c:v>4</c:v>
                </c:pt>
                <c:pt idx="32">
                  <c:v>5</c:v>
                </c:pt>
                <c:pt idx="33">
                  <c:v>#N/A</c:v>
                </c:pt>
                <c:pt idx="34">
                  <c:v>#N/A</c:v>
                </c:pt>
                <c:pt idx="35">
                  <c:v>#N/A</c:v>
                </c:pt>
                <c:pt idx="36">
                  <c:v>#N/A</c:v>
                </c:pt>
                <c:pt idx="37">
                  <c:v>#N/A</c:v>
                </c:pt>
                <c:pt idx="38">
                  <c:v>#N/A</c:v>
                </c:pt>
                <c:pt idx="39">
                  <c:v>#N/A</c:v>
                </c:pt>
                <c:pt idx="40">
                  <c:v>#N/A</c:v>
                </c:pt>
                <c:pt idx="41">
                  <c:v>#N/A</c:v>
                </c:pt>
              </c:numCache>
            </c:numRef>
          </c:xVal>
          <c:yVal>
            <c:numRef>
              <c:f>'Original Calendar'!$N$4:$N$45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D-A35A-4121-BCB0-4DB3667CF785}"/>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'Month Only'!$W$4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3"/>
          <c:tx>
            <c:strRef>
              <c:f>'Month Only'!$S$3</c:f>
              <c:strCache>
                <c:ptCount val="1"/>
                <c:pt idx="0">
                  <c:v>Day Label</c:v>
                </c:pt>
              </c:strCache>
            </c:strRef>
          </c:tx>
          <c:spPr>
            <a:solidFill>
              <a:schemeClr val="accent3"/>
            </a:solidFill>
            <a:ln>
              <a:noFill/>
            </a:ln>
            <a:effectLst/>
          </c:spPr>
          <c:invertIfNegative val="0"/>
          <c:cat>
            <c:strRef>
              <c:f>'Month Only'!$S$4:$S$10</c:f>
              <c:strCache>
                <c:ptCount val="7"/>
                <c:pt idx="0">
                  <c:v>S</c:v>
                </c:pt>
                <c:pt idx="1">
                  <c:v>M</c:v>
                </c:pt>
                <c:pt idx="2">
                  <c:v>T</c:v>
                </c:pt>
                <c:pt idx="3">
                  <c:v>W</c:v>
                </c:pt>
                <c:pt idx="4">
                  <c:v>T</c:v>
                </c:pt>
                <c:pt idx="5">
                  <c:v>F</c:v>
                </c:pt>
                <c:pt idx="6">
                  <c:v>S</c:v>
                </c:pt>
              </c:strCache>
            </c:strRef>
          </c:cat>
          <c:val>
            <c:numRef>
              <c:f>'Month Only'!$T$4:$T$10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2401-4A45-BDCC-F98801854CD4}"/>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'Month Only'!$H$2</c:f>
              <c:strCache>
                <c:ptCount val="1"/>
                <c:pt idx="0">
                  <c:v>Current Month</c:v>
                </c:pt>
              </c:strCache>
            </c:strRef>
          </c:tx>
          <c:spPr>
            <a:ln w="25400" cap="rnd">
              <a:noFill/>
              <a:round/>
            </a:ln>
            <a:effectLst/>
          </c:spPr>
          <c:marker>
            <c:symbol val="circle"/>
            <c:size val="18"/>
            <c:spPr>
              <a:solidFill>
                <a:schemeClr val="bg1">
                  <a:lumMod val="85000"/>
                </a:schemeClr>
              </a:solidFill>
              <a:ln w="9525">
                <a:noFill/>
              </a:ln>
              <a:effectLst/>
            </c:spPr>
          </c:marker>
          <c:dLbls>
            <c:dLbl>
              <c:idx val="0"/>
              <c:tx>
                <c:rich>
                  <a:bodyPr/>
                  <a:lstStyle/>
                  <a:p>
                    <a:fld id="{28A1FA6E-8297-4459-91DE-E484F339960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401-4A45-BDCC-F98801854CD4}"/>
                </c:ext>
              </c:extLst>
            </c:dLbl>
            <c:dLbl>
              <c:idx val="1"/>
              <c:tx>
                <c:rich>
                  <a:bodyPr/>
                  <a:lstStyle/>
                  <a:p>
                    <a:fld id="{E06B14C6-8F99-401E-9E8B-EC7BCEAD57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401-4A45-BDCC-F98801854CD4}"/>
                </c:ext>
              </c:extLst>
            </c:dLbl>
            <c:dLbl>
              <c:idx val="2"/>
              <c:tx>
                <c:rich>
                  <a:bodyPr/>
                  <a:lstStyle/>
                  <a:p>
                    <a:fld id="{8B35DAD4-A49B-498D-9E59-7CC6FCDAC3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401-4A45-BDCC-F98801854CD4}"/>
                </c:ext>
              </c:extLst>
            </c:dLbl>
            <c:dLbl>
              <c:idx val="3"/>
              <c:tx>
                <c:rich>
                  <a:bodyPr/>
                  <a:lstStyle/>
                  <a:p>
                    <a:fld id="{88C865CE-4227-405C-89A4-6DB61B7387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401-4A45-BDCC-F98801854CD4}"/>
                </c:ext>
              </c:extLst>
            </c:dLbl>
            <c:dLbl>
              <c:idx val="4"/>
              <c:tx>
                <c:rich>
                  <a:bodyPr/>
                  <a:lstStyle/>
                  <a:p>
                    <a:fld id="{2C2F7029-3FAA-4878-93D7-0D042F53D58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401-4A45-BDCC-F98801854CD4}"/>
                </c:ext>
              </c:extLst>
            </c:dLbl>
            <c:dLbl>
              <c:idx val="5"/>
              <c:tx>
                <c:rich>
                  <a:bodyPr/>
                  <a:lstStyle/>
                  <a:p>
                    <a:fld id="{CA1C68FB-A68E-48C8-9391-F234182FD03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401-4A45-BDCC-F98801854CD4}"/>
                </c:ext>
              </c:extLst>
            </c:dLbl>
            <c:dLbl>
              <c:idx val="6"/>
              <c:tx>
                <c:rich>
                  <a:bodyPr/>
                  <a:lstStyle/>
                  <a:p>
                    <a:fld id="{51EB957A-AE8B-4F22-84F7-242CF9930D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401-4A45-BDCC-F98801854CD4}"/>
                </c:ext>
              </c:extLst>
            </c:dLbl>
            <c:dLbl>
              <c:idx val="7"/>
              <c:tx>
                <c:rich>
                  <a:bodyPr/>
                  <a:lstStyle/>
                  <a:p>
                    <a:fld id="{FDDA2CE5-9815-43DD-A451-6ACCA1AD488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401-4A45-BDCC-F98801854CD4}"/>
                </c:ext>
              </c:extLst>
            </c:dLbl>
            <c:dLbl>
              <c:idx val="8"/>
              <c:tx>
                <c:rich>
                  <a:bodyPr/>
                  <a:lstStyle/>
                  <a:p>
                    <a:fld id="{D66ADEEC-89D1-4E5C-B489-EC2F3D80A6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401-4A45-BDCC-F98801854CD4}"/>
                </c:ext>
              </c:extLst>
            </c:dLbl>
            <c:dLbl>
              <c:idx val="9"/>
              <c:tx>
                <c:rich>
                  <a:bodyPr/>
                  <a:lstStyle/>
                  <a:p>
                    <a:fld id="{B0BC6292-55E5-476A-A0B2-15090BF0C34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401-4A45-BDCC-F98801854CD4}"/>
                </c:ext>
              </c:extLst>
            </c:dLbl>
            <c:dLbl>
              <c:idx val="10"/>
              <c:tx>
                <c:rich>
                  <a:bodyPr/>
                  <a:lstStyle/>
                  <a:p>
                    <a:fld id="{7ACD2190-8D8B-4723-AFB2-FDD37DE52EE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401-4A45-BDCC-F98801854CD4}"/>
                </c:ext>
              </c:extLst>
            </c:dLbl>
            <c:dLbl>
              <c:idx val="11"/>
              <c:tx>
                <c:rich>
                  <a:bodyPr/>
                  <a:lstStyle/>
                  <a:p>
                    <a:fld id="{4ABFAC3D-FD53-4037-A24D-A0EE795989D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401-4A45-BDCC-F98801854CD4}"/>
                </c:ext>
              </c:extLst>
            </c:dLbl>
            <c:dLbl>
              <c:idx val="12"/>
              <c:tx>
                <c:rich>
                  <a:bodyPr/>
                  <a:lstStyle/>
                  <a:p>
                    <a:fld id="{4AFE1700-937F-4E51-BDED-4FB3116A48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401-4A45-BDCC-F98801854CD4}"/>
                </c:ext>
              </c:extLst>
            </c:dLbl>
            <c:dLbl>
              <c:idx val="13"/>
              <c:tx>
                <c:rich>
                  <a:bodyPr/>
                  <a:lstStyle/>
                  <a:p>
                    <a:fld id="{EFDB8366-9FEC-46B2-ACEF-D9054E78302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401-4A45-BDCC-F98801854CD4}"/>
                </c:ext>
              </c:extLst>
            </c:dLbl>
            <c:dLbl>
              <c:idx val="14"/>
              <c:tx>
                <c:rich>
                  <a:bodyPr/>
                  <a:lstStyle/>
                  <a:p>
                    <a:fld id="{38B4B269-E74F-4B7F-A3E9-C3CF7150B57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2401-4A45-BDCC-F98801854CD4}"/>
                </c:ext>
              </c:extLst>
            </c:dLbl>
            <c:dLbl>
              <c:idx val="15"/>
              <c:tx>
                <c:rich>
                  <a:bodyPr/>
                  <a:lstStyle/>
                  <a:p>
                    <a:fld id="{EC3A8361-8481-41FF-9E1F-038F4F2B8AF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2401-4A45-BDCC-F98801854CD4}"/>
                </c:ext>
              </c:extLst>
            </c:dLbl>
            <c:dLbl>
              <c:idx val="16"/>
              <c:tx>
                <c:rich>
                  <a:bodyPr/>
                  <a:lstStyle/>
                  <a:p>
                    <a:fld id="{72F57F8C-7206-4240-9C48-2C8BD54C96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401-4A45-BDCC-F98801854CD4}"/>
                </c:ext>
              </c:extLst>
            </c:dLbl>
            <c:dLbl>
              <c:idx val="17"/>
              <c:tx>
                <c:rich>
                  <a:bodyPr/>
                  <a:lstStyle/>
                  <a:p>
                    <a:fld id="{830DC3D0-01A3-46A0-A75E-E024C6AD998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401-4A45-BDCC-F98801854CD4}"/>
                </c:ext>
              </c:extLst>
            </c:dLbl>
            <c:dLbl>
              <c:idx val="18"/>
              <c:tx>
                <c:rich>
                  <a:bodyPr/>
                  <a:lstStyle/>
                  <a:p>
                    <a:fld id="{11FB2D44-7347-4640-A227-9B3E51BF151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401-4A45-BDCC-F98801854CD4}"/>
                </c:ext>
              </c:extLst>
            </c:dLbl>
            <c:dLbl>
              <c:idx val="19"/>
              <c:tx>
                <c:rich>
                  <a:bodyPr/>
                  <a:lstStyle/>
                  <a:p>
                    <a:fld id="{6620231E-5F57-4AC6-94E5-90F81E443C1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401-4A45-BDCC-F98801854CD4}"/>
                </c:ext>
              </c:extLst>
            </c:dLbl>
            <c:dLbl>
              <c:idx val="20"/>
              <c:tx>
                <c:rich>
                  <a:bodyPr/>
                  <a:lstStyle/>
                  <a:p>
                    <a:fld id="{B406A2AD-E1D3-44BA-B9FE-BFCA89DF94A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2401-4A45-BDCC-F98801854CD4}"/>
                </c:ext>
              </c:extLst>
            </c:dLbl>
            <c:dLbl>
              <c:idx val="21"/>
              <c:tx>
                <c:rich>
                  <a:bodyPr/>
                  <a:lstStyle/>
                  <a:p>
                    <a:fld id="{BF492A0F-F1AF-401E-A237-A43AB6D348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2401-4A45-BDCC-F98801854CD4}"/>
                </c:ext>
              </c:extLst>
            </c:dLbl>
            <c:dLbl>
              <c:idx val="22"/>
              <c:tx>
                <c:rich>
                  <a:bodyPr/>
                  <a:lstStyle/>
                  <a:p>
                    <a:fld id="{750F197B-C46F-428A-955F-64606C948C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2401-4A45-BDCC-F98801854CD4}"/>
                </c:ext>
              </c:extLst>
            </c:dLbl>
            <c:dLbl>
              <c:idx val="23"/>
              <c:tx>
                <c:rich>
                  <a:bodyPr/>
                  <a:lstStyle/>
                  <a:p>
                    <a:fld id="{669192E5-98E2-46E2-A55A-66AFAC0F19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2401-4A45-BDCC-F98801854CD4}"/>
                </c:ext>
              </c:extLst>
            </c:dLbl>
            <c:dLbl>
              <c:idx val="24"/>
              <c:tx>
                <c:rich>
                  <a:bodyPr/>
                  <a:lstStyle/>
                  <a:p>
                    <a:fld id="{BDDD2EA6-3AF6-4ED6-9AC9-E7A366B308F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2401-4A45-BDCC-F98801854CD4}"/>
                </c:ext>
              </c:extLst>
            </c:dLbl>
            <c:dLbl>
              <c:idx val="25"/>
              <c:tx>
                <c:rich>
                  <a:bodyPr/>
                  <a:lstStyle/>
                  <a:p>
                    <a:fld id="{82C1DA3D-539F-4AD0-AE0D-8C448875EF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2401-4A45-BDCC-F98801854CD4}"/>
                </c:ext>
              </c:extLst>
            </c:dLbl>
            <c:dLbl>
              <c:idx val="26"/>
              <c:tx>
                <c:rich>
                  <a:bodyPr/>
                  <a:lstStyle/>
                  <a:p>
                    <a:fld id="{56855489-BDB7-4AAF-9346-454784FACB5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2401-4A45-BDCC-F98801854CD4}"/>
                </c:ext>
              </c:extLst>
            </c:dLbl>
            <c:dLbl>
              <c:idx val="27"/>
              <c:tx>
                <c:rich>
                  <a:bodyPr/>
                  <a:lstStyle/>
                  <a:p>
                    <a:fld id="{7AED208A-64E1-4E5B-9866-19888371A32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2401-4A45-BDCC-F98801854CD4}"/>
                </c:ext>
              </c:extLst>
            </c:dLbl>
            <c:dLbl>
              <c:idx val="28"/>
              <c:tx>
                <c:rich>
                  <a:bodyPr/>
                  <a:lstStyle/>
                  <a:p>
                    <a:fld id="{6BE0EF6C-329E-4E1B-A506-287FD37A7A1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2401-4A45-BDCC-F98801854CD4}"/>
                </c:ext>
              </c:extLst>
            </c:dLbl>
            <c:dLbl>
              <c:idx val="29"/>
              <c:tx>
                <c:rich>
                  <a:bodyPr/>
                  <a:lstStyle/>
                  <a:p>
                    <a:fld id="{F28A1061-6313-4993-A00F-F156157905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2401-4A45-BDCC-F98801854CD4}"/>
                </c:ext>
              </c:extLst>
            </c:dLbl>
            <c:dLbl>
              <c:idx val="30"/>
              <c:tx>
                <c:rich>
                  <a:bodyPr/>
                  <a:lstStyle/>
                  <a:p>
                    <a:fld id="{B54B99BC-1477-4684-8097-92A3535E801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2401-4A45-BDCC-F98801854CD4}"/>
                </c:ext>
              </c:extLst>
            </c:dLbl>
            <c:dLbl>
              <c:idx val="31"/>
              <c:tx>
                <c:rich>
                  <a:bodyPr/>
                  <a:lstStyle/>
                  <a:p>
                    <a:fld id="{6C28424F-5246-403C-9BB9-B3E0116ABE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2401-4A45-BDCC-F98801854CD4}"/>
                </c:ext>
              </c:extLst>
            </c:dLbl>
            <c:dLbl>
              <c:idx val="32"/>
              <c:tx>
                <c:rich>
                  <a:bodyPr/>
                  <a:lstStyle/>
                  <a:p>
                    <a:fld id="{B1C5881F-FA63-49D4-90C6-64C34CF469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2401-4A45-BDCC-F98801854CD4}"/>
                </c:ext>
              </c:extLst>
            </c:dLbl>
            <c:dLbl>
              <c:idx val="33"/>
              <c:tx>
                <c:rich>
                  <a:bodyPr/>
                  <a:lstStyle/>
                  <a:p>
                    <a:fld id="{B05BFE08-C5B2-4B7A-A5BE-67E1AA66C64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2401-4A45-BDCC-F98801854CD4}"/>
                </c:ext>
              </c:extLst>
            </c:dLbl>
            <c:dLbl>
              <c:idx val="34"/>
              <c:tx>
                <c:rich>
                  <a:bodyPr/>
                  <a:lstStyle/>
                  <a:p>
                    <a:fld id="{3A8D896F-F466-423A-B8B7-D3BA277EEDE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2401-4A45-BDCC-F98801854CD4}"/>
                </c:ext>
              </c:extLst>
            </c:dLbl>
            <c:dLbl>
              <c:idx val="35"/>
              <c:tx>
                <c:rich>
                  <a:bodyPr/>
                  <a:lstStyle/>
                  <a:p>
                    <a:fld id="{F7D315D0-9BBB-4D01-A9D4-443806FC96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2401-4A45-BDCC-F98801854CD4}"/>
                </c:ext>
              </c:extLst>
            </c:dLbl>
            <c:dLbl>
              <c:idx val="36"/>
              <c:tx>
                <c:rich>
                  <a:bodyPr/>
                  <a:lstStyle/>
                  <a:p>
                    <a:fld id="{045D6B6C-EB30-4268-A9EC-C3F574D45F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2401-4A45-BDCC-F98801854CD4}"/>
                </c:ext>
              </c:extLst>
            </c:dLbl>
            <c:dLbl>
              <c:idx val="37"/>
              <c:tx>
                <c:rich>
                  <a:bodyPr/>
                  <a:lstStyle/>
                  <a:p>
                    <a:fld id="{B082B490-10C5-4701-AC82-A96ED685FFC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2401-4A45-BDCC-F98801854CD4}"/>
                </c:ext>
              </c:extLst>
            </c:dLbl>
            <c:dLbl>
              <c:idx val="38"/>
              <c:tx>
                <c:rich>
                  <a:bodyPr/>
                  <a:lstStyle/>
                  <a:p>
                    <a:fld id="{8824699E-32A0-44EB-BA90-455F1F926B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2401-4A45-BDCC-F98801854CD4}"/>
                </c:ext>
              </c:extLst>
            </c:dLbl>
            <c:dLbl>
              <c:idx val="39"/>
              <c:tx>
                <c:rich>
                  <a:bodyPr/>
                  <a:lstStyle/>
                  <a:p>
                    <a:fld id="{5FCBA675-90FB-4203-A6C9-163AE25557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2401-4A45-BDCC-F98801854CD4}"/>
                </c:ext>
              </c:extLst>
            </c:dLbl>
            <c:dLbl>
              <c:idx val="40"/>
              <c:tx>
                <c:rich>
                  <a:bodyPr/>
                  <a:lstStyle/>
                  <a:p>
                    <a:fld id="{4A093A31-24FB-4AEE-8355-0E5045E3FAE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2401-4A45-BDCC-F98801854CD4}"/>
                </c:ext>
              </c:extLst>
            </c:dLbl>
            <c:dLbl>
              <c:idx val="41"/>
              <c:tx>
                <c:rich>
                  <a:bodyPr/>
                  <a:lstStyle/>
                  <a:p>
                    <a:fld id="{758AC9A8-132E-4CD9-89A3-74B1422EFC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2401-4A45-BDCC-F98801854CD4}"/>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'Month Only'!$I$4:$I$45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'Month Only'!$J$4:$J$45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'Month Only'!$K$4:$K$45</c15:f>
                <c15:dlblRangeCache>
                  <c:ptCount val="42"/>
                  <c:pt idx="0">
                    <c:v>25</c:v>
                  </c:pt>
                  <c:pt idx="1">
                    <c:v>26</c:v>
                  </c:pt>
                  <c:pt idx="2">
                    <c:v>27</c:v>
                  </c:pt>
                  <c:pt idx="3">
                    <c:v>28</c:v>
                  </c:pt>
                  <c:pt idx="4">
                    <c:v>29</c:v>
                  </c:pt>
                  <c:pt idx="5">
                    <c:v>30</c:v>
                  </c:pt>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pt idx="37">
                    <c:v>1</c:v>
                  </c:pt>
                  <c:pt idx="38">
                    <c:v>2</c:v>
                  </c:pt>
                  <c:pt idx="39">
                    <c:v>3</c:v>
                  </c:pt>
                  <c:pt idx="40">
                    <c:v>4</c:v>
                  </c:pt>
                  <c:pt idx="41">
                    <c:v>5</c:v>
                  </c:pt>
                </c15:dlblRangeCache>
              </c15:datalabelsRange>
            </c:ext>
            <c:ext xmlns:c16="http://schemas.microsoft.com/office/drawing/2014/chart" uri="{C3380CC4-5D6E-409C-BE32-E72D297353CC}">
              <c16:uniqueId val="{0000002B-2401-4A45-BDCC-F98801854CD4}"/>
            </c:ext>
          </c:extLst>
        </c:ser>
        <c:ser>
          <c:idx val="1"/>
          <c:order val="1"/>
          <c:tx>
            <c:strRef>
              <c:f>'Month Only'!$P$2</c:f>
              <c:strCache>
                <c:ptCount val="1"/>
                <c:pt idx="0">
                  <c:v>Complete (color)</c:v>
                </c:pt>
              </c:strCache>
            </c:strRef>
          </c:tx>
          <c:spPr>
            <a:ln w="25400" cap="rnd">
              <a:noFill/>
              <a:round/>
            </a:ln>
            <a:effectLst/>
          </c:spPr>
          <c:marker>
            <c:symbol val="circle"/>
            <c:size val="19"/>
            <c:spPr>
              <a:solidFill>
                <a:srgbClr val="00B0F0"/>
              </a:solidFill>
              <a:ln w="9525">
                <a:noFill/>
              </a:ln>
              <a:effectLst/>
            </c:spPr>
          </c:marker>
          <c:xVal>
            <c:numRef>
              <c:f>'Month Only'!$P$4:$P$45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4</c:v>
                </c:pt>
                <c:pt idx="18">
                  <c:v>5</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4</c:v>
                </c:pt>
                <c:pt idx="39">
                  <c:v>5</c:v>
                </c:pt>
                <c:pt idx="40">
                  <c:v>6</c:v>
                </c:pt>
                <c:pt idx="41">
                  <c:v>#N/A</c:v>
                </c:pt>
              </c:numCache>
            </c:numRef>
          </c:xVal>
          <c:yVal>
            <c:numRef>
              <c:f>'Month Only'!$Q$4:$Q$45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2401-4A45-BDCC-F98801854CD4}"/>
            </c:ext>
          </c:extLst>
        </c:ser>
        <c:ser>
          <c:idx val="3"/>
          <c:order val="2"/>
          <c:tx>
            <c:strRef>
              <c:f>'Month Only'!$M$2</c:f>
              <c:strCache>
                <c:ptCount val="1"/>
                <c:pt idx="0">
                  <c:v>Prev/Next Month</c:v>
                </c:pt>
              </c:strCache>
            </c:strRef>
          </c:tx>
          <c:spPr>
            <a:ln w="25400" cap="rnd">
              <a:noFill/>
              <a:round/>
            </a:ln>
            <a:effectLst/>
          </c:spPr>
          <c:marker>
            <c:symbol val="circle"/>
            <c:size val="21"/>
            <c:spPr>
              <a:solidFill>
                <a:schemeClr val="bg1"/>
              </a:solidFill>
              <a:ln w="9525">
                <a:noFill/>
              </a:ln>
              <a:effectLst/>
            </c:spPr>
          </c:marker>
          <c:xVal>
            <c:numRef>
              <c:f>'Month Only'!$M$4:$M$45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'Month Only'!$N$4:$N$45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D-2401-4A45-BDCC-F98801854CD4}"/>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'Full Calendar'!$Z$4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3"/>
          <c:tx>
            <c:strRef>
              <c:f>'Full Calendar'!$V$3</c:f>
              <c:strCache>
                <c:ptCount val="1"/>
                <c:pt idx="0">
                  <c:v>Day Label</c:v>
                </c:pt>
              </c:strCache>
            </c:strRef>
          </c:tx>
          <c:spPr>
            <a:solidFill>
              <a:schemeClr val="accent3"/>
            </a:solidFill>
            <a:ln>
              <a:noFill/>
            </a:ln>
            <a:effectLst/>
          </c:spPr>
          <c:invertIfNegative val="0"/>
          <c:cat>
            <c:strRef>
              <c:f>'Full Calendar'!$V$4:$V$10</c:f>
              <c:strCache>
                <c:ptCount val="7"/>
                <c:pt idx="0">
                  <c:v>S</c:v>
                </c:pt>
                <c:pt idx="1">
                  <c:v>M</c:v>
                </c:pt>
                <c:pt idx="2">
                  <c:v>T</c:v>
                </c:pt>
                <c:pt idx="3">
                  <c:v>W</c:v>
                </c:pt>
                <c:pt idx="4">
                  <c:v>T</c:v>
                </c:pt>
                <c:pt idx="5">
                  <c:v>F</c:v>
                </c:pt>
                <c:pt idx="6">
                  <c:v>S</c:v>
                </c:pt>
              </c:strCache>
            </c:strRef>
          </c:cat>
          <c:val>
            <c:numRef>
              <c:f>'Full Calendar'!$W$4:$W$10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DF57-4D00-9962-9EC3A3B47B0C}"/>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'Full Calendar'!$H$2</c:f>
              <c:strCache>
                <c:ptCount val="1"/>
                <c:pt idx="0">
                  <c:v>Current Month</c:v>
                </c:pt>
              </c:strCache>
            </c:strRef>
          </c:tx>
          <c:spPr>
            <a:ln w="25400" cap="rnd">
              <a:noFill/>
              <a:round/>
            </a:ln>
            <a:effectLst/>
          </c:spPr>
          <c:marker>
            <c:symbol val="none"/>
          </c:marker>
          <c:dLbls>
            <c:dLbl>
              <c:idx val="0"/>
              <c:tx>
                <c:rich>
                  <a:bodyPr/>
                  <a:lstStyle/>
                  <a:p>
                    <a:fld id="{21C400FC-F807-4A24-938F-3685D237C49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DF57-4D00-9962-9EC3A3B47B0C}"/>
                </c:ext>
              </c:extLst>
            </c:dLbl>
            <c:dLbl>
              <c:idx val="1"/>
              <c:tx>
                <c:rich>
                  <a:bodyPr/>
                  <a:lstStyle/>
                  <a:p>
                    <a:fld id="{735F6A84-45DD-4073-BCFF-231AE7C8ED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F57-4D00-9962-9EC3A3B47B0C}"/>
                </c:ext>
              </c:extLst>
            </c:dLbl>
            <c:dLbl>
              <c:idx val="2"/>
              <c:tx>
                <c:rich>
                  <a:bodyPr/>
                  <a:lstStyle/>
                  <a:p>
                    <a:fld id="{C54F8087-2FE8-4441-B005-80874BA54F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F57-4D00-9962-9EC3A3B47B0C}"/>
                </c:ext>
              </c:extLst>
            </c:dLbl>
            <c:dLbl>
              <c:idx val="3"/>
              <c:tx>
                <c:rich>
                  <a:bodyPr/>
                  <a:lstStyle/>
                  <a:p>
                    <a:fld id="{4B78149F-4361-4EFF-8E0C-F900D6EC0C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F57-4D00-9962-9EC3A3B47B0C}"/>
                </c:ext>
              </c:extLst>
            </c:dLbl>
            <c:dLbl>
              <c:idx val="4"/>
              <c:tx>
                <c:rich>
                  <a:bodyPr/>
                  <a:lstStyle/>
                  <a:p>
                    <a:fld id="{89A3454B-D180-42F9-A2D1-BEC1500469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F57-4D00-9962-9EC3A3B47B0C}"/>
                </c:ext>
              </c:extLst>
            </c:dLbl>
            <c:dLbl>
              <c:idx val="5"/>
              <c:tx>
                <c:rich>
                  <a:bodyPr/>
                  <a:lstStyle/>
                  <a:p>
                    <a:fld id="{1933071B-6685-4D3E-9DD0-540F00F3F95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F57-4D00-9962-9EC3A3B47B0C}"/>
                </c:ext>
              </c:extLst>
            </c:dLbl>
            <c:dLbl>
              <c:idx val="6"/>
              <c:tx>
                <c:rich>
                  <a:bodyPr/>
                  <a:lstStyle/>
                  <a:p>
                    <a:fld id="{0C44C027-E498-4C26-8356-43AF691199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F57-4D00-9962-9EC3A3B47B0C}"/>
                </c:ext>
              </c:extLst>
            </c:dLbl>
            <c:dLbl>
              <c:idx val="7"/>
              <c:tx>
                <c:rich>
                  <a:bodyPr/>
                  <a:lstStyle/>
                  <a:p>
                    <a:fld id="{A87F256D-6C56-41B1-AD92-0FC54CA97B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F57-4D00-9962-9EC3A3B47B0C}"/>
                </c:ext>
              </c:extLst>
            </c:dLbl>
            <c:dLbl>
              <c:idx val="8"/>
              <c:tx>
                <c:rich>
                  <a:bodyPr/>
                  <a:lstStyle/>
                  <a:p>
                    <a:fld id="{990EB4BA-67D6-4641-A916-CF84634CEB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F57-4D00-9962-9EC3A3B47B0C}"/>
                </c:ext>
              </c:extLst>
            </c:dLbl>
            <c:dLbl>
              <c:idx val="9"/>
              <c:tx>
                <c:rich>
                  <a:bodyPr/>
                  <a:lstStyle/>
                  <a:p>
                    <a:fld id="{273923AA-7EB8-40B4-8130-58EEE855C3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F57-4D00-9962-9EC3A3B47B0C}"/>
                </c:ext>
              </c:extLst>
            </c:dLbl>
            <c:dLbl>
              <c:idx val="10"/>
              <c:tx>
                <c:rich>
                  <a:bodyPr/>
                  <a:lstStyle/>
                  <a:p>
                    <a:fld id="{79BC5A60-4E33-42FC-9384-0DE6B99139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F57-4D00-9962-9EC3A3B47B0C}"/>
                </c:ext>
              </c:extLst>
            </c:dLbl>
            <c:dLbl>
              <c:idx val="11"/>
              <c:tx>
                <c:rich>
                  <a:bodyPr/>
                  <a:lstStyle/>
                  <a:p>
                    <a:fld id="{9349EDE5-6F99-412F-8110-FAEF02707C9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F57-4D00-9962-9EC3A3B47B0C}"/>
                </c:ext>
              </c:extLst>
            </c:dLbl>
            <c:dLbl>
              <c:idx val="12"/>
              <c:tx>
                <c:rich>
                  <a:bodyPr/>
                  <a:lstStyle/>
                  <a:p>
                    <a:fld id="{0AF35ACE-F849-45A0-AB73-16B2CB523B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F57-4D00-9962-9EC3A3B47B0C}"/>
                </c:ext>
              </c:extLst>
            </c:dLbl>
            <c:dLbl>
              <c:idx val="13"/>
              <c:tx>
                <c:rich>
                  <a:bodyPr/>
                  <a:lstStyle/>
                  <a:p>
                    <a:fld id="{ADD6711F-C0DC-4743-AD9E-A75D9164BF2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F57-4D00-9962-9EC3A3B47B0C}"/>
                </c:ext>
              </c:extLst>
            </c:dLbl>
            <c:dLbl>
              <c:idx val="14"/>
              <c:tx>
                <c:rich>
                  <a:bodyPr/>
                  <a:lstStyle/>
                  <a:p>
                    <a:fld id="{2D6B2DC0-7637-45B1-A9EA-F5C30A81FAF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F57-4D00-9962-9EC3A3B47B0C}"/>
                </c:ext>
              </c:extLst>
            </c:dLbl>
            <c:dLbl>
              <c:idx val="15"/>
              <c:tx>
                <c:rich>
                  <a:bodyPr/>
                  <a:lstStyle/>
                  <a:p>
                    <a:fld id="{D634B697-751F-4E28-A470-1D5C467B87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F57-4D00-9962-9EC3A3B47B0C}"/>
                </c:ext>
              </c:extLst>
            </c:dLbl>
            <c:dLbl>
              <c:idx val="16"/>
              <c:tx>
                <c:rich>
                  <a:bodyPr/>
                  <a:lstStyle/>
                  <a:p>
                    <a:fld id="{1961E2C0-188D-495F-AA88-23F5D1DAAC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F57-4D00-9962-9EC3A3B47B0C}"/>
                </c:ext>
              </c:extLst>
            </c:dLbl>
            <c:dLbl>
              <c:idx val="17"/>
              <c:tx>
                <c:rich>
                  <a:bodyPr/>
                  <a:lstStyle/>
                  <a:p>
                    <a:fld id="{30EB0A1F-19DF-4829-A7D5-D77AD0BF484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F57-4D00-9962-9EC3A3B47B0C}"/>
                </c:ext>
              </c:extLst>
            </c:dLbl>
            <c:dLbl>
              <c:idx val="18"/>
              <c:tx>
                <c:rich>
                  <a:bodyPr/>
                  <a:lstStyle/>
                  <a:p>
                    <a:fld id="{A732D06E-2A2E-459D-9E70-7473D24BE5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F57-4D00-9962-9EC3A3B47B0C}"/>
                </c:ext>
              </c:extLst>
            </c:dLbl>
            <c:dLbl>
              <c:idx val="19"/>
              <c:tx>
                <c:rich>
                  <a:bodyPr/>
                  <a:lstStyle/>
                  <a:p>
                    <a:fld id="{9C3430AD-9F42-4D35-8912-0CADC90567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DF57-4D00-9962-9EC3A3B47B0C}"/>
                </c:ext>
              </c:extLst>
            </c:dLbl>
            <c:dLbl>
              <c:idx val="20"/>
              <c:tx>
                <c:rich>
                  <a:bodyPr/>
                  <a:lstStyle/>
                  <a:p>
                    <a:fld id="{491902A5-E98E-4483-B891-C138B2A9DA4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DF57-4D00-9962-9EC3A3B47B0C}"/>
                </c:ext>
              </c:extLst>
            </c:dLbl>
            <c:dLbl>
              <c:idx val="21"/>
              <c:tx>
                <c:rich>
                  <a:bodyPr/>
                  <a:lstStyle/>
                  <a:p>
                    <a:fld id="{CEEAF7FF-283F-4705-B823-2D406CA28FB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F57-4D00-9962-9EC3A3B47B0C}"/>
                </c:ext>
              </c:extLst>
            </c:dLbl>
            <c:dLbl>
              <c:idx val="22"/>
              <c:tx>
                <c:rich>
                  <a:bodyPr/>
                  <a:lstStyle/>
                  <a:p>
                    <a:fld id="{007E632A-6BD6-477C-80F9-BF6C6F2702E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F57-4D00-9962-9EC3A3B47B0C}"/>
                </c:ext>
              </c:extLst>
            </c:dLbl>
            <c:dLbl>
              <c:idx val="23"/>
              <c:tx>
                <c:rich>
                  <a:bodyPr/>
                  <a:lstStyle/>
                  <a:p>
                    <a:fld id="{EE7C99E6-1DA9-4517-B760-22A4425CA7C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F57-4D00-9962-9EC3A3B47B0C}"/>
                </c:ext>
              </c:extLst>
            </c:dLbl>
            <c:dLbl>
              <c:idx val="24"/>
              <c:tx>
                <c:rich>
                  <a:bodyPr/>
                  <a:lstStyle/>
                  <a:p>
                    <a:fld id="{577AF0DC-0F70-488F-B59F-F494685476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F57-4D00-9962-9EC3A3B47B0C}"/>
                </c:ext>
              </c:extLst>
            </c:dLbl>
            <c:dLbl>
              <c:idx val="25"/>
              <c:tx>
                <c:rich>
                  <a:bodyPr/>
                  <a:lstStyle/>
                  <a:p>
                    <a:fld id="{823FF739-6A86-4450-A289-0FFB36BCA8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F57-4D00-9962-9EC3A3B47B0C}"/>
                </c:ext>
              </c:extLst>
            </c:dLbl>
            <c:dLbl>
              <c:idx val="26"/>
              <c:tx>
                <c:rich>
                  <a:bodyPr/>
                  <a:lstStyle/>
                  <a:p>
                    <a:fld id="{19FE3B28-F892-44D7-98D5-35EB95073DA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F57-4D00-9962-9EC3A3B47B0C}"/>
                </c:ext>
              </c:extLst>
            </c:dLbl>
            <c:dLbl>
              <c:idx val="27"/>
              <c:tx>
                <c:rich>
                  <a:bodyPr/>
                  <a:lstStyle/>
                  <a:p>
                    <a:fld id="{0FD3E8F4-2CA9-463C-A1A0-6D8FD5C58B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DF57-4D00-9962-9EC3A3B47B0C}"/>
                </c:ext>
              </c:extLst>
            </c:dLbl>
            <c:dLbl>
              <c:idx val="28"/>
              <c:tx>
                <c:rich>
                  <a:bodyPr/>
                  <a:lstStyle/>
                  <a:p>
                    <a:fld id="{89DE2D38-22EB-42AB-BA0E-2C6258B48C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F57-4D00-9962-9EC3A3B47B0C}"/>
                </c:ext>
              </c:extLst>
            </c:dLbl>
            <c:dLbl>
              <c:idx val="29"/>
              <c:tx>
                <c:rich>
                  <a:bodyPr/>
                  <a:lstStyle/>
                  <a:p>
                    <a:fld id="{472C083F-5134-4C3E-BF42-4B78829BAC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F57-4D00-9962-9EC3A3B47B0C}"/>
                </c:ext>
              </c:extLst>
            </c:dLbl>
            <c:dLbl>
              <c:idx val="30"/>
              <c:tx>
                <c:rich>
                  <a:bodyPr/>
                  <a:lstStyle/>
                  <a:p>
                    <a:fld id="{86C1F422-A284-454B-ABF2-8A597981A3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F57-4D00-9962-9EC3A3B47B0C}"/>
                </c:ext>
              </c:extLst>
            </c:dLbl>
            <c:dLbl>
              <c:idx val="31"/>
              <c:tx>
                <c:rich>
                  <a:bodyPr/>
                  <a:lstStyle/>
                  <a:p>
                    <a:fld id="{8B7D80D7-FC2B-4864-9561-9115B663D1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F57-4D00-9962-9EC3A3B47B0C}"/>
                </c:ext>
              </c:extLst>
            </c:dLbl>
            <c:dLbl>
              <c:idx val="32"/>
              <c:tx>
                <c:rich>
                  <a:bodyPr/>
                  <a:lstStyle/>
                  <a:p>
                    <a:fld id="{67C945CC-FB3E-4A35-BCB8-FACE6413BD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F57-4D00-9962-9EC3A3B47B0C}"/>
                </c:ext>
              </c:extLst>
            </c:dLbl>
            <c:dLbl>
              <c:idx val="33"/>
              <c:tx>
                <c:rich>
                  <a:bodyPr/>
                  <a:lstStyle/>
                  <a:p>
                    <a:fld id="{C543BC5C-6CCF-4EB4-818A-F8F64AD88D7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DF57-4D00-9962-9EC3A3B47B0C}"/>
                </c:ext>
              </c:extLst>
            </c:dLbl>
            <c:dLbl>
              <c:idx val="34"/>
              <c:tx>
                <c:rich>
                  <a:bodyPr/>
                  <a:lstStyle/>
                  <a:p>
                    <a:fld id="{E52E09A7-9DA9-451F-BAF9-BFD2D08B1D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DF57-4D00-9962-9EC3A3B47B0C}"/>
                </c:ext>
              </c:extLst>
            </c:dLbl>
            <c:dLbl>
              <c:idx val="35"/>
              <c:tx>
                <c:rich>
                  <a:bodyPr/>
                  <a:lstStyle/>
                  <a:p>
                    <a:fld id="{0B8B8801-B0E8-4351-8885-881AF7DA61D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DF57-4D00-9962-9EC3A3B47B0C}"/>
                </c:ext>
              </c:extLst>
            </c:dLbl>
            <c:dLbl>
              <c:idx val="36"/>
              <c:tx>
                <c:rich>
                  <a:bodyPr/>
                  <a:lstStyle/>
                  <a:p>
                    <a:fld id="{BFC75956-24A9-4B4D-BF6F-4BCF6A3705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DF57-4D00-9962-9EC3A3B47B0C}"/>
                </c:ext>
              </c:extLst>
            </c:dLbl>
            <c:dLbl>
              <c:idx val="37"/>
              <c:tx>
                <c:rich>
                  <a:bodyPr/>
                  <a:lstStyle/>
                  <a:p>
                    <a:fld id="{78D1FF55-95FD-4F31-9587-6FB2126512B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DF57-4D00-9962-9EC3A3B47B0C}"/>
                </c:ext>
              </c:extLst>
            </c:dLbl>
            <c:dLbl>
              <c:idx val="38"/>
              <c:tx>
                <c:rich>
                  <a:bodyPr/>
                  <a:lstStyle/>
                  <a:p>
                    <a:fld id="{99D14954-EE31-4D8F-8043-B1671A82BE7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DF57-4D00-9962-9EC3A3B47B0C}"/>
                </c:ext>
              </c:extLst>
            </c:dLbl>
            <c:dLbl>
              <c:idx val="39"/>
              <c:tx>
                <c:rich>
                  <a:bodyPr/>
                  <a:lstStyle/>
                  <a:p>
                    <a:fld id="{4CF340B4-848F-4048-8054-F5F23E99788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DF57-4D00-9962-9EC3A3B47B0C}"/>
                </c:ext>
              </c:extLst>
            </c:dLbl>
            <c:dLbl>
              <c:idx val="40"/>
              <c:tx>
                <c:rich>
                  <a:bodyPr/>
                  <a:lstStyle/>
                  <a:p>
                    <a:fld id="{784AC3F5-1ECA-461C-A6B4-297BAD38025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DF57-4D00-9962-9EC3A3B47B0C}"/>
                </c:ext>
              </c:extLst>
            </c:dLbl>
            <c:dLbl>
              <c:idx val="41"/>
              <c:tx>
                <c:rich>
                  <a:bodyPr/>
                  <a:lstStyle/>
                  <a:p>
                    <a:fld id="{08D68F34-E44F-424E-AC32-A7AF56824D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DF57-4D00-9962-9EC3A3B47B0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'Full 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'Full 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'Full Calendar'!$L$4:$L$45</c15:f>
                <c15:dlblRangeCache>
                  <c:ptCount val="42"/>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15:dlblRangeCache>
              </c15:datalabelsRange>
            </c:ext>
            <c:ext xmlns:c16="http://schemas.microsoft.com/office/drawing/2014/chart" uri="{C3380CC4-5D6E-409C-BE32-E72D297353CC}">
              <c16:uniqueId val="{0000002B-DF57-4D00-9962-9EC3A3B47B0C}"/>
            </c:ext>
          </c:extLst>
        </c:ser>
        <c:ser>
          <c:idx val="1"/>
          <c:order val="1"/>
          <c:tx>
            <c:strRef>
              <c:f>'Full Calendar'!$R$2</c:f>
              <c:strCache>
                <c:ptCount val="1"/>
                <c:pt idx="0">
                  <c:v>Complete (color)</c:v>
                </c:pt>
              </c:strCache>
            </c:strRef>
          </c:tx>
          <c:spPr>
            <a:ln w="25400" cap="rnd">
              <a:noFill/>
              <a:round/>
            </a:ln>
            <a:effectLst/>
          </c:spPr>
          <c:marker>
            <c:symbol val="circle"/>
            <c:size val="19"/>
            <c:spPr>
              <a:noFill/>
              <a:ln w="22225">
                <a:solidFill>
                  <a:srgbClr val="00B0F0"/>
                </a:solidFill>
              </a:ln>
              <a:effectLst/>
            </c:spPr>
          </c:marker>
          <c:xVal>
            <c:numRef>
              <c:f>'Full Calendar'!$R$4:$R$45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#N/A</c:v>
                </c:pt>
                <c:pt idx="18">
                  <c:v>#N/A</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#N/A</c:v>
                </c:pt>
                <c:pt idx="39">
                  <c:v>#N/A</c:v>
                </c:pt>
                <c:pt idx="40">
                  <c:v>6</c:v>
                </c:pt>
                <c:pt idx="41">
                  <c:v>#N/A</c:v>
                </c:pt>
              </c:numCache>
            </c:numRef>
          </c:xVal>
          <c:yVal>
            <c:numRef>
              <c:f>'Full Calendar'!$S$4:$S$45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DF57-4D00-9962-9EC3A3B47B0C}"/>
            </c:ext>
          </c:extLst>
        </c:ser>
        <c:ser>
          <c:idx val="3"/>
          <c:order val="2"/>
          <c:tx>
            <c:strRef>
              <c:f>'Full Calendar'!$N$2</c:f>
              <c:strCache>
                <c:ptCount val="1"/>
                <c:pt idx="0">
                  <c:v>Prev/Next Month</c:v>
                </c:pt>
              </c:strCache>
            </c:strRef>
          </c:tx>
          <c:spPr>
            <a:ln w="25400" cap="rnd">
              <a:noFill/>
              <a:round/>
            </a:ln>
            <a:effectLst/>
          </c:spPr>
          <c:marker>
            <c:symbol val="none"/>
          </c:marker>
          <c:dLbls>
            <c:dLbl>
              <c:idx val="0"/>
              <c:tx>
                <c:rich>
                  <a:bodyPr/>
                  <a:lstStyle/>
                  <a:p>
                    <a:fld id="{EEBD20E1-D7B1-480B-BF3B-A44213CF7A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DF57-4D00-9962-9EC3A3B47B0C}"/>
                </c:ext>
              </c:extLst>
            </c:dLbl>
            <c:dLbl>
              <c:idx val="1"/>
              <c:tx>
                <c:rich>
                  <a:bodyPr/>
                  <a:lstStyle/>
                  <a:p>
                    <a:fld id="{1B33DEF1-B39B-4059-AB4C-7FF57EF067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DF57-4D00-9962-9EC3A3B47B0C}"/>
                </c:ext>
              </c:extLst>
            </c:dLbl>
            <c:dLbl>
              <c:idx val="2"/>
              <c:tx>
                <c:rich>
                  <a:bodyPr/>
                  <a:lstStyle/>
                  <a:p>
                    <a:fld id="{47865075-5FF1-44CF-912E-682588408F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DF57-4D00-9962-9EC3A3B47B0C}"/>
                </c:ext>
              </c:extLst>
            </c:dLbl>
            <c:dLbl>
              <c:idx val="3"/>
              <c:tx>
                <c:rich>
                  <a:bodyPr/>
                  <a:lstStyle/>
                  <a:p>
                    <a:fld id="{6794F221-8A3D-403E-8C35-5E612167DE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DF57-4D00-9962-9EC3A3B47B0C}"/>
                </c:ext>
              </c:extLst>
            </c:dLbl>
            <c:dLbl>
              <c:idx val="4"/>
              <c:tx>
                <c:rich>
                  <a:bodyPr/>
                  <a:lstStyle/>
                  <a:p>
                    <a:fld id="{264FCED4-6C97-483D-900E-BA3EABDA27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DF57-4D00-9962-9EC3A3B47B0C}"/>
                </c:ext>
              </c:extLst>
            </c:dLbl>
            <c:dLbl>
              <c:idx val="5"/>
              <c:tx>
                <c:rich>
                  <a:bodyPr/>
                  <a:lstStyle/>
                  <a:p>
                    <a:fld id="{AD5835D6-C549-4352-AB98-2911A3EDFF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DF57-4D00-9962-9EC3A3B47B0C}"/>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DF57-4D00-9962-9EC3A3B47B0C}"/>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DF57-4D00-9962-9EC3A3B47B0C}"/>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DF57-4D00-9962-9EC3A3B47B0C}"/>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DF57-4D00-9962-9EC3A3B47B0C}"/>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DF57-4D00-9962-9EC3A3B47B0C}"/>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DF57-4D00-9962-9EC3A3B47B0C}"/>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DF57-4D00-9962-9EC3A3B47B0C}"/>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DF57-4D00-9962-9EC3A3B47B0C}"/>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DF57-4D00-9962-9EC3A3B47B0C}"/>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DF57-4D00-9962-9EC3A3B47B0C}"/>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DF57-4D00-9962-9EC3A3B47B0C}"/>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DF57-4D00-9962-9EC3A3B47B0C}"/>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DF57-4D00-9962-9EC3A3B47B0C}"/>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DF57-4D00-9962-9EC3A3B47B0C}"/>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DF57-4D00-9962-9EC3A3B47B0C}"/>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DF57-4D00-9962-9EC3A3B47B0C}"/>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DF57-4D00-9962-9EC3A3B47B0C}"/>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DF57-4D00-9962-9EC3A3B47B0C}"/>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DF57-4D00-9962-9EC3A3B47B0C}"/>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DF57-4D00-9962-9EC3A3B47B0C}"/>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DF57-4D00-9962-9EC3A3B47B0C}"/>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DF57-4D00-9962-9EC3A3B47B0C}"/>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DF57-4D00-9962-9EC3A3B47B0C}"/>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DF57-4D00-9962-9EC3A3B47B0C}"/>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DF57-4D00-9962-9EC3A3B47B0C}"/>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DF57-4D00-9962-9EC3A3B47B0C}"/>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DF57-4D00-9962-9EC3A3B47B0C}"/>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DF57-4D00-9962-9EC3A3B47B0C}"/>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DF57-4D00-9962-9EC3A3B47B0C}"/>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DF57-4D00-9962-9EC3A3B47B0C}"/>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DF57-4D00-9962-9EC3A3B47B0C}"/>
                </c:ext>
              </c:extLst>
            </c:dLbl>
            <c:dLbl>
              <c:idx val="37"/>
              <c:tx>
                <c:rich>
                  <a:bodyPr/>
                  <a:lstStyle/>
                  <a:p>
                    <a:fld id="{034B13C6-8171-4425-8F11-3436DCAFE4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DF57-4D00-9962-9EC3A3B47B0C}"/>
                </c:ext>
              </c:extLst>
            </c:dLbl>
            <c:dLbl>
              <c:idx val="38"/>
              <c:tx>
                <c:rich>
                  <a:bodyPr/>
                  <a:lstStyle/>
                  <a:p>
                    <a:fld id="{E4496D25-8AD5-4E28-A947-B1FAE310530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DF57-4D00-9962-9EC3A3B47B0C}"/>
                </c:ext>
              </c:extLst>
            </c:dLbl>
            <c:dLbl>
              <c:idx val="39"/>
              <c:tx>
                <c:rich>
                  <a:bodyPr/>
                  <a:lstStyle/>
                  <a:p>
                    <a:fld id="{C437EDB2-E0B4-4EA9-ACD6-4C8B9BCAFC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DF57-4D00-9962-9EC3A3B47B0C}"/>
                </c:ext>
              </c:extLst>
            </c:dLbl>
            <c:dLbl>
              <c:idx val="40"/>
              <c:tx>
                <c:rich>
                  <a:bodyPr/>
                  <a:lstStyle/>
                  <a:p>
                    <a:fld id="{BCA505FE-B1A7-452E-8027-8AE4A3AA33E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DF57-4D00-9962-9EC3A3B47B0C}"/>
                </c:ext>
              </c:extLst>
            </c:dLbl>
            <c:dLbl>
              <c:idx val="41"/>
              <c:tx>
                <c:rich>
                  <a:bodyPr/>
                  <a:lstStyle/>
                  <a:p>
                    <a:fld id="{7AC52CC1-211D-4AC9-8E91-FEEEB60325C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DF57-4D00-9962-9EC3A3B47B0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'Full Calendar'!$N$4:$N$45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'Full Calendar'!$O$4:$O$45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'Full Calendar'!$P$4:$P$45</c15:f>
                <c15:dlblRangeCache>
                  <c:ptCount val="42"/>
                  <c:pt idx="0">
                    <c:v>25</c:v>
                  </c:pt>
                  <c:pt idx="1">
                    <c:v>26</c:v>
                  </c:pt>
                  <c:pt idx="2">
                    <c:v>27</c:v>
                  </c:pt>
                  <c:pt idx="3">
                    <c:v>28</c:v>
                  </c:pt>
                  <c:pt idx="4">
                    <c:v>29</c:v>
                  </c:pt>
                  <c:pt idx="5">
                    <c:v>30</c:v>
                  </c:pt>
                  <c:pt idx="37">
                    <c:v>1</c:v>
                  </c:pt>
                  <c:pt idx="38">
                    <c:v>2</c:v>
                  </c:pt>
                  <c:pt idx="39">
                    <c:v>3</c:v>
                  </c:pt>
                  <c:pt idx="40">
                    <c:v>4</c:v>
                  </c:pt>
                  <c:pt idx="41">
                    <c:v>5</c:v>
                  </c:pt>
                </c15:dlblRangeCache>
              </c15:datalabelsRange>
            </c:ext>
            <c:ext xmlns:c16="http://schemas.microsoft.com/office/drawing/2014/chart" uri="{C3380CC4-5D6E-409C-BE32-E72D297353CC}">
              <c16:uniqueId val="{00000057-DF57-4D00-9962-9EC3A3B47B0C}"/>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Goals!$AE$4</c:f>
          <c:strCache>
            <c:ptCount val="1"/>
            <c:pt idx="0">
              <c:v>July 2023</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870827199954368E-2"/>
          <c:y val="0.24282691407760076"/>
          <c:w val="0.91624047713588097"/>
          <c:h val="0.73787666076624148"/>
        </c:manualLayout>
      </c:layout>
      <c:barChart>
        <c:barDir val="col"/>
        <c:grouping val="clustered"/>
        <c:varyColors val="0"/>
        <c:ser>
          <c:idx val="2"/>
          <c:order val="4"/>
          <c:tx>
            <c:strRef>
              <c:f>Goals!$AA$3</c:f>
              <c:strCache>
                <c:ptCount val="1"/>
                <c:pt idx="0">
                  <c:v>Day Label</c:v>
                </c:pt>
              </c:strCache>
            </c:strRef>
          </c:tx>
          <c:spPr>
            <a:solidFill>
              <a:schemeClr val="accent3"/>
            </a:solidFill>
            <a:ln>
              <a:noFill/>
            </a:ln>
            <a:effectLst/>
          </c:spPr>
          <c:invertIfNegative val="0"/>
          <c:cat>
            <c:strRef>
              <c:f>Goals!$AA$4:$AA$10</c:f>
              <c:strCache>
                <c:ptCount val="7"/>
                <c:pt idx="0">
                  <c:v>S</c:v>
                </c:pt>
                <c:pt idx="1">
                  <c:v>M</c:v>
                </c:pt>
                <c:pt idx="2">
                  <c:v>T</c:v>
                </c:pt>
                <c:pt idx="3">
                  <c:v>W</c:v>
                </c:pt>
                <c:pt idx="4">
                  <c:v>T</c:v>
                </c:pt>
                <c:pt idx="5">
                  <c:v>F</c:v>
                </c:pt>
                <c:pt idx="6">
                  <c:v>S</c:v>
                </c:pt>
              </c:strCache>
            </c:strRef>
          </c:cat>
          <c:val>
            <c:numRef>
              <c:f>Goals!$AB$4:$AB$10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55A-49DC-A93C-0387F31A2008}"/>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Goals!$H$2</c:f>
              <c:strCache>
                <c:ptCount val="1"/>
                <c:pt idx="0">
                  <c:v>Current Month</c:v>
                </c:pt>
              </c:strCache>
            </c:strRef>
          </c:tx>
          <c:spPr>
            <a:ln w="25400" cap="rnd">
              <a:noFill/>
              <a:round/>
            </a:ln>
            <a:effectLst/>
          </c:spPr>
          <c:marker>
            <c:symbol val="none"/>
          </c:marker>
          <c:dLbls>
            <c:dLbl>
              <c:idx val="0"/>
              <c:tx>
                <c:rich>
                  <a:bodyPr/>
                  <a:lstStyle/>
                  <a:p>
                    <a:fld id="{B492A4A1-A049-446C-9A9F-E2232F09870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55A-49DC-A93C-0387F31A2008}"/>
                </c:ext>
              </c:extLst>
            </c:dLbl>
            <c:dLbl>
              <c:idx val="1"/>
              <c:tx>
                <c:rich>
                  <a:bodyPr/>
                  <a:lstStyle/>
                  <a:p>
                    <a:fld id="{4B99A1BA-4725-4137-88AB-E6CA2FC5B5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5A-49DC-A93C-0387F31A2008}"/>
                </c:ext>
              </c:extLst>
            </c:dLbl>
            <c:dLbl>
              <c:idx val="2"/>
              <c:tx>
                <c:rich>
                  <a:bodyPr/>
                  <a:lstStyle/>
                  <a:p>
                    <a:fld id="{31EF647C-B6C0-425E-856A-D79043E4FB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5A-49DC-A93C-0387F31A2008}"/>
                </c:ext>
              </c:extLst>
            </c:dLbl>
            <c:dLbl>
              <c:idx val="3"/>
              <c:tx>
                <c:rich>
                  <a:bodyPr/>
                  <a:lstStyle/>
                  <a:p>
                    <a:fld id="{E9404726-31F8-46D8-8D7A-7239FB9571B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5A-49DC-A93C-0387F31A2008}"/>
                </c:ext>
              </c:extLst>
            </c:dLbl>
            <c:dLbl>
              <c:idx val="4"/>
              <c:tx>
                <c:rich>
                  <a:bodyPr/>
                  <a:lstStyle/>
                  <a:p>
                    <a:fld id="{63C3CF3C-DE3B-4BA7-B7F2-24041DC0BAA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5A-49DC-A93C-0387F31A2008}"/>
                </c:ext>
              </c:extLst>
            </c:dLbl>
            <c:dLbl>
              <c:idx val="5"/>
              <c:tx>
                <c:rich>
                  <a:bodyPr/>
                  <a:lstStyle/>
                  <a:p>
                    <a:fld id="{0B317667-7120-47B3-95EC-6F994A668F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5A-49DC-A93C-0387F31A2008}"/>
                </c:ext>
              </c:extLst>
            </c:dLbl>
            <c:dLbl>
              <c:idx val="6"/>
              <c:tx>
                <c:rich>
                  <a:bodyPr/>
                  <a:lstStyle/>
                  <a:p>
                    <a:fld id="{69084DF8-C6E9-4D30-AE0C-3E6B9E3911E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5A-49DC-A93C-0387F31A2008}"/>
                </c:ext>
              </c:extLst>
            </c:dLbl>
            <c:dLbl>
              <c:idx val="7"/>
              <c:tx>
                <c:rich>
                  <a:bodyPr/>
                  <a:lstStyle/>
                  <a:p>
                    <a:fld id="{A3043784-091C-40BB-BCE2-13ED49D723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55A-49DC-A93C-0387F31A2008}"/>
                </c:ext>
              </c:extLst>
            </c:dLbl>
            <c:dLbl>
              <c:idx val="8"/>
              <c:tx>
                <c:rich>
                  <a:bodyPr/>
                  <a:lstStyle/>
                  <a:p>
                    <a:fld id="{3BC03E75-0817-402F-8EDB-1C0056E3603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55A-49DC-A93C-0387F31A2008}"/>
                </c:ext>
              </c:extLst>
            </c:dLbl>
            <c:dLbl>
              <c:idx val="9"/>
              <c:tx>
                <c:rich>
                  <a:bodyPr/>
                  <a:lstStyle/>
                  <a:p>
                    <a:fld id="{BD91D204-A5FC-4226-9757-03263B885A6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55A-49DC-A93C-0387F31A2008}"/>
                </c:ext>
              </c:extLst>
            </c:dLbl>
            <c:dLbl>
              <c:idx val="10"/>
              <c:tx>
                <c:rich>
                  <a:bodyPr/>
                  <a:lstStyle/>
                  <a:p>
                    <a:fld id="{4F7EF3DC-223A-45A0-82AA-808C08F61E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55A-49DC-A93C-0387F31A2008}"/>
                </c:ext>
              </c:extLst>
            </c:dLbl>
            <c:dLbl>
              <c:idx val="11"/>
              <c:tx>
                <c:rich>
                  <a:bodyPr/>
                  <a:lstStyle/>
                  <a:p>
                    <a:fld id="{6E6D29FD-9519-4278-A9D2-28B0DE4CEED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55A-49DC-A93C-0387F31A2008}"/>
                </c:ext>
              </c:extLst>
            </c:dLbl>
            <c:dLbl>
              <c:idx val="12"/>
              <c:tx>
                <c:rich>
                  <a:bodyPr/>
                  <a:lstStyle/>
                  <a:p>
                    <a:fld id="{5AB6B714-7A6D-44E1-BA93-3A79A4D7DE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55A-49DC-A93C-0387F31A2008}"/>
                </c:ext>
              </c:extLst>
            </c:dLbl>
            <c:dLbl>
              <c:idx val="13"/>
              <c:tx>
                <c:rich>
                  <a:bodyPr/>
                  <a:lstStyle/>
                  <a:p>
                    <a:fld id="{08D05B66-3ECE-4144-B677-E0A20DA52AE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55A-49DC-A93C-0387F31A2008}"/>
                </c:ext>
              </c:extLst>
            </c:dLbl>
            <c:dLbl>
              <c:idx val="14"/>
              <c:tx>
                <c:rich>
                  <a:bodyPr/>
                  <a:lstStyle/>
                  <a:p>
                    <a:fld id="{4484FAEF-3AA9-40E9-A678-007988D48C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55A-49DC-A93C-0387F31A2008}"/>
                </c:ext>
              </c:extLst>
            </c:dLbl>
            <c:dLbl>
              <c:idx val="15"/>
              <c:tx>
                <c:rich>
                  <a:bodyPr/>
                  <a:lstStyle/>
                  <a:p>
                    <a:fld id="{4D28E6BE-44B1-438C-87AD-D727247BCF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55A-49DC-A93C-0387F31A2008}"/>
                </c:ext>
              </c:extLst>
            </c:dLbl>
            <c:dLbl>
              <c:idx val="16"/>
              <c:tx>
                <c:rich>
                  <a:bodyPr/>
                  <a:lstStyle/>
                  <a:p>
                    <a:fld id="{3260C929-9886-4BC6-A727-4316840C28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55A-49DC-A93C-0387F31A2008}"/>
                </c:ext>
              </c:extLst>
            </c:dLbl>
            <c:dLbl>
              <c:idx val="17"/>
              <c:tx>
                <c:rich>
                  <a:bodyPr/>
                  <a:lstStyle/>
                  <a:p>
                    <a:fld id="{7B9938CD-5011-4C07-B350-22C18C1E679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55A-49DC-A93C-0387F31A2008}"/>
                </c:ext>
              </c:extLst>
            </c:dLbl>
            <c:dLbl>
              <c:idx val="18"/>
              <c:tx>
                <c:rich>
                  <a:bodyPr/>
                  <a:lstStyle/>
                  <a:p>
                    <a:fld id="{BE9CDBAA-D540-4094-B5AA-0F3F821410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55A-49DC-A93C-0387F31A2008}"/>
                </c:ext>
              </c:extLst>
            </c:dLbl>
            <c:dLbl>
              <c:idx val="19"/>
              <c:tx>
                <c:rich>
                  <a:bodyPr/>
                  <a:lstStyle/>
                  <a:p>
                    <a:fld id="{A3B1FDD2-5752-4569-8D80-58170F950AE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55A-49DC-A93C-0387F31A2008}"/>
                </c:ext>
              </c:extLst>
            </c:dLbl>
            <c:dLbl>
              <c:idx val="20"/>
              <c:tx>
                <c:rich>
                  <a:bodyPr/>
                  <a:lstStyle/>
                  <a:p>
                    <a:fld id="{C23D1F8F-9AA3-481E-8637-496556DB9EB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A55A-49DC-A93C-0387F31A2008}"/>
                </c:ext>
              </c:extLst>
            </c:dLbl>
            <c:dLbl>
              <c:idx val="21"/>
              <c:tx>
                <c:rich>
                  <a:bodyPr/>
                  <a:lstStyle/>
                  <a:p>
                    <a:fld id="{A2904690-614D-4F0D-A6B6-258F8A1FCC2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55A-49DC-A93C-0387F31A2008}"/>
                </c:ext>
              </c:extLst>
            </c:dLbl>
            <c:dLbl>
              <c:idx val="22"/>
              <c:tx>
                <c:rich>
                  <a:bodyPr/>
                  <a:lstStyle/>
                  <a:p>
                    <a:fld id="{9721C956-A5FB-4862-AE85-13748BDD158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55A-49DC-A93C-0387F31A2008}"/>
                </c:ext>
              </c:extLst>
            </c:dLbl>
            <c:dLbl>
              <c:idx val="23"/>
              <c:tx>
                <c:rich>
                  <a:bodyPr/>
                  <a:lstStyle/>
                  <a:p>
                    <a:fld id="{744406C2-E20A-46B4-AE07-93DD799FFE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55A-49DC-A93C-0387F31A2008}"/>
                </c:ext>
              </c:extLst>
            </c:dLbl>
            <c:dLbl>
              <c:idx val="24"/>
              <c:tx>
                <c:rich>
                  <a:bodyPr/>
                  <a:lstStyle/>
                  <a:p>
                    <a:fld id="{7C10F7FC-2729-4DA9-998D-5B307C949F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55A-49DC-A93C-0387F31A2008}"/>
                </c:ext>
              </c:extLst>
            </c:dLbl>
            <c:dLbl>
              <c:idx val="25"/>
              <c:tx>
                <c:rich>
                  <a:bodyPr/>
                  <a:lstStyle/>
                  <a:p>
                    <a:fld id="{36948770-D2C9-4DA7-90E3-573968F70E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55A-49DC-A93C-0387F31A2008}"/>
                </c:ext>
              </c:extLst>
            </c:dLbl>
            <c:dLbl>
              <c:idx val="26"/>
              <c:tx>
                <c:rich>
                  <a:bodyPr/>
                  <a:lstStyle/>
                  <a:p>
                    <a:fld id="{44AB0ED5-7E8F-4852-BA19-A229A74AC6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55A-49DC-A93C-0387F31A2008}"/>
                </c:ext>
              </c:extLst>
            </c:dLbl>
            <c:dLbl>
              <c:idx val="27"/>
              <c:tx>
                <c:rich>
                  <a:bodyPr/>
                  <a:lstStyle/>
                  <a:p>
                    <a:fld id="{D6A69036-497A-4722-B5ED-190FECF718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55A-49DC-A93C-0387F31A2008}"/>
                </c:ext>
              </c:extLst>
            </c:dLbl>
            <c:dLbl>
              <c:idx val="28"/>
              <c:tx>
                <c:rich>
                  <a:bodyPr/>
                  <a:lstStyle/>
                  <a:p>
                    <a:fld id="{D25B519F-121D-4778-B822-312B2B7C32A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55A-49DC-A93C-0387F31A2008}"/>
                </c:ext>
              </c:extLst>
            </c:dLbl>
            <c:dLbl>
              <c:idx val="29"/>
              <c:tx>
                <c:rich>
                  <a:bodyPr/>
                  <a:lstStyle/>
                  <a:p>
                    <a:fld id="{EEAFD2DC-9F9E-41DA-9C8B-A1B5EA9B95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55A-49DC-A93C-0387F31A2008}"/>
                </c:ext>
              </c:extLst>
            </c:dLbl>
            <c:dLbl>
              <c:idx val="30"/>
              <c:tx>
                <c:rich>
                  <a:bodyPr/>
                  <a:lstStyle/>
                  <a:p>
                    <a:fld id="{D8A505BA-E9F4-4691-8181-E2F956F3AC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55A-49DC-A93C-0387F31A2008}"/>
                </c:ext>
              </c:extLst>
            </c:dLbl>
            <c:dLbl>
              <c:idx val="31"/>
              <c:tx>
                <c:rich>
                  <a:bodyPr/>
                  <a:lstStyle/>
                  <a:p>
                    <a:fld id="{C76D12D0-21AE-4A0C-B9E4-E4F695CEF0D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55A-49DC-A93C-0387F31A2008}"/>
                </c:ext>
              </c:extLst>
            </c:dLbl>
            <c:dLbl>
              <c:idx val="32"/>
              <c:tx>
                <c:rich>
                  <a:bodyPr/>
                  <a:lstStyle/>
                  <a:p>
                    <a:fld id="{463586C0-F932-4148-B5AC-215C1D9003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55A-49DC-A93C-0387F31A2008}"/>
                </c:ext>
              </c:extLst>
            </c:dLbl>
            <c:dLbl>
              <c:idx val="33"/>
              <c:tx>
                <c:rich>
                  <a:bodyPr/>
                  <a:lstStyle/>
                  <a:p>
                    <a:fld id="{25575482-866C-41FA-882C-CC0DDC4B53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55A-49DC-A93C-0387F31A2008}"/>
                </c:ext>
              </c:extLst>
            </c:dLbl>
            <c:dLbl>
              <c:idx val="34"/>
              <c:tx>
                <c:rich>
                  <a:bodyPr/>
                  <a:lstStyle/>
                  <a:p>
                    <a:fld id="{7B78565C-AAC6-4B05-8DC7-AB103D030C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55A-49DC-A93C-0387F31A2008}"/>
                </c:ext>
              </c:extLst>
            </c:dLbl>
            <c:dLbl>
              <c:idx val="35"/>
              <c:tx>
                <c:rich>
                  <a:bodyPr/>
                  <a:lstStyle/>
                  <a:p>
                    <a:fld id="{F36052F6-4B17-4A03-8B16-3448726F16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55A-49DC-A93C-0387F31A2008}"/>
                </c:ext>
              </c:extLst>
            </c:dLbl>
            <c:dLbl>
              <c:idx val="36"/>
              <c:tx>
                <c:rich>
                  <a:bodyPr/>
                  <a:lstStyle/>
                  <a:p>
                    <a:fld id="{E6CF462A-2B66-4262-9450-CD5A75321AC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55A-49DC-A93C-0387F31A2008}"/>
                </c:ext>
              </c:extLst>
            </c:dLbl>
            <c:dLbl>
              <c:idx val="37"/>
              <c:tx>
                <c:rich>
                  <a:bodyPr/>
                  <a:lstStyle/>
                  <a:p>
                    <a:fld id="{010B9C88-A793-4995-82B4-7808E8DD22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A55A-49DC-A93C-0387F31A2008}"/>
                </c:ext>
              </c:extLst>
            </c:dLbl>
            <c:dLbl>
              <c:idx val="38"/>
              <c:tx>
                <c:rich>
                  <a:bodyPr/>
                  <a:lstStyle/>
                  <a:p>
                    <a:fld id="{43885965-5097-4B9C-AB5D-31E0C1FDFD9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A55A-49DC-A93C-0387F31A2008}"/>
                </c:ext>
              </c:extLst>
            </c:dLbl>
            <c:dLbl>
              <c:idx val="39"/>
              <c:tx>
                <c:rich>
                  <a:bodyPr/>
                  <a:lstStyle/>
                  <a:p>
                    <a:fld id="{DF54C259-CA24-4509-965E-FFA792FEB97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A55A-49DC-A93C-0387F31A2008}"/>
                </c:ext>
              </c:extLst>
            </c:dLbl>
            <c:dLbl>
              <c:idx val="40"/>
              <c:tx>
                <c:rich>
                  <a:bodyPr/>
                  <a:lstStyle/>
                  <a:p>
                    <a:fld id="{4CC89883-62DB-4C26-BC0C-E997D358AF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A55A-49DC-A93C-0387F31A2008}"/>
                </c:ext>
              </c:extLst>
            </c:dLbl>
            <c:dLbl>
              <c:idx val="41"/>
              <c:tx>
                <c:rich>
                  <a:bodyPr/>
                  <a:lstStyle/>
                  <a:p>
                    <a:fld id="{7FE766EC-849E-45D0-9A0B-7ABDB5FB746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A55A-49DC-A93C-0387F31A200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Goals!$I$4:$I$45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Goals!$J$4:$J$45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Goals!$L$4:$L$45</c15:f>
                <c15:dlblRangeCache>
                  <c:ptCount val="42"/>
                  <c:pt idx="6">
                    <c:v>1</c:v>
                  </c:pt>
                  <c:pt idx="7">
                    <c:v>2</c:v>
                  </c:pt>
                  <c:pt idx="8">
                    <c:v>3</c:v>
                  </c:pt>
                  <c:pt idx="9">
                    <c:v>4</c:v>
                  </c:pt>
                  <c:pt idx="10">
                    <c:v>5</c:v>
                  </c:pt>
                  <c:pt idx="11">
                    <c:v>6</c:v>
                  </c:pt>
                  <c:pt idx="12">
                    <c:v>7</c:v>
                  </c:pt>
                  <c:pt idx="13">
                    <c:v>8</c:v>
                  </c:pt>
                  <c:pt idx="14">
                    <c:v>9</c:v>
                  </c:pt>
                  <c:pt idx="15">
                    <c:v>10</c:v>
                  </c:pt>
                  <c:pt idx="16">
                    <c:v>11</c:v>
                  </c:pt>
                  <c:pt idx="17">
                    <c:v>12</c:v>
                  </c:pt>
                  <c:pt idx="18">
                    <c:v>13</c:v>
                  </c:pt>
                  <c:pt idx="19">
                    <c:v>14</c:v>
                  </c:pt>
                  <c:pt idx="20">
                    <c:v>15</c:v>
                  </c:pt>
                  <c:pt idx="21">
                    <c:v>16</c:v>
                  </c:pt>
                  <c:pt idx="22">
                    <c:v>17</c:v>
                  </c:pt>
                  <c:pt idx="23">
                    <c:v>18</c:v>
                  </c:pt>
                  <c:pt idx="24">
                    <c:v>19</c:v>
                  </c:pt>
                  <c:pt idx="25">
                    <c:v>20</c:v>
                  </c:pt>
                  <c:pt idx="26">
                    <c:v>21</c:v>
                  </c:pt>
                  <c:pt idx="27">
                    <c:v>22</c:v>
                  </c:pt>
                  <c:pt idx="28">
                    <c:v>23</c:v>
                  </c:pt>
                  <c:pt idx="29">
                    <c:v>24</c:v>
                  </c:pt>
                  <c:pt idx="30">
                    <c:v>25</c:v>
                  </c:pt>
                  <c:pt idx="31">
                    <c:v>26</c:v>
                  </c:pt>
                  <c:pt idx="32">
                    <c:v>27</c:v>
                  </c:pt>
                  <c:pt idx="33">
                    <c:v>28</c:v>
                  </c:pt>
                  <c:pt idx="34">
                    <c:v>29</c:v>
                  </c:pt>
                  <c:pt idx="35">
                    <c:v>30</c:v>
                  </c:pt>
                  <c:pt idx="36">
                    <c:v>31</c:v>
                  </c:pt>
                </c15:dlblRangeCache>
              </c15:datalabelsRange>
            </c:ext>
            <c:ext xmlns:c16="http://schemas.microsoft.com/office/drawing/2014/chart" uri="{C3380CC4-5D6E-409C-BE32-E72D297353CC}">
              <c16:uniqueId val="{0000002B-A55A-49DC-A93C-0387F31A2008}"/>
            </c:ext>
          </c:extLst>
        </c:ser>
        <c:ser>
          <c:idx val="1"/>
          <c:order val="1"/>
          <c:tx>
            <c:strRef>
              <c:f>Goals!$R$2</c:f>
              <c:strCache>
                <c:ptCount val="1"/>
                <c:pt idx="0">
                  <c:v>Complete (color)</c:v>
                </c:pt>
              </c:strCache>
            </c:strRef>
          </c:tx>
          <c:spPr>
            <a:ln w="25400" cap="rnd">
              <a:noFill/>
              <a:round/>
            </a:ln>
            <a:effectLst/>
          </c:spPr>
          <c:marker>
            <c:symbol val="circle"/>
            <c:size val="19"/>
            <c:spPr>
              <a:noFill/>
              <a:ln w="22225">
                <a:solidFill>
                  <a:srgbClr val="00B0F0"/>
                </a:solidFill>
              </a:ln>
              <a:effectLst/>
            </c:spPr>
          </c:marker>
          <c:xVal>
            <c:numRef>
              <c:f>Goals!$R$4:$R$45</c:f>
              <c:numCache>
                <c:formatCode>General</c:formatCode>
                <c:ptCount val="42"/>
                <c:pt idx="0">
                  <c:v>#N/A</c:v>
                </c:pt>
                <c:pt idx="1">
                  <c:v>#N/A</c:v>
                </c:pt>
                <c:pt idx="2">
                  <c:v>3</c:v>
                </c:pt>
                <c:pt idx="3">
                  <c:v>4</c:v>
                </c:pt>
                <c:pt idx="4">
                  <c:v>5</c:v>
                </c:pt>
                <c:pt idx="5">
                  <c:v>#N/A</c:v>
                </c:pt>
                <c:pt idx="6">
                  <c:v>7</c:v>
                </c:pt>
                <c:pt idx="7">
                  <c:v>1</c:v>
                </c:pt>
                <c:pt idx="8">
                  <c:v>2</c:v>
                </c:pt>
                <c:pt idx="9">
                  <c:v>#N/A</c:v>
                </c:pt>
                <c:pt idx="10">
                  <c:v>4</c:v>
                </c:pt>
                <c:pt idx="11">
                  <c:v>5</c:v>
                </c:pt>
                <c:pt idx="12">
                  <c:v>6</c:v>
                </c:pt>
                <c:pt idx="13">
                  <c:v>7</c:v>
                </c:pt>
                <c:pt idx="14">
                  <c:v>1</c:v>
                </c:pt>
                <c:pt idx="15">
                  <c:v>2</c:v>
                </c:pt>
                <c:pt idx="16">
                  <c:v>#N/A</c:v>
                </c:pt>
                <c:pt idx="17">
                  <c:v>#N/A</c:v>
                </c:pt>
                <c:pt idx="18">
                  <c:v>#N/A</c:v>
                </c:pt>
                <c:pt idx="19">
                  <c:v>6</c:v>
                </c:pt>
                <c:pt idx="20">
                  <c:v>7</c:v>
                </c:pt>
                <c:pt idx="21">
                  <c:v>1</c:v>
                </c:pt>
                <c:pt idx="22">
                  <c:v>#N/A</c:v>
                </c:pt>
                <c:pt idx="23">
                  <c:v>3</c:v>
                </c:pt>
                <c:pt idx="24">
                  <c:v>4</c:v>
                </c:pt>
                <c:pt idx="25">
                  <c:v>5</c:v>
                </c:pt>
                <c:pt idx="26">
                  <c:v>6</c:v>
                </c:pt>
                <c:pt idx="27">
                  <c:v>7</c:v>
                </c:pt>
                <c:pt idx="28">
                  <c:v>#N/A</c:v>
                </c:pt>
                <c:pt idx="29">
                  <c:v>2</c:v>
                </c:pt>
                <c:pt idx="30">
                  <c:v>3</c:v>
                </c:pt>
                <c:pt idx="31">
                  <c:v>4</c:v>
                </c:pt>
                <c:pt idx="32">
                  <c:v>5</c:v>
                </c:pt>
                <c:pt idx="33">
                  <c:v>#N/A</c:v>
                </c:pt>
                <c:pt idx="34">
                  <c:v>7</c:v>
                </c:pt>
                <c:pt idx="35">
                  <c:v>1</c:v>
                </c:pt>
                <c:pt idx="36">
                  <c:v>2</c:v>
                </c:pt>
                <c:pt idx="37">
                  <c:v>3</c:v>
                </c:pt>
                <c:pt idx="38">
                  <c:v>#N/A</c:v>
                </c:pt>
                <c:pt idx="39">
                  <c:v>#N/A</c:v>
                </c:pt>
                <c:pt idx="40">
                  <c:v>6</c:v>
                </c:pt>
                <c:pt idx="41">
                  <c:v>#N/A</c:v>
                </c:pt>
              </c:numCache>
            </c:numRef>
          </c:xVal>
          <c:yVal>
            <c:numRef>
              <c:f>Goals!$S$4:$S$45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56-A55A-49DC-A93C-0387F31A2008}"/>
            </c:ext>
          </c:extLst>
        </c:ser>
        <c:ser>
          <c:idx val="3"/>
          <c:order val="2"/>
          <c:tx>
            <c:strRef>
              <c:f>Goals!$N$2</c:f>
              <c:strCache>
                <c:ptCount val="1"/>
                <c:pt idx="0">
                  <c:v>Prev/Next Month</c:v>
                </c:pt>
              </c:strCache>
            </c:strRef>
          </c:tx>
          <c:spPr>
            <a:ln w="25400" cap="rnd">
              <a:noFill/>
              <a:round/>
            </a:ln>
            <a:effectLst/>
          </c:spPr>
          <c:marker>
            <c:symbol val="none"/>
          </c:marker>
          <c:dLbls>
            <c:dLbl>
              <c:idx val="0"/>
              <c:tx>
                <c:rich>
                  <a:bodyPr/>
                  <a:lstStyle/>
                  <a:p>
                    <a:fld id="{E912FE1A-F899-40C4-8910-EA6D9DC67F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A55A-49DC-A93C-0387F31A2008}"/>
                </c:ext>
              </c:extLst>
            </c:dLbl>
            <c:dLbl>
              <c:idx val="1"/>
              <c:tx>
                <c:rich>
                  <a:bodyPr/>
                  <a:lstStyle/>
                  <a:p>
                    <a:fld id="{ADBE95BC-68AE-4CBC-BD00-2AF7E1B54C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8-A55A-49DC-A93C-0387F31A2008}"/>
                </c:ext>
              </c:extLst>
            </c:dLbl>
            <c:dLbl>
              <c:idx val="2"/>
              <c:tx>
                <c:rich>
                  <a:bodyPr/>
                  <a:lstStyle/>
                  <a:p>
                    <a:fld id="{92157587-CD90-47EA-9E87-E92F93D356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A55A-49DC-A93C-0387F31A2008}"/>
                </c:ext>
              </c:extLst>
            </c:dLbl>
            <c:dLbl>
              <c:idx val="3"/>
              <c:tx>
                <c:rich>
                  <a:bodyPr/>
                  <a:lstStyle/>
                  <a:p>
                    <a:fld id="{C1590AAC-161E-494C-81FC-26BBD595F4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A-A55A-49DC-A93C-0387F31A2008}"/>
                </c:ext>
              </c:extLst>
            </c:dLbl>
            <c:dLbl>
              <c:idx val="4"/>
              <c:tx>
                <c:rich>
                  <a:bodyPr/>
                  <a:lstStyle/>
                  <a:p>
                    <a:fld id="{3B75D544-CED9-42DD-A6AA-A6EF739BE1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B-A55A-49DC-A93C-0387F31A2008}"/>
                </c:ext>
              </c:extLst>
            </c:dLbl>
            <c:dLbl>
              <c:idx val="5"/>
              <c:tx>
                <c:rich>
                  <a:bodyPr/>
                  <a:lstStyle/>
                  <a:p>
                    <a:fld id="{C80FE874-F6AA-4F49-A320-4DBB9E4271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C-A55A-49DC-A93C-0387F31A2008}"/>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A55A-49DC-A93C-0387F31A2008}"/>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A55A-49DC-A93C-0387F31A2008}"/>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A55A-49DC-A93C-0387F31A2008}"/>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A55A-49DC-A93C-0387F31A2008}"/>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A55A-49DC-A93C-0387F31A2008}"/>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A55A-49DC-A93C-0387F31A2008}"/>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A55A-49DC-A93C-0387F31A2008}"/>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A55A-49DC-A93C-0387F31A2008}"/>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A55A-49DC-A93C-0387F31A2008}"/>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A55A-49DC-A93C-0387F31A2008}"/>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A55A-49DC-A93C-0387F31A2008}"/>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A55A-49DC-A93C-0387F31A2008}"/>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A55A-49DC-A93C-0387F31A2008}"/>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A55A-49DC-A93C-0387F31A2008}"/>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A55A-49DC-A93C-0387F31A2008}"/>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A55A-49DC-A93C-0387F31A2008}"/>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A55A-49DC-A93C-0387F31A2008}"/>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A55A-49DC-A93C-0387F31A2008}"/>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A55A-49DC-A93C-0387F31A2008}"/>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A55A-49DC-A93C-0387F31A2008}"/>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A55A-49DC-A93C-0387F31A2008}"/>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A55A-49DC-A93C-0387F31A2008}"/>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A55A-49DC-A93C-0387F31A2008}"/>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A55A-49DC-A93C-0387F31A2008}"/>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A55A-49DC-A93C-0387F31A2008}"/>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A55A-49DC-A93C-0387F31A2008}"/>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A55A-49DC-A93C-0387F31A2008}"/>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8-A55A-49DC-A93C-0387F31A2008}"/>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A55A-49DC-A93C-0387F31A2008}"/>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A55A-49DC-A93C-0387F31A2008}"/>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A55A-49DC-A93C-0387F31A2008}"/>
                </c:ext>
              </c:extLst>
            </c:dLbl>
            <c:dLbl>
              <c:idx val="37"/>
              <c:tx>
                <c:rich>
                  <a:bodyPr/>
                  <a:lstStyle/>
                  <a:p>
                    <a:fld id="{5B1E561D-DAFF-4E79-8440-9DAFD3E6517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C-A55A-49DC-A93C-0387F31A2008}"/>
                </c:ext>
              </c:extLst>
            </c:dLbl>
            <c:dLbl>
              <c:idx val="38"/>
              <c:tx>
                <c:rich>
                  <a:bodyPr/>
                  <a:lstStyle/>
                  <a:p>
                    <a:fld id="{2AE324D6-7D50-47BB-885B-F150E3F1195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D-A55A-49DC-A93C-0387F31A2008}"/>
                </c:ext>
              </c:extLst>
            </c:dLbl>
            <c:dLbl>
              <c:idx val="39"/>
              <c:tx>
                <c:rich>
                  <a:bodyPr/>
                  <a:lstStyle/>
                  <a:p>
                    <a:fld id="{7B674C9C-07DB-4628-AD29-2D781D0C57D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E-A55A-49DC-A93C-0387F31A2008}"/>
                </c:ext>
              </c:extLst>
            </c:dLbl>
            <c:dLbl>
              <c:idx val="40"/>
              <c:tx>
                <c:rich>
                  <a:bodyPr/>
                  <a:lstStyle/>
                  <a:p>
                    <a:fld id="{E67CF48E-1DCB-43F9-BD55-CB31BCB4035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F-A55A-49DC-A93C-0387F31A2008}"/>
                </c:ext>
              </c:extLst>
            </c:dLbl>
            <c:dLbl>
              <c:idx val="41"/>
              <c:tx>
                <c:rich>
                  <a:bodyPr/>
                  <a:lstStyle/>
                  <a:p>
                    <a:fld id="{27EB89C6-A621-4B73-95C8-1597DA056B9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0-A55A-49DC-A93C-0387F31A200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Goals!$N$4:$N$45</c:f>
              <c:numCache>
                <c:formatCode>d</c:formatCode>
                <c:ptCount val="42"/>
                <c:pt idx="0">
                  <c:v>1</c:v>
                </c:pt>
                <c:pt idx="1">
                  <c:v>2</c:v>
                </c:pt>
                <c:pt idx="2">
                  <c:v>3</c:v>
                </c:pt>
                <c:pt idx="3">
                  <c:v>4</c:v>
                </c:pt>
                <c:pt idx="4">
                  <c:v>5</c:v>
                </c:pt>
                <c:pt idx="5">
                  <c:v>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3</c:v>
                </c:pt>
                <c:pt idx="38">
                  <c:v>4</c:v>
                </c:pt>
                <c:pt idx="39">
                  <c:v>5</c:v>
                </c:pt>
                <c:pt idx="40">
                  <c:v>6</c:v>
                </c:pt>
                <c:pt idx="41">
                  <c:v>7</c:v>
                </c:pt>
              </c:numCache>
            </c:numRef>
          </c:xVal>
          <c:yVal>
            <c:numRef>
              <c:f>Goals!$O$4:$O$45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Goals!$P$4:$P$45</c15:f>
                <c15:dlblRangeCache>
                  <c:ptCount val="42"/>
                  <c:pt idx="0">
                    <c:v>25</c:v>
                  </c:pt>
                  <c:pt idx="1">
                    <c:v>26</c:v>
                  </c:pt>
                  <c:pt idx="2">
                    <c:v>27</c:v>
                  </c:pt>
                  <c:pt idx="3">
                    <c:v>28</c:v>
                  </c:pt>
                  <c:pt idx="4">
                    <c:v>29</c:v>
                  </c:pt>
                  <c:pt idx="5">
                    <c:v>30</c:v>
                  </c:pt>
                  <c:pt idx="37">
                    <c:v>1</c:v>
                  </c:pt>
                  <c:pt idx="38">
                    <c:v>2</c:v>
                  </c:pt>
                  <c:pt idx="39">
                    <c:v>3</c:v>
                  </c:pt>
                  <c:pt idx="40">
                    <c:v>4</c:v>
                  </c:pt>
                  <c:pt idx="41">
                    <c:v>5</c:v>
                  </c:pt>
                </c15:dlblRangeCache>
              </c15:datalabelsRange>
            </c:ext>
            <c:ext xmlns:c16="http://schemas.microsoft.com/office/drawing/2014/chart" uri="{C3380CC4-5D6E-409C-BE32-E72D297353CC}">
              <c16:uniqueId val="{00000081-A55A-49DC-A93C-0387F31A2008}"/>
            </c:ext>
          </c:extLst>
        </c:ser>
        <c:ser>
          <c:idx val="4"/>
          <c:order val="3"/>
          <c:tx>
            <c:strRef>
              <c:f>Goals!$V$2</c:f>
              <c:strCache>
                <c:ptCount val="1"/>
                <c:pt idx="0">
                  <c:v>Goal</c:v>
                </c:pt>
              </c:strCache>
            </c:strRef>
          </c:tx>
          <c:spPr>
            <a:ln w="266700" cap="rnd">
              <a:solidFill>
                <a:srgbClr val="69D8FF">
                  <a:alpha val="50000"/>
                </a:srgbClr>
              </a:solidFill>
              <a:round/>
            </a:ln>
            <a:effectLst/>
          </c:spPr>
          <c:marker>
            <c:symbol val="none"/>
          </c:marker>
          <c:xVal>
            <c:numRef>
              <c:f>Goals!$X$4:$X$50</c:f>
              <c:numCache>
                <c:formatCode>General</c:formatCode>
                <c:ptCount val="47"/>
                <c:pt idx="0">
                  <c:v>#N/A</c:v>
                </c:pt>
                <c:pt idx="1">
                  <c:v>#N/A</c:v>
                </c:pt>
                <c:pt idx="2">
                  <c:v>#N/A</c:v>
                </c:pt>
                <c:pt idx="3">
                  <c:v>#N/A</c:v>
                </c:pt>
                <c:pt idx="4">
                  <c:v>#N/A</c:v>
                </c:pt>
                <c:pt idx="5">
                  <c:v>#N/A</c:v>
                </c:pt>
                <c:pt idx="6">
                  <c:v>#N/A</c:v>
                </c:pt>
                <c:pt idx="8">
                  <c:v>1</c:v>
                </c:pt>
                <c:pt idx="9">
                  <c:v>2</c:v>
                </c:pt>
                <c:pt idx="10">
                  <c:v>3</c:v>
                </c:pt>
                <c:pt idx="11">
                  <c:v>4</c:v>
                </c:pt>
                <c:pt idx="12">
                  <c:v>5</c:v>
                </c:pt>
                <c:pt idx="13">
                  <c:v>6</c:v>
                </c:pt>
                <c:pt idx="14">
                  <c:v>7</c:v>
                </c:pt>
                <c:pt idx="16">
                  <c:v>#N/A</c:v>
                </c:pt>
                <c:pt idx="17">
                  <c:v>#N/A</c:v>
                </c:pt>
                <c:pt idx="18">
                  <c:v>#N/A</c:v>
                </c:pt>
                <c:pt idx="19">
                  <c:v>#N/A</c:v>
                </c:pt>
                <c:pt idx="20">
                  <c:v>#N/A</c:v>
                </c:pt>
                <c:pt idx="21">
                  <c:v>#N/A</c:v>
                </c:pt>
                <c:pt idx="22">
                  <c:v>#N/A</c:v>
                </c:pt>
                <c:pt idx="24">
                  <c:v>1</c:v>
                </c:pt>
                <c:pt idx="25">
                  <c:v>2</c:v>
                </c:pt>
                <c:pt idx="26">
                  <c:v>3</c:v>
                </c:pt>
                <c:pt idx="27">
                  <c:v>4</c:v>
                </c:pt>
                <c:pt idx="28">
                  <c:v>5</c:v>
                </c:pt>
                <c:pt idx="29">
                  <c:v>6</c:v>
                </c:pt>
                <c:pt idx="30">
                  <c:v>7</c:v>
                </c:pt>
                <c:pt idx="32">
                  <c:v>1</c:v>
                </c:pt>
                <c:pt idx="33">
                  <c:v>2</c:v>
                </c:pt>
                <c:pt idx="34">
                  <c:v>3</c:v>
                </c:pt>
                <c:pt idx="35">
                  <c:v>4</c:v>
                </c:pt>
                <c:pt idx="36">
                  <c:v>5</c:v>
                </c:pt>
                <c:pt idx="37">
                  <c:v>6</c:v>
                </c:pt>
                <c:pt idx="38">
                  <c:v>7</c:v>
                </c:pt>
                <c:pt idx="40">
                  <c:v>#N/A</c:v>
                </c:pt>
                <c:pt idx="41">
                  <c:v>#N/A</c:v>
                </c:pt>
                <c:pt idx="42">
                  <c:v>#N/A</c:v>
                </c:pt>
                <c:pt idx="43">
                  <c:v>#N/A</c:v>
                </c:pt>
                <c:pt idx="44">
                  <c:v>#N/A</c:v>
                </c:pt>
                <c:pt idx="45">
                  <c:v>#N/A</c:v>
                </c:pt>
                <c:pt idx="46">
                  <c:v>#N/A</c:v>
                </c:pt>
              </c:numCache>
            </c:numRef>
          </c:xVal>
          <c:yVal>
            <c:numRef>
              <c:f>Goals!$Y$4:$Y$50</c:f>
              <c:numCache>
                <c:formatCode>General</c:formatCode>
                <c:ptCount val="47"/>
                <c:pt idx="0">
                  <c:v>6</c:v>
                </c:pt>
                <c:pt idx="1">
                  <c:v>6</c:v>
                </c:pt>
                <c:pt idx="2">
                  <c:v>6</c:v>
                </c:pt>
                <c:pt idx="3">
                  <c:v>6</c:v>
                </c:pt>
                <c:pt idx="4">
                  <c:v>6</c:v>
                </c:pt>
                <c:pt idx="5">
                  <c:v>6</c:v>
                </c:pt>
                <c:pt idx="6">
                  <c:v>6</c:v>
                </c:pt>
                <c:pt idx="8">
                  <c:v>5</c:v>
                </c:pt>
                <c:pt idx="9">
                  <c:v>5</c:v>
                </c:pt>
                <c:pt idx="10">
                  <c:v>5</c:v>
                </c:pt>
                <c:pt idx="11">
                  <c:v>5</c:v>
                </c:pt>
                <c:pt idx="12">
                  <c:v>5</c:v>
                </c:pt>
                <c:pt idx="13">
                  <c:v>5</c:v>
                </c:pt>
                <c:pt idx="14">
                  <c:v>5</c:v>
                </c:pt>
                <c:pt idx="16">
                  <c:v>4</c:v>
                </c:pt>
                <c:pt idx="17">
                  <c:v>4</c:v>
                </c:pt>
                <c:pt idx="18">
                  <c:v>4</c:v>
                </c:pt>
                <c:pt idx="19">
                  <c:v>4</c:v>
                </c:pt>
                <c:pt idx="20">
                  <c:v>4</c:v>
                </c:pt>
                <c:pt idx="21">
                  <c:v>4</c:v>
                </c:pt>
                <c:pt idx="22">
                  <c:v>4</c:v>
                </c:pt>
                <c:pt idx="24">
                  <c:v>3</c:v>
                </c:pt>
                <c:pt idx="25">
                  <c:v>3</c:v>
                </c:pt>
                <c:pt idx="26">
                  <c:v>3</c:v>
                </c:pt>
                <c:pt idx="27">
                  <c:v>3</c:v>
                </c:pt>
                <c:pt idx="28">
                  <c:v>3</c:v>
                </c:pt>
                <c:pt idx="29">
                  <c:v>3</c:v>
                </c:pt>
                <c:pt idx="30">
                  <c:v>3</c:v>
                </c:pt>
                <c:pt idx="32">
                  <c:v>2</c:v>
                </c:pt>
                <c:pt idx="33">
                  <c:v>2</c:v>
                </c:pt>
                <c:pt idx="34">
                  <c:v>2</c:v>
                </c:pt>
                <c:pt idx="35">
                  <c:v>2</c:v>
                </c:pt>
                <c:pt idx="36">
                  <c:v>2</c:v>
                </c:pt>
                <c:pt idx="37">
                  <c:v>2</c:v>
                </c:pt>
                <c:pt idx="38">
                  <c:v>2</c:v>
                </c:pt>
                <c:pt idx="40">
                  <c:v>1</c:v>
                </c:pt>
                <c:pt idx="41">
                  <c:v>1</c:v>
                </c:pt>
                <c:pt idx="42">
                  <c:v>1</c:v>
                </c:pt>
                <c:pt idx="43">
                  <c:v>1</c:v>
                </c:pt>
                <c:pt idx="44">
                  <c:v>1</c:v>
                </c:pt>
                <c:pt idx="45">
                  <c:v>1</c:v>
                </c:pt>
                <c:pt idx="46">
                  <c:v>1</c:v>
                </c:pt>
              </c:numCache>
            </c:numRef>
          </c:yVal>
          <c:smooth val="0"/>
          <c:extLst>
            <c:ext xmlns:c16="http://schemas.microsoft.com/office/drawing/2014/chart" uri="{C3380CC4-5D6E-409C-BE32-E72D297353CC}">
              <c16:uniqueId val="{00000082-A55A-49DC-A93C-0387F31A2008}"/>
            </c:ext>
          </c:extLst>
        </c:ser>
        <c:dLbls>
          <c:showLegendKey val="0"/>
          <c:showVal val="0"/>
          <c:showCatName val="0"/>
          <c:showSerName val="0"/>
          <c:showPercent val="0"/>
          <c:showBubbleSize val="0"/>
        </c:dLbls>
        <c:axId val="2094569183"/>
        <c:axId val="2094562463"/>
        <c:extLst/>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wdUpDiag">
                <a:fgClr>
                  <a:srgbClr val="00B0F0"/>
                </a:fgClr>
                <a:bgClr>
                  <a:srgbClr val="009ED6"/>
                </a:bgClr>
              </a:pattFill>
              <a:ln w="19050">
                <a:solidFill>
                  <a:schemeClr val="lt1"/>
                </a:solidFill>
              </a:ln>
              <a:effectLst/>
            </c:spPr>
            <c:extLst>
              <c:ext xmlns:c16="http://schemas.microsoft.com/office/drawing/2014/chart" uri="{C3380CC4-5D6E-409C-BE32-E72D297353CC}">
                <c16:uniqueId val="{00000002-4E47-46D8-9E0B-C48660E0B146}"/>
              </c:ext>
            </c:extLst>
          </c:dPt>
          <c:dPt>
            <c:idx val="1"/>
            <c:bubble3D val="0"/>
            <c:spPr>
              <a:pattFill prst="wdUpDiag">
                <a:fgClr>
                  <a:schemeClr val="bg1">
                    <a:lumMod val="85000"/>
                  </a:schemeClr>
                </a:fgClr>
                <a:bgClr>
                  <a:srgbClr val="CFCFCF"/>
                </a:bgClr>
              </a:pattFill>
              <a:ln w="19050">
                <a:solidFill>
                  <a:schemeClr val="lt1"/>
                </a:solidFill>
              </a:ln>
              <a:effectLst/>
            </c:spPr>
            <c:extLst>
              <c:ext xmlns:c16="http://schemas.microsoft.com/office/drawing/2014/chart" uri="{C3380CC4-5D6E-409C-BE32-E72D297353CC}">
                <c16:uniqueId val="{00000001-4E47-46D8-9E0B-C48660E0B146}"/>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0-4E47-46D8-9E0B-C48660E0B146}"/>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92D050"/>
              </a:fgClr>
              <a:bgClr>
                <a:srgbClr val="00B050"/>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DF9B-4546-89EB-00B13292D311}"/>
            </c:ext>
          </c:extLst>
        </c:ser>
        <c:ser>
          <c:idx val="1"/>
          <c:order val="1"/>
          <c:tx>
            <c:strRef>
              <c:f>'Progress Bar'!$M$2</c:f>
              <c:strCache>
                <c:ptCount val="1"/>
                <c:pt idx="0">
                  <c:v>Remainder</c:v>
                </c:pt>
              </c:strCache>
            </c:strRef>
          </c:tx>
          <c:spPr>
            <a:pattFill prst="dkUpDiag">
              <a:fgClr>
                <a:schemeClr val="bg1">
                  <a:lumMod val="95000"/>
                </a:schemeClr>
              </a:fgClr>
              <a:bgClr>
                <a:schemeClr val="bg1">
                  <a:lumMod val="8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DF9B-4546-89EB-00B13292D311}"/>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10"/>
            <c:spPr>
              <a:solidFill>
                <a:schemeClr val="bg1">
                  <a:lumMod val="85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0361-4A31-B93D-72D1929C3AD6}"/>
            </c:ext>
          </c:extLst>
        </c:ser>
        <c:ser>
          <c:idx val="1"/>
          <c:order val="1"/>
          <c:tx>
            <c:strRef>
              <c:f>Dot!$K$2</c:f>
              <c:strCache>
                <c:ptCount val="1"/>
                <c:pt idx="0">
                  <c:v>Color</c:v>
                </c:pt>
              </c:strCache>
            </c:strRef>
          </c:tx>
          <c:spPr>
            <a:ln w="190500" cap="rnd">
              <a:noFill/>
              <a:round/>
            </a:ln>
            <a:effectLst/>
          </c:spPr>
          <c:marker>
            <c:symbol val="circle"/>
            <c:size val="10"/>
            <c:spPr>
              <a:solidFill>
                <a:srgbClr val="92D050"/>
              </a:solidFill>
              <a:ln w="9525">
                <a:noFill/>
              </a:ln>
              <a:effectLst/>
            </c:spPr>
          </c:marker>
          <c:dLbls>
            <c:dLbl>
              <c:idx val="0"/>
              <c:tx>
                <c:rich>
                  <a:bodyPr/>
                  <a:lstStyle/>
                  <a:p>
                    <a:fld id="{0B7BEB37-B0FB-4C73-BD27-976EF6D263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9-0361-4A31-B93D-72D1929C3AD6}"/>
                </c:ext>
              </c:extLst>
            </c:dLbl>
            <c:dLbl>
              <c:idx val="1"/>
              <c:tx>
                <c:rich>
                  <a:bodyPr/>
                  <a:lstStyle/>
                  <a:p>
                    <a:fld id="{46890028-F116-4E11-B364-DD1B97CDDB9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A-0361-4A31-B93D-72D1929C3AD6}"/>
                </c:ext>
              </c:extLst>
            </c:dLbl>
            <c:dLbl>
              <c:idx val="2"/>
              <c:tx>
                <c:rich>
                  <a:bodyPr/>
                  <a:lstStyle/>
                  <a:p>
                    <a:fld id="{C97CDA09-E62C-49BC-8460-3D1872C68C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B-0361-4A31-B93D-72D1929C3AD6}"/>
                </c:ext>
              </c:extLst>
            </c:dLbl>
            <c:dLbl>
              <c:idx val="3"/>
              <c:tx>
                <c:rich>
                  <a:bodyPr/>
                  <a:lstStyle/>
                  <a:p>
                    <a:fld id="{018605CE-ADC7-4592-8DB6-B1B2350CEF7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C-0361-4A31-B93D-72D1929C3AD6}"/>
                </c:ext>
              </c:extLst>
            </c:dLbl>
            <c:dLbl>
              <c:idx val="4"/>
              <c:tx>
                <c:rich>
                  <a:bodyPr/>
                  <a:lstStyle/>
                  <a:p>
                    <a:fld id="{EB256B25-B121-4505-9DD3-168C35D561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D-0361-4A31-B93D-72D1929C3AD6}"/>
                </c:ext>
              </c:extLst>
            </c:dLbl>
            <c:dLbl>
              <c:idx val="5"/>
              <c:tx>
                <c:rich>
                  <a:bodyPr/>
                  <a:lstStyle/>
                  <a:p>
                    <a:fld id="{A0FB0410-73D4-4FB1-B199-AF760BB5A4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E-0361-4A31-B93D-72D1929C3AD6}"/>
                </c:ext>
              </c:extLst>
            </c:dLbl>
            <c:dLbl>
              <c:idx val="6"/>
              <c:tx>
                <c:rich>
                  <a:bodyPr/>
                  <a:lstStyle/>
                  <a:p>
                    <a:fld id="{2F2D85C0-3781-4AC3-8A4F-5425C2DDB8D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F-0361-4A31-B93D-72D1929C3AD6}"/>
                </c:ext>
              </c:extLst>
            </c:dLbl>
            <c:dLbl>
              <c:idx val="7"/>
              <c:tx>
                <c:rich>
                  <a:bodyPr/>
                  <a:lstStyle/>
                  <a:p>
                    <a:fld id="{03DD9497-33DB-4EA4-BD16-949FED7B0D5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8-0361-4A31-B93D-72D1929C3AD6}"/>
                </c:ext>
              </c:extLst>
            </c:dLbl>
            <c:dLbl>
              <c:idx val="8"/>
              <c:tx>
                <c:rich>
                  <a:bodyPr/>
                  <a:lstStyle/>
                  <a:p>
                    <a:fld id="{810F7C07-DA80-49DA-9D10-CB608DE9F41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0-0361-4A31-B93D-72D1929C3AD6}"/>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0361-4A31-B93D-72D1929C3AD6}"/>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0361-4A31-B93D-72D1929C3AD6}"/>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0361-4A31-B93D-72D1929C3AD6}"/>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0361-4A31-B93D-72D1929C3AD6}"/>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0361-4A31-B93D-72D1929C3AD6}"/>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0361-4A31-B93D-72D1929C3AD6}"/>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0361-4A31-B93D-72D1929C3AD6}"/>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8-0361-4A31-B93D-72D1929C3AD6}"/>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0361-4A31-B93D-72D1929C3AD6}"/>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0361-4A31-B93D-72D1929C3AD6}"/>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0361-4A31-B93D-72D1929C3AD6}"/>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92D05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01-0361-4A31-B93D-72D1929C3AD6}"/>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bg1">
                  <a:lumMod val="85000"/>
                </a:schemeClr>
              </a:solidFill>
              <a:round/>
            </a:ln>
            <a:effectLst/>
          </c:spPr>
          <c:marker>
            <c:symbol val="circle"/>
            <c:size val="30"/>
            <c:spPr>
              <a:solidFill>
                <a:schemeClr val="bg1">
                  <a:lumMod val="85000"/>
                </a:schemeClr>
              </a:solidFill>
              <a:ln w="9525">
                <a:noFill/>
              </a:ln>
              <a:effectLst/>
            </c:spPr>
          </c:marker>
          <c:dLbls>
            <c:dLbl>
              <c:idx val="0"/>
              <c:tx>
                <c:rich>
                  <a:bodyPr/>
                  <a:lstStyle/>
                  <a:p>
                    <a:fld id="{6E791654-2200-4528-865C-0D2998DA943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13F-4814-A715-235E8768EC1A}"/>
                </c:ext>
              </c:extLst>
            </c:dLbl>
            <c:dLbl>
              <c:idx val="1"/>
              <c:tx>
                <c:rich>
                  <a:bodyPr/>
                  <a:lstStyle/>
                  <a:p>
                    <a:fld id="{0BDEBD6D-8CEA-4C4A-BC02-20F8726415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13F-4814-A715-235E8768EC1A}"/>
                </c:ext>
              </c:extLst>
            </c:dLbl>
            <c:dLbl>
              <c:idx val="2"/>
              <c:tx>
                <c:rich>
                  <a:bodyPr/>
                  <a:lstStyle/>
                  <a:p>
                    <a:fld id="{593D6D08-5C2D-4D03-A8F8-24C2A2AEDF0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13F-4814-A715-235E8768EC1A}"/>
                </c:ext>
              </c:extLst>
            </c:dLbl>
            <c:dLbl>
              <c:idx val="3"/>
              <c:tx>
                <c:rich>
                  <a:bodyPr/>
                  <a:lstStyle/>
                  <a:p>
                    <a:fld id="{22C335BE-F6FB-460D-968C-827CA28329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13F-4814-A715-235E8768EC1A}"/>
                </c:ext>
              </c:extLst>
            </c:dLbl>
            <c:dLbl>
              <c:idx val="4"/>
              <c:tx>
                <c:rich>
                  <a:bodyPr/>
                  <a:lstStyle/>
                  <a:p>
                    <a:fld id="{E2531055-4E69-4428-9566-BE4A6D177B2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13F-4814-A715-235E8768EC1A}"/>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C13F-4814-A715-235E8768EC1A}"/>
            </c:ext>
          </c:extLst>
        </c:ser>
        <c:ser>
          <c:idx val="1"/>
          <c:order val="1"/>
          <c:tx>
            <c:strRef>
              <c:f>Steps!$J$4</c:f>
              <c:strCache>
                <c:ptCount val="1"/>
                <c:pt idx="0">
                  <c:v>Complete</c:v>
                </c:pt>
              </c:strCache>
            </c:strRef>
          </c:tx>
          <c:spPr>
            <a:ln w="127000" cap="rnd">
              <a:solidFill>
                <a:srgbClr val="92D050"/>
              </a:solidFill>
              <a:round/>
            </a:ln>
            <a:effectLst/>
          </c:spPr>
          <c:marker>
            <c:symbol val="circle"/>
            <c:size val="30"/>
            <c:spPr>
              <a:solidFill>
                <a:srgbClr val="92D050"/>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C13F-4814-A715-235E8768EC1A}"/>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5AF5-40E6-84F2-65D01853581C}"/>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5AF5-40E6-84F2-65D01853581C}"/>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5AF5-40E6-84F2-65D01853581C}"/>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US" sz="1000">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137A-4C00-999B-A5FADA4F3CDC}"/>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bg1">
                  <a:lumMod val="85000"/>
                </a:schemeClr>
              </a:solidFill>
              <a:ln w="9525">
                <a:noFill/>
              </a:ln>
              <a:effectLst/>
            </c:spPr>
          </c:marker>
          <c:dLbls>
            <c:dLbl>
              <c:idx val="0"/>
              <c:tx>
                <c:rich>
                  <a:bodyPr/>
                  <a:lstStyle/>
                  <a:p>
                    <a:fld id="{FC1B288F-AA27-497C-AFA1-C209E46278F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37A-4C00-999B-A5FADA4F3CDC}"/>
                </c:ext>
              </c:extLst>
            </c:dLbl>
            <c:dLbl>
              <c:idx val="1"/>
              <c:tx>
                <c:rich>
                  <a:bodyPr/>
                  <a:lstStyle/>
                  <a:p>
                    <a:fld id="{20AFD817-2815-4FD6-A87F-0A17C640C90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37A-4C00-999B-A5FADA4F3CDC}"/>
                </c:ext>
              </c:extLst>
            </c:dLbl>
            <c:dLbl>
              <c:idx val="2"/>
              <c:tx>
                <c:rich>
                  <a:bodyPr/>
                  <a:lstStyle/>
                  <a:p>
                    <a:fld id="{BC353A17-1B98-4908-B27E-11A6B53314B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37A-4C00-999B-A5FADA4F3CDC}"/>
                </c:ext>
              </c:extLst>
            </c:dLbl>
            <c:dLbl>
              <c:idx val="3"/>
              <c:tx>
                <c:rich>
                  <a:bodyPr/>
                  <a:lstStyle/>
                  <a:p>
                    <a:fld id="{CA53D6CF-E653-42AD-A9F1-11FEB0C509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37A-4C00-999B-A5FADA4F3CDC}"/>
                </c:ext>
              </c:extLst>
            </c:dLbl>
            <c:dLbl>
              <c:idx val="4"/>
              <c:tx>
                <c:rich>
                  <a:bodyPr/>
                  <a:lstStyle/>
                  <a:p>
                    <a:fld id="{B43521D2-74DD-42E6-BA0D-39F3074867A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37A-4C00-999B-A5FADA4F3CDC}"/>
                </c:ext>
              </c:extLst>
            </c:dLbl>
            <c:dLbl>
              <c:idx val="5"/>
              <c:tx>
                <c:rich>
                  <a:bodyPr/>
                  <a:lstStyle/>
                  <a:p>
                    <a:fld id="{2AA9674B-46AB-4FC8-AE6C-9DC0165E35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37A-4C00-999B-A5FADA4F3CDC}"/>
                </c:ext>
              </c:extLst>
            </c:dLbl>
            <c:dLbl>
              <c:idx val="6"/>
              <c:tx>
                <c:rich>
                  <a:bodyPr/>
                  <a:lstStyle/>
                  <a:p>
                    <a:fld id="{D91609B6-00A2-45D3-9BDE-8780261BBD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37A-4C00-999B-A5FADA4F3CDC}"/>
                </c:ext>
              </c:extLst>
            </c:dLbl>
            <c:dLbl>
              <c:idx val="7"/>
              <c:tx>
                <c:rich>
                  <a:bodyPr/>
                  <a:lstStyle/>
                  <a:p>
                    <a:fld id="{5CCA89AD-9FE3-46EF-9D42-6BBBD176A1D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37A-4C00-999B-A5FADA4F3CDC}"/>
                </c:ext>
              </c:extLst>
            </c:dLbl>
            <c:dLbl>
              <c:idx val="8"/>
              <c:tx>
                <c:rich>
                  <a:bodyPr/>
                  <a:lstStyle/>
                  <a:p>
                    <a:fld id="{47197B6B-506C-4342-95FB-437A61F1DD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37A-4C00-999B-A5FADA4F3CDC}"/>
                </c:ext>
              </c:extLst>
            </c:dLbl>
            <c:dLbl>
              <c:idx val="9"/>
              <c:tx>
                <c:rich>
                  <a:bodyPr/>
                  <a:lstStyle/>
                  <a:p>
                    <a:fld id="{9C65C5B6-AF04-42AA-AAEF-0C735C04F4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37A-4C00-999B-A5FADA4F3CDC}"/>
                </c:ext>
              </c:extLst>
            </c:dLbl>
            <c:dLbl>
              <c:idx val="10"/>
              <c:tx>
                <c:rich>
                  <a:bodyPr/>
                  <a:lstStyle/>
                  <a:p>
                    <a:fld id="{CACC89C8-6A34-4E1A-BEC1-A65A282660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37A-4C00-999B-A5FADA4F3CDC}"/>
                </c:ext>
              </c:extLst>
            </c:dLbl>
            <c:dLbl>
              <c:idx val="11"/>
              <c:tx>
                <c:rich>
                  <a:bodyPr/>
                  <a:lstStyle/>
                  <a:p>
                    <a:fld id="{561F0971-0A0E-4F2C-BABF-50A9E065F12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37A-4C00-999B-A5FADA4F3CDC}"/>
                </c:ext>
              </c:extLst>
            </c:dLbl>
            <c:dLbl>
              <c:idx val="12"/>
              <c:tx>
                <c:rich>
                  <a:bodyPr/>
                  <a:lstStyle/>
                  <a:p>
                    <a:fld id="{3C70C601-DBB6-4BD7-8C30-C870DD17524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37A-4C00-999B-A5FADA4F3CDC}"/>
                </c:ext>
              </c:extLst>
            </c:dLbl>
            <c:dLbl>
              <c:idx val="13"/>
              <c:tx>
                <c:rich>
                  <a:bodyPr/>
                  <a:lstStyle/>
                  <a:p>
                    <a:fld id="{1311EEED-0207-4EAA-9FA5-BB4573AF09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137A-4C00-999B-A5FADA4F3CDC}"/>
                </c:ext>
              </c:extLst>
            </c:dLbl>
            <c:dLbl>
              <c:idx val="14"/>
              <c:tx>
                <c:rich>
                  <a:bodyPr/>
                  <a:lstStyle/>
                  <a:p>
                    <a:fld id="{56193A6A-BC2D-47E8-98E4-A0F77BB910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137A-4C00-999B-A5FADA4F3CDC}"/>
                </c:ext>
              </c:extLst>
            </c:dLbl>
            <c:dLbl>
              <c:idx val="15"/>
              <c:tx>
                <c:rich>
                  <a:bodyPr/>
                  <a:lstStyle/>
                  <a:p>
                    <a:fld id="{EEB571EC-36EF-4676-8211-E98C7570702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137A-4C00-999B-A5FADA4F3CDC}"/>
                </c:ext>
              </c:extLst>
            </c:dLbl>
            <c:dLbl>
              <c:idx val="16"/>
              <c:tx>
                <c:rich>
                  <a:bodyPr/>
                  <a:lstStyle/>
                  <a:p>
                    <a:fld id="{421A62F4-F42E-413A-B0E9-BD986407826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137A-4C00-999B-A5FADA4F3CDC}"/>
                </c:ext>
              </c:extLst>
            </c:dLbl>
            <c:dLbl>
              <c:idx val="17"/>
              <c:tx>
                <c:rich>
                  <a:bodyPr/>
                  <a:lstStyle/>
                  <a:p>
                    <a:fld id="{E45B1246-7A38-4E1F-9665-A420297193A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137A-4C00-999B-A5FADA4F3CDC}"/>
                </c:ext>
              </c:extLst>
            </c:dLbl>
            <c:dLbl>
              <c:idx val="18"/>
              <c:tx>
                <c:rich>
                  <a:bodyPr/>
                  <a:lstStyle/>
                  <a:p>
                    <a:fld id="{EE950DD0-8DB2-48C7-8935-44795FACBE1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137A-4C00-999B-A5FADA4F3CDC}"/>
                </c:ext>
              </c:extLst>
            </c:dLbl>
            <c:dLbl>
              <c:idx val="19"/>
              <c:tx>
                <c:rich>
                  <a:bodyPr/>
                  <a:lstStyle/>
                  <a:p>
                    <a:fld id="{B23E6A46-443E-422D-B362-502DD397B8B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137A-4C00-999B-A5FADA4F3CDC}"/>
                </c:ext>
              </c:extLst>
            </c:dLbl>
            <c:dLbl>
              <c:idx val="20"/>
              <c:tx>
                <c:rich>
                  <a:bodyPr/>
                  <a:lstStyle/>
                  <a:p>
                    <a:fld id="{FAF26FDC-7FF0-4C5C-8427-C5873447195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137A-4C00-999B-A5FADA4F3CDC}"/>
                </c:ext>
              </c:extLst>
            </c:dLbl>
            <c:dLbl>
              <c:idx val="21"/>
              <c:tx>
                <c:rich>
                  <a:bodyPr/>
                  <a:lstStyle/>
                  <a:p>
                    <a:fld id="{72C0EE9D-7DB7-4391-9203-8BD7FD165E9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137A-4C00-999B-A5FADA4F3CDC}"/>
                </c:ext>
              </c:extLst>
            </c:dLbl>
            <c:dLbl>
              <c:idx val="22"/>
              <c:tx>
                <c:rich>
                  <a:bodyPr/>
                  <a:lstStyle/>
                  <a:p>
                    <a:fld id="{2464E2CA-CADA-4614-86FA-2552F0BBE15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137A-4C00-999B-A5FADA4F3CDC}"/>
                </c:ext>
              </c:extLst>
            </c:dLbl>
            <c:dLbl>
              <c:idx val="23"/>
              <c:tx>
                <c:rich>
                  <a:bodyPr/>
                  <a:lstStyle/>
                  <a:p>
                    <a:fld id="{D8E40830-71A0-4DAA-A9CD-4CF76F01662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137A-4C00-999B-A5FADA4F3CDC}"/>
                </c:ext>
              </c:extLst>
            </c:dLbl>
            <c:dLbl>
              <c:idx val="24"/>
              <c:tx>
                <c:rich>
                  <a:bodyPr/>
                  <a:lstStyle/>
                  <a:p>
                    <a:fld id="{F36EC8CF-E5C3-431E-884C-4F65C89624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137A-4C00-999B-A5FADA4F3CDC}"/>
                </c:ext>
              </c:extLst>
            </c:dLbl>
            <c:dLbl>
              <c:idx val="25"/>
              <c:tx>
                <c:rich>
                  <a:bodyPr/>
                  <a:lstStyle/>
                  <a:p>
                    <a:fld id="{B5FB3F7E-031C-460C-8CF2-6AD5CC65D41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137A-4C00-999B-A5FADA4F3CDC}"/>
                </c:ext>
              </c:extLst>
            </c:dLbl>
            <c:dLbl>
              <c:idx val="26"/>
              <c:tx>
                <c:rich>
                  <a:bodyPr/>
                  <a:lstStyle/>
                  <a:p>
                    <a:fld id="{2087F026-E044-43E3-A03A-3BBA5F3E996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137A-4C00-999B-A5FADA4F3CDC}"/>
                </c:ext>
              </c:extLst>
            </c:dLbl>
            <c:dLbl>
              <c:idx val="27"/>
              <c:tx>
                <c:rich>
                  <a:bodyPr/>
                  <a:lstStyle/>
                  <a:p>
                    <a:fld id="{1DA98577-1EBF-4211-A0A9-5CA3855D45B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137A-4C00-999B-A5FADA4F3CDC}"/>
                </c:ext>
              </c:extLst>
            </c:dLbl>
            <c:dLbl>
              <c:idx val="28"/>
              <c:tx>
                <c:rich>
                  <a:bodyPr/>
                  <a:lstStyle/>
                  <a:p>
                    <a:fld id="{31266E07-D43C-4AB6-9967-9509D5CBCD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137A-4C00-999B-A5FADA4F3CDC}"/>
                </c:ext>
              </c:extLst>
            </c:dLbl>
            <c:dLbl>
              <c:idx val="29"/>
              <c:tx>
                <c:rich>
                  <a:bodyPr/>
                  <a:lstStyle/>
                  <a:p>
                    <a:fld id="{05957E20-0B47-4B41-A997-8BE561F52CA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137A-4C00-999B-A5FADA4F3CDC}"/>
                </c:ext>
              </c:extLst>
            </c:dLbl>
            <c:dLbl>
              <c:idx val="30"/>
              <c:tx>
                <c:rich>
                  <a:bodyPr/>
                  <a:lstStyle/>
                  <a:p>
                    <a:fld id="{B1C112FB-F832-43CC-9126-70D63977528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137A-4C00-999B-A5FADA4F3CDC}"/>
                </c:ext>
              </c:extLst>
            </c:dLbl>
            <c:dLbl>
              <c:idx val="31"/>
              <c:tx>
                <c:rich>
                  <a:bodyPr/>
                  <a:lstStyle/>
                  <a:p>
                    <a:fld id="{76ACD99B-B8DA-4605-AEC6-A57EED4F50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137A-4C00-999B-A5FADA4F3CDC}"/>
                </c:ext>
              </c:extLst>
            </c:dLbl>
            <c:dLbl>
              <c:idx val="32"/>
              <c:tx>
                <c:rich>
                  <a:bodyPr/>
                  <a:lstStyle/>
                  <a:p>
                    <a:fld id="{13D45461-6606-4A7C-9D0E-F69FF62122B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137A-4C00-999B-A5FADA4F3CDC}"/>
                </c:ext>
              </c:extLst>
            </c:dLbl>
            <c:dLbl>
              <c:idx val="33"/>
              <c:tx>
                <c:rich>
                  <a:bodyPr/>
                  <a:lstStyle/>
                  <a:p>
                    <a:fld id="{609A23E1-D260-41CB-A2F6-76DF4429B70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137A-4C00-999B-A5FADA4F3CDC}"/>
                </c:ext>
              </c:extLst>
            </c:dLbl>
            <c:dLbl>
              <c:idx val="34"/>
              <c:tx>
                <c:rich>
                  <a:bodyPr/>
                  <a:lstStyle/>
                  <a:p>
                    <a:fld id="{AD5FE0F1-9286-4146-A9D5-BBB7B6C832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137A-4C00-999B-A5FADA4F3CDC}"/>
                </c:ext>
              </c:extLst>
            </c:dLbl>
            <c:dLbl>
              <c:idx val="35"/>
              <c:tx>
                <c:rich>
                  <a:bodyPr/>
                  <a:lstStyle/>
                  <a:p>
                    <a:fld id="{5FEF3A36-CBBA-4424-BDF4-DBCE5C77B1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137A-4C00-999B-A5FADA4F3CDC}"/>
                </c:ext>
              </c:extLst>
            </c:dLbl>
            <c:dLbl>
              <c:idx val="36"/>
              <c:tx>
                <c:rich>
                  <a:bodyPr/>
                  <a:lstStyle/>
                  <a:p>
                    <a:fld id="{1C7CB1EA-2BB3-4D68-A91A-A21A0F52EE9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137A-4C00-999B-A5FADA4F3CDC}"/>
                </c:ext>
              </c:extLst>
            </c:dLbl>
            <c:dLbl>
              <c:idx val="37"/>
              <c:tx>
                <c:rich>
                  <a:bodyPr/>
                  <a:lstStyle/>
                  <a:p>
                    <a:fld id="{41692278-E12A-4D12-B671-8DDBEFFBBD3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137A-4C00-999B-A5FADA4F3CDC}"/>
                </c:ext>
              </c:extLst>
            </c:dLbl>
            <c:dLbl>
              <c:idx val="38"/>
              <c:tx>
                <c:rich>
                  <a:bodyPr/>
                  <a:lstStyle/>
                  <a:p>
                    <a:fld id="{7F59D278-475A-4F46-92FD-EC403F053BD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137A-4C00-999B-A5FADA4F3CDC}"/>
                </c:ext>
              </c:extLst>
            </c:dLbl>
            <c:dLbl>
              <c:idx val="39"/>
              <c:tx>
                <c:rich>
                  <a:bodyPr/>
                  <a:lstStyle/>
                  <a:p>
                    <a:fld id="{A12A077A-45C3-410B-8B09-BBE8973542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137A-4C00-999B-A5FADA4F3CDC}"/>
                </c:ext>
              </c:extLst>
            </c:dLbl>
            <c:dLbl>
              <c:idx val="40"/>
              <c:tx>
                <c:rich>
                  <a:bodyPr/>
                  <a:lstStyle/>
                  <a:p>
                    <a:fld id="{A94946F4-BD54-45D5-97D0-F579E15C92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137A-4C00-999B-A5FADA4F3CDC}"/>
                </c:ext>
              </c:extLst>
            </c:dLbl>
            <c:dLbl>
              <c:idx val="41"/>
              <c:tx>
                <c:rich>
                  <a:bodyPr/>
                  <a:lstStyle/>
                  <a:p>
                    <a:fld id="{F3A307DC-8DEB-4608-9525-6325A3B7EDB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137A-4C00-999B-A5FADA4F3CD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137A-4C00-999B-A5FADA4F3CDC}"/>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137A-4C00-999B-A5FADA4F3CDC}"/>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25400" cap="rnd">
              <a:noFill/>
              <a:round/>
            </a:ln>
            <a:effectLst/>
          </c:spPr>
          <c:marker>
            <c:symbol val="square"/>
            <c:size val="13"/>
            <c:spPr>
              <a:solidFill>
                <a:schemeClr val="bg1">
                  <a:lumMod val="85000"/>
                </a:schemeClr>
              </a:solidFill>
              <a:ln w="9525">
                <a:solidFill>
                  <a:schemeClr val="bg1"/>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A769-4F6F-AE7D-F296F76E1358}"/>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bg1"/>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A769-4F6F-AE7D-F296F76E1358}"/>
            </c:ext>
          </c:extLst>
        </c:ser>
        <c:ser>
          <c:idx val="2"/>
          <c:order val="2"/>
          <c:tx>
            <c:strRef>
              <c:f>Waffle!$L$2</c:f>
              <c:strCache>
                <c:ptCount val="1"/>
                <c:pt idx="0">
                  <c:v>Marker</c:v>
                </c:pt>
              </c:strCache>
            </c:strRef>
          </c:tx>
          <c:spPr>
            <a:ln w="25400" cap="rnd">
              <a:noFill/>
              <a:round/>
            </a:ln>
            <a:effectLst/>
          </c:spPr>
          <c:marker>
            <c:symbol val="none"/>
          </c:marker>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A769-4F6F-AE7D-F296F76E1358}"/>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A769-4F6F-AE7D-F296F76E1358}"/>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A769-4F6F-AE7D-F296F76E1358}"/>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769-4F6F-AE7D-F296F76E1358}"/>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769-4F6F-AE7D-F296F76E1358}"/>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769-4F6F-AE7D-F296F76E1358}"/>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769-4F6F-AE7D-F296F76E1358}"/>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769-4F6F-AE7D-F296F76E1358}"/>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769-4F6F-AE7D-F296F76E1358}"/>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769-4F6F-AE7D-F296F76E1358}"/>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769-4F6F-AE7D-F296F76E1358}"/>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769-4F6F-AE7D-F296F76E1358}"/>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769-4F6F-AE7D-F296F76E1358}"/>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769-4F6F-AE7D-F296F76E1358}"/>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769-4F6F-AE7D-F296F76E1358}"/>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769-4F6F-AE7D-F296F76E1358}"/>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769-4F6F-AE7D-F296F76E1358}"/>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769-4F6F-AE7D-F296F76E1358}"/>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769-4F6F-AE7D-F296F76E1358}"/>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769-4F6F-AE7D-F296F76E1358}"/>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769-4F6F-AE7D-F296F76E1358}"/>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769-4F6F-AE7D-F296F76E1358}"/>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769-4F6F-AE7D-F296F76E1358}"/>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769-4F6F-AE7D-F296F76E1358}"/>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769-4F6F-AE7D-F296F76E1358}"/>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769-4F6F-AE7D-F296F76E1358}"/>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769-4F6F-AE7D-F296F76E1358}"/>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769-4F6F-AE7D-F296F76E1358}"/>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769-4F6F-AE7D-F296F76E1358}"/>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769-4F6F-AE7D-F296F76E1358}"/>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769-4F6F-AE7D-F296F76E1358}"/>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769-4F6F-AE7D-F296F76E1358}"/>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769-4F6F-AE7D-F296F76E1358}"/>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769-4F6F-AE7D-F296F76E1358}"/>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769-4F6F-AE7D-F296F76E1358}"/>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769-4F6F-AE7D-F296F76E1358}"/>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769-4F6F-AE7D-F296F76E1358}"/>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769-4F6F-AE7D-F296F76E1358}"/>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769-4F6F-AE7D-F296F76E1358}"/>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769-4F6F-AE7D-F296F76E1358}"/>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769-4F6F-AE7D-F296F76E1358}"/>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769-4F6F-AE7D-F296F76E1358}"/>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769-4F6F-AE7D-F296F76E1358}"/>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769-4F6F-AE7D-F296F76E1358}"/>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769-4F6F-AE7D-F296F76E1358}"/>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769-4F6F-AE7D-F296F76E1358}"/>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769-4F6F-AE7D-F296F76E1358}"/>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769-4F6F-AE7D-F296F76E1358}"/>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769-4F6F-AE7D-F296F76E1358}"/>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769-4F6F-AE7D-F296F76E1358}"/>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769-4F6F-AE7D-F296F76E1358}"/>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769-4F6F-AE7D-F296F76E1358}"/>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769-4F6F-AE7D-F296F76E1358}"/>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769-4F6F-AE7D-F296F76E1358}"/>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769-4F6F-AE7D-F296F76E1358}"/>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A769-4F6F-AE7D-F296F76E1358}"/>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A769-4F6F-AE7D-F296F76E1358}"/>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A769-4F6F-AE7D-F296F76E1358}"/>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A769-4F6F-AE7D-F296F76E1358}"/>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A769-4F6F-AE7D-F296F76E1358}"/>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A769-4F6F-AE7D-F296F76E1358}"/>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A769-4F6F-AE7D-F296F76E1358}"/>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A769-4F6F-AE7D-F296F76E1358}"/>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A769-4F6F-AE7D-F296F76E1358}"/>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A769-4F6F-AE7D-F296F76E1358}"/>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A769-4F6F-AE7D-F296F76E1358}"/>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A769-4F6F-AE7D-F296F76E1358}"/>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A769-4F6F-AE7D-F296F76E1358}"/>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A769-4F6F-AE7D-F296F76E1358}"/>
                </c:ext>
              </c:extLst>
            </c:dLbl>
            <c:dLbl>
              <c:idx val="69"/>
              <c:tx>
                <c:rich>
                  <a:bodyPr/>
                  <a:lstStyle/>
                  <a:p>
                    <a:fld id="{84C4AC0C-3982-40D9-85DA-E314113889B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A769-4F6F-AE7D-F296F76E1358}"/>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A769-4F6F-AE7D-F296F76E1358}"/>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A769-4F6F-AE7D-F296F76E1358}"/>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A769-4F6F-AE7D-F296F76E1358}"/>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A769-4F6F-AE7D-F296F76E1358}"/>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A769-4F6F-AE7D-F296F76E1358}"/>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A769-4F6F-AE7D-F296F76E1358}"/>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A769-4F6F-AE7D-F296F76E1358}"/>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A769-4F6F-AE7D-F296F76E1358}"/>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A769-4F6F-AE7D-F296F76E1358}"/>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A769-4F6F-AE7D-F296F76E1358}"/>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A769-4F6F-AE7D-F296F76E1358}"/>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A769-4F6F-AE7D-F296F76E1358}"/>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A769-4F6F-AE7D-F296F76E1358}"/>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A769-4F6F-AE7D-F296F76E1358}"/>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A769-4F6F-AE7D-F296F76E1358}"/>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A769-4F6F-AE7D-F296F76E1358}"/>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A769-4F6F-AE7D-F296F76E1358}"/>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A769-4F6F-AE7D-F296F76E1358}"/>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A769-4F6F-AE7D-F296F76E1358}"/>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A769-4F6F-AE7D-F296F76E1358}"/>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A769-4F6F-AE7D-F296F76E1358}"/>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A769-4F6F-AE7D-F296F76E1358}"/>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A769-4F6F-AE7D-F296F76E1358}"/>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A769-4F6F-AE7D-F296F76E1358}"/>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A769-4F6F-AE7D-F296F76E1358}"/>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A769-4F6F-AE7D-F296F76E1358}"/>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A769-4F6F-AE7D-F296F76E1358}"/>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A769-4F6F-AE7D-F296F76E1358}"/>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A769-4F6F-AE7D-F296F76E1358}"/>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A769-4F6F-AE7D-F296F76E135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A769-4F6F-AE7D-F296F76E1358}"/>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solidFill>
          </c:spPr>
          <c:dPt>
            <c:idx val="0"/>
            <c:bubble3D val="0"/>
            <c:spPr>
              <a:solidFill>
                <a:schemeClr val="bg2"/>
              </a:solidFill>
              <a:ln w="19050">
                <a:solidFill>
                  <a:schemeClr val="lt1"/>
                </a:solidFill>
              </a:ln>
              <a:effectLst/>
            </c:spPr>
            <c:extLst>
              <c:ext xmlns:c16="http://schemas.microsoft.com/office/drawing/2014/chart" uri="{C3380CC4-5D6E-409C-BE32-E72D297353CC}">
                <c16:uniqueId val="{00000001-52B3-407A-8AAA-0F2E43487D91}"/>
              </c:ext>
            </c:extLst>
          </c:dPt>
          <c:dPt>
            <c:idx val="1"/>
            <c:bubble3D val="0"/>
            <c:spPr>
              <a:solidFill>
                <a:schemeClr val="bg2"/>
              </a:solidFill>
              <a:ln w="19050">
                <a:solidFill>
                  <a:schemeClr val="lt1"/>
                </a:solidFill>
              </a:ln>
              <a:effectLst/>
            </c:spPr>
            <c:extLst>
              <c:ext xmlns:c16="http://schemas.microsoft.com/office/drawing/2014/chart" uri="{C3380CC4-5D6E-409C-BE32-E72D297353CC}">
                <c16:uniqueId val="{00000003-52B3-407A-8AAA-0F2E43487D91}"/>
              </c:ext>
            </c:extLst>
          </c:dPt>
          <c:dPt>
            <c:idx val="2"/>
            <c:bubble3D val="0"/>
            <c:spPr>
              <a:solidFill>
                <a:schemeClr val="bg2"/>
              </a:solidFill>
              <a:ln w="19050">
                <a:solidFill>
                  <a:schemeClr val="lt1"/>
                </a:solidFill>
              </a:ln>
              <a:effectLst/>
            </c:spPr>
            <c:extLst>
              <c:ext xmlns:c16="http://schemas.microsoft.com/office/drawing/2014/chart" uri="{C3380CC4-5D6E-409C-BE32-E72D297353CC}">
                <c16:uniqueId val="{00000005-52B3-407A-8AAA-0F2E43487D91}"/>
              </c:ext>
            </c:extLst>
          </c:dPt>
          <c:dPt>
            <c:idx val="3"/>
            <c:bubble3D val="0"/>
            <c:spPr>
              <a:solidFill>
                <a:schemeClr val="bg2"/>
              </a:solidFill>
              <a:ln w="19050">
                <a:solidFill>
                  <a:schemeClr val="lt1"/>
                </a:solidFill>
              </a:ln>
              <a:effectLst/>
            </c:spPr>
            <c:extLst>
              <c:ext xmlns:c16="http://schemas.microsoft.com/office/drawing/2014/chart" uri="{C3380CC4-5D6E-409C-BE32-E72D297353CC}">
                <c16:uniqueId val="{00000007-52B3-407A-8AAA-0F2E43487D91}"/>
              </c:ext>
            </c:extLst>
          </c:dPt>
          <c:dPt>
            <c:idx val="4"/>
            <c:bubble3D val="0"/>
            <c:spPr>
              <a:solidFill>
                <a:schemeClr val="bg2"/>
              </a:solidFill>
              <a:ln w="19050">
                <a:solidFill>
                  <a:schemeClr val="lt1"/>
                </a:solidFill>
              </a:ln>
              <a:effectLst/>
            </c:spPr>
            <c:extLst>
              <c:ext xmlns:c16="http://schemas.microsoft.com/office/drawing/2014/chart" uri="{C3380CC4-5D6E-409C-BE32-E72D297353CC}">
                <c16:uniqueId val="{00000009-52B3-407A-8AAA-0F2E43487D91}"/>
              </c:ext>
            </c:extLst>
          </c:dPt>
          <c:dPt>
            <c:idx val="5"/>
            <c:bubble3D val="0"/>
            <c:spPr>
              <a:solidFill>
                <a:schemeClr val="bg2"/>
              </a:solidFill>
              <a:ln w="19050">
                <a:solidFill>
                  <a:schemeClr val="lt1"/>
                </a:solidFill>
              </a:ln>
              <a:effectLst/>
            </c:spPr>
            <c:extLst>
              <c:ext xmlns:c16="http://schemas.microsoft.com/office/drawing/2014/chart" uri="{C3380CC4-5D6E-409C-BE32-E72D297353CC}">
                <c16:uniqueId val="{0000000B-52B3-407A-8AAA-0F2E43487D91}"/>
              </c:ext>
            </c:extLst>
          </c:dPt>
          <c:dPt>
            <c:idx val="6"/>
            <c:bubble3D val="0"/>
            <c:spPr>
              <a:solidFill>
                <a:schemeClr val="bg2"/>
              </a:solidFill>
              <a:ln w="19050">
                <a:solidFill>
                  <a:schemeClr val="lt1"/>
                </a:solidFill>
              </a:ln>
              <a:effectLst/>
            </c:spPr>
            <c:extLst>
              <c:ext xmlns:c16="http://schemas.microsoft.com/office/drawing/2014/chart" uri="{C3380CC4-5D6E-409C-BE32-E72D297353CC}">
                <c16:uniqueId val="{0000000D-52B3-407A-8AAA-0F2E43487D91}"/>
              </c:ext>
            </c:extLst>
          </c:dPt>
          <c:dPt>
            <c:idx val="7"/>
            <c:bubble3D val="0"/>
            <c:spPr>
              <a:solidFill>
                <a:schemeClr val="bg2"/>
              </a:solidFill>
              <a:ln w="19050">
                <a:solidFill>
                  <a:schemeClr val="lt1"/>
                </a:solidFill>
              </a:ln>
              <a:effectLst/>
            </c:spPr>
            <c:extLst>
              <c:ext xmlns:c16="http://schemas.microsoft.com/office/drawing/2014/chart" uri="{C3380CC4-5D6E-409C-BE32-E72D297353CC}">
                <c16:uniqueId val="{0000000F-52B3-407A-8AAA-0F2E43487D91}"/>
              </c:ext>
            </c:extLst>
          </c:dPt>
          <c:dPt>
            <c:idx val="8"/>
            <c:bubble3D val="0"/>
            <c:spPr>
              <a:solidFill>
                <a:schemeClr val="bg2"/>
              </a:solidFill>
              <a:ln w="19050">
                <a:solidFill>
                  <a:schemeClr val="lt1"/>
                </a:solidFill>
              </a:ln>
              <a:effectLst/>
            </c:spPr>
            <c:extLst>
              <c:ext xmlns:c16="http://schemas.microsoft.com/office/drawing/2014/chart" uri="{C3380CC4-5D6E-409C-BE32-E72D297353CC}">
                <c16:uniqueId val="{00000011-52B3-407A-8AAA-0F2E43487D91}"/>
              </c:ext>
            </c:extLst>
          </c:dPt>
          <c:dPt>
            <c:idx val="9"/>
            <c:bubble3D val="0"/>
            <c:spPr>
              <a:solidFill>
                <a:schemeClr val="bg2"/>
              </a:solidFill>
              <a:ln w="19050">
                <a:solidFill>
                  <a:schemeClr val="lt1"/>
                </a:solidFill>
              </a:ln>
              <a:effectLst/>
            </c:spPr>
            <c:extLst>
              <c:ext xmlns:c16="http://schemas.microsoft.com/office/drawing/2014/chart" uri="{C3380CC4-5D6E-409C-BE32-E72D297353CC}">
                <c16:uniqueId val="{00000013-52B3-407A-8AAA-0F2E43487D91}"/>
              </c:ext>
            </c:extLst>
          </c:dPt>
          <c:dPt>
            <c:idx val="10"/>
            <c:bubble3D val="0"/>
            <c:spPr>
              <a:solidFill>
                <a:schemeClr val="bg2"/>
              </a:solidFill>
              <a:ln w="19050">
                <a:solidFill>
                  <a:schemeClr val="lt1"/>
                </a:solidFill>
              </a:ln>
              <a:effectLst/>
            </c:spPr>
            <c:extLst>
              <c:ext xmlns:c16="http://schemas.microsoft.com/office/drawing/2014/chart" uri="{C3380CC4-5D6E-409C-BE32-E72D297353CC}">
                <c16:uniqueId val="{00000015-52B3-407A-8AAA-0F2E43487D91}"/>
              </c:ext>
            </c:extLst>
          </c:dPt>
          <c:dPt>
            <c:idx val="11"/>
            <c:bubble3D val="0"/>
            <c:spPr>
              <a:solidFill>
                <a:schemeClr val="bg2"/>
              </a:solidFill>
              <a:ln w="19050">
                <a:solidFill>
                  <a:schemeClr val="lt1"/>
                </a:solidFill>
              </a:ln>
              <a:effectLst/>
            </c:spPr>
            <c:extLst>
              <c:ext xmlns:c16="http://schemas.microsoft.com/office/drawing/2014/chart" uri="{C3380CC4-5D6E-409C-BE32-E72D297353CC}">
                <c16:uniqueId val="{00000017-52B3-407A-8AAA-0F2E43487D91}"/>
              </c:ext>
            </c:extLst>
          </c:dPt>
          <c:dPt>
            <c:idx val="12"/>
            <c:bubble3D val="0"/>
            <c:spPr>
              <a:solidFill>
                <a:schemeClr val="bg2"/>
              </a:solidFill>
              <a:ln w="19050">
                <a:solidFill>
                  <a:schemeClr val="lt1"/>
                </a:solidFill>
              </a:ln>
              <a:effectLst/>
            </c:spPr>
            <c:extLst>
              <c:ext xmlns:c16="http://schemas.microsoft.com/office/drawing/2014/chart" uri="{C3380CC4-5D6E-409C-BE32-E72D297353CC}">
                <c16:uniqueId val="{00000019-52B3-407A-8AAA-0F2E43487D91}"/>
              </c:ext>
            </c:extLst>
          </c:dPt>
          <c:dPt>
            <c:idx val="13"/>
            <c:bubble3D val="0"/>
            <c:spPr>
              <a:solidFill>
                <a:schemeClr val="bg2"/>
              </a:solidFill>
              <a:ln w="19050">
                <a:solidFill>
                  <a:schemeClr val="lt1"/>
                </a:solidFill>
              </a:ln>
              <a:effectLst/>
            </c:spPr>
            <c:extLst>
              <c:ext xmlns:c16="http://schemas.microsoft.com/office/drawing/2014/chart" uri="{C3380CC4-5D6E-409C-BE32-E72D297353CC}">
                <c16:uniqueId val="{0000001B-52B3-407A-8AAA-0F2E43487D91}"/>
              </c:ext>
            </c:extLst>
          </c:dPt>
          <c:dPt>
            <c:idx val="14"/>
            <c:bubble3D val="0"/>
            <c:spPr>
              <a:solidFill>
                <a:schemeClr val="bg2"/>
              </a:solidFill>
              <a:ln w="19050">
                <a:solidFill>
                  <a:schemeClr val="lt1"/>
                </a:solidFill>
              </a:ln>
              <a:effectLst/>
            </c:spPr>
            <c:extLst>
              <c:ext xmlns:c16="http://schemas.microsoft.com/office/drawing/2014/chart" uri="{C3380CC4-5D6E-409C-BE32-E72D297353CC}">
                <c16:uniqueId val="{0000001D-52B3-407A-8AAA-0F2E43487D91}"/>
              </c:ext>
            </c:extLst>
          </c:dPt>
          <c:dPt>
            <c:idx val="15"/>
            <c:bubble3D val="0"/>
            <c:spPr>
              <a:solidFill>
                <a:schemeClr val="bg2"/>
              </a:solidFill>
              <a:ln w="19050">
                <a:solidFill>
                  <a:schemeClr val="lt1"/>
                </a:solidFill>
              </a:ln>
              <a:effectLst/>
            </c:spPr>
            <c:extLst>
              <c:ext xmlns:c16="http://schemas.microsoft.com/office/drawing/2014/chart" uri="{C3380CC4-5D6E-409C-BE32-E72D297353CC}">
                <c16:uniqueId val="{0000001F-52B3-407A-8AAA-0F2E43487D91}"/>
              </c:ext>
            </c:extLst>
          </c:dPt>
          <c:dPt>
            <c:idx val="16"/>
            <c:bubble3D val="0"/>
            <c:spPr>
              <a:solidFill>
                <a:schemeClr val="bg2"/>
              </a:solidFill>
              <a:ln w="19050">
                <a:solidFill>
                  <a:schemeClr val="lt1"/>
                </a:solidFill>
              </a:ln>
              <a:effectLst/>
            </c:spPr>
            <c:extLst>
              <c:ext xmlns:c16="http://schemas.microsoft.com/office/drawing/2014/chart" uri="{C3380CC4-5D6E-409C-BE32-E72D297353CC}">
                <c16:uniqueId val="{00000021-52B3-407A-8AAA-0F2E43487D91}"/>
              </c:ext>
            </c:extLst>
          </c:dPt>
          <c:dPt>
            <c:idx val="17"/>
            <c:bubble3D val="0"/>
            <c:spPr>
              <a:solidFill>
                <a:schemeClr val="bg2"/>
              </a:solidFill>
              <a:ln w="19050">
                <a:solidFill>
                  <a:schemeClr val="lt1"/>
                </a:solidFill>
              </a:ln>
              <a:effectLst/>
            </c:spPr>
            <c:extLst>
              <c:ext xmlns:c16="http://schemas.microsoft.com/office/drawing/2014/chart" uri="{C3380CC4-5D6E-409C-BE32-E72D297353CC}">
                <c16:uniqueId val="{00000023-52B3-407A-8AAA-0F2E43487D91}"/>
              </c:ext>
            </c:extLst>
          </c:dPt>
          <c:dPt>
            <c:idx val="18"/>
            <c:bubble3D val="0"/>
            <c:spPr>
              <a:solidFill>
                <a:schemeClr val="bg2"/>
              </a:solidFill>
              <a:ln w="19050">
                <a:solidFill>
                  <a:schemeClr val="lt1"/>
                </a:solidFill>
              </a:ln>
              <a:effectLst/>
            </c:spPr>
            <c:extLst>
              <c:ext xmlns:c16="http://schemas.microsoft.com/office/drawing/2014/chart" uri="{C3380CC4-5D6E-409C-BE32-E72D297353CC}">
                <c16:uniqueId val="{00000025-52B3-407A-8AAA-0F2E43487D91}"/>
              </c:ext>
            </c:extLst>
          </c:dPt>
          <c:dPt>
            <c:idx val="19"/>
            <c:bubble3D val="0"/>
            <c:spPr>
              <a:solidFill>
                <a:schemeClr val="bg2"/>
              </a:solidFill>
              <a:ln w="19050">
                <a:solidFill>
                  <a:schemeClr val="lt1"/>
                </a:solidFill>
              </a:ln>
              <a:effectLst/>
            </c:spPr>
            <c:extLst>
              <c:ext xmlns:c16="http://schemas.microsoft.com/office/drawing/2014/chart" uri="{C3380CC4-5D6E-409C-BE32-E72D297353CC}">
                <c16:uniqueId val="{00000027-52B3-407A-8AAA-0F2E43487D91}"/>
              </c:ext>
            </c:extLst>
          </c:dPt>
          <c:dPt>
            <c:idx val="20"/>
            <c:bubble3D val="0"/>
            <c:spPr>
              <a:solidFill>
                <a:schemeClr val="bg2"/>
              </a:solidFill>
              <a:ln w="19050">
                <a:solidFill>
                  <a:schemeClr val="lt1"/>
                </a:solidFill>
              </a:ln>
              <a:effectLst/>
            </c:spPr>
            <c:extLst>
              <c:ext xmlns:c16="http://schemas.microsoft.com/office/drawing/2014/chart" uri="{C3380CC4-5D6E-409C-BE32-E72D297353CC}">
                <c16:uniqueId val="{00000029-52B3-407A-8AAA-0F2E43487D91}"/>
              </c:ext>
            </c:extLst>
          </c:dPt>
          <c:dPt>
            <c:idx val="21"/>
            <c:bubble3D val="0"/>
            <c:spPr>
              <a:solidFill>
                <a:schemeClr val="bg2"/>
              </a:solidFill>
              <a:ln w="19050">
                <a:solidFill>
                  <a:schemeClr val="lt1"/>
                </a:solidFill>
              </a:ln>
              <a:effectLst/>
            </c:spPr>
            <c:extLst>
              <c:ext xmlns:c16="http://schemas.microsoft.com/office/drawing/2014/chart" uri="{C3380CC4-5D6E-409C-BE32-E72D297353CC}">
                <c16:uniqueId val="{0000002B-52B3-407A-8AAA-0F2E43487D91}"/>
              </c:ext>
            </c:extLst>
          </c:dPt>
          <c:dPt>
            <c:idx val="22"/>
            <c:bubble3D val="0"/>
            <c:spPr>
              <a:solidFill>
                <a:schemeClr val="bg2"/>
              </a:solidFill>
              <a:ln w="19050">
                <a:solidFill>
                  <a:schemeClr val="lt1"/>
                </a:solidFill>
              </a:ln>
              <a:effectLst/>
            </c:spPr>
            <c:extLst>
              <c:ext xmlns:c16="http://schemas.microsoft.com/office/drawing/2014/chart" uri="{C3380CC4-5D6E-409C-BE32-E72D297353CC}">
                <c16:uniqueId val="{0000002D-52B3-407A-8AAA-0F2E43487D91}"/>
              </c:ext>
            </c:extLst>
          </c:dPt>
          <c:dPt>
            <c:idx val="23"/>
            <c:bubble3D val="0"/>
            <c:spPr>
              <a:solidFill>
                <a:schemeClr val="bg2"/>
              </a:solidFill>
              <a:ln w="19050">
                <a:solidFill>
                  <a:schemeClr val="lt1"/>
                </a:solidFill>
              </a:ln>
              <a:effectLst/>
            </c:spPr>
            <c:extLst>
              <c:ext xmlns:c16="http://schemas.microsoft.com/office/drawing/2014/chart" uri="{C3380CC4-5D6E-409C-BE32-E72D297353CC}">
                <c16:uniqueId val="{0000002F-52B3-407A-8AAA-0F2E43487D91}"/>
              </c:ext>
            </c:extLst>
          </c:dPt>
          <c:dPt>
            <c:idx val="24"/>
            <c:bubble3D val="0"/>
            <c:spPr>
              <a:solidFill>
                <a:schemeClr val="bg2"/>
              </a:solidFill>
              <a:ln w="19050">
                <a:solidFill>
                  <a:schemeClr val="lt1"/>
                </a:solidFill>
              </a:ln>
              <a:effectLst/>
            </c:spPr>
            <c:extLst>
              <c:ext xmlns:c16="http://schemas.microsoft.com/office/drawing/2014/chart" uri="{C3380CC4-5D6E-409C-BE32-E72D297353CC}">
                <c16:uniqueId val="{00000031-52B3-407A-8AAA-0F2E43487D91}"/>
              </c:ext>
            </c:extLst>
          </c:dPt>
          <c:dPt>
            <c:idx val="25"/>
            <c:bubble3D val="0"/>
            <c:spPr>
              <a:solidFill>
                <a:schemeClr val="bg2"/>
              </a:solidFill>
              <a:ln w="19050">
                <a:solidFill>
                  <a:schemeClr val="lt1"/>
                </a:solidFill>
              </a:ln>
              <a:effectLst/>
            </c:spPr>
            <c:extLst>
              <c:ext xmlns:c16="http://schemas.microsoft.com/office/drawing/2014/chart" uri="{C3380CC4-5D6E-409C-BE32-E72D297353CC}">
                <c16:uniqueId val="{00000033-52B3-407A-8AAA-0F2E43487D91}"/>
              </c:ext>
            </c:extLst>
          </c:dPt>
          <c:dPt>
            <c:idx val="26"/>
            <c:bubble3D val="0"/>
            <c:spPr>
              <a:solidFill>
                <a:schemeClr val="bg2"/>
              </a:solidFill>
              <a:ln w="19050">
                <a:solidFill>
                  <a:schemeClr val="lt1"/>
                </a:solidFill>
              </a:ln>
              <a:effectLst/>
            </c:spPr>
            <c:extLst>
              <c:ext xmlns:c16="http://schemas.microsoft.com/office/drawing/2014/chart" uri="{C3380CC4-5D6E-409C-BE32-E72D297353CC}">
                <c16:uniqueId val="{00000035-52B3-407A-8AAA-0F2E43487D91}"/>
              </c:ext>
            </c:extLst>
          </c:dPt>
          <c:dPt>
            <c:idx val="27"/>
            <c:bubble3D val="0"/>
            <c:spPr>
              <a:solidFill>
                <a:schemeClr val="bg2"/>
              </a:solidFill>
              <a:ln w="19050">
                <a:solidFill>
                  <a:schemeClr val="lt1"/>
                </a:solidFill>
              </a:ln>
              <a:effectLst/>
            </c:spPr>
            <c:extLst>
              <c:ext xmlns:c16="http://schemas.microsoft.com/office/drawing/2014/chart" uri="{C3380CC4-5D6E-409C-BE32-E72D297353CC}">
                <c16:uniqueId val="{00000037-52B3-407A-8AAA-0F2E43487D91}"/>
              </c:ext>
            </c:extLst>
          </c:dPt>
          <c:dPt>
            <c:idx val="28"/>
            <c:bubble3D val="0"/>
            <c:spPr>
              <a:solidFill>
                <a:schemeClr val="bg2"/>
              </a:solidFill>
              <a:ln w="19050">
                <a:solidFill>
                  <a:schemeClr val="lt1"/>
                </a:solidFill>
              </a:ln>
              <a:effectLst/>
            </c:spPr>
            <c:extLst>
              <c:ext xmlns:c16="http://schemas.microsoft.com/office/drawing/2014/chart" uri="{C3380CC4-5D6E-409C-BE32-E72D297353CC}">
                <c16:uniqueId val="{00000039-52B3-407A-8AAA-0F2E43487D91}"/>
              </c:ext>
            </c:extLst>
          </c:dPt>
          <c:dPt>
            <c:idx val="29"/>
            <c:bubble3D val="0"/>
            <c:spPr>
              <a:solidFill>
                <a:schemeClr val="bg2"/>
              </a:solidFill>
              <a:ln w="19050">
                <a:solidFill>
                  <a:schemeClr val="lt1"/>
                </a:solidFill>
              </a:ln>
              <a:effectLst/>
            </c:spPr>
            <c:extLst>
              <c:ext xmlns:c16="http://schemas.microsoft.com/office/drawing/2014/chart" uri="{C3380CC4-5D6E-409C-BE32-E72D297353CC}">
                <c16:uniqueId val="{0000003B-52B3-407A-8AAA-0F2E43487D91}"/>
              </c:ext>
            </c:extLst>
          </c:dPt>
          <c:dPt>
            <c:idx val="30"/>
            <c:bubble3D val="0"/>
            <c:spPr>
              <a:solidFill>
                <a:schemeClr val="bg2"/>
              </a:solidFill>
              <a:ln w="19050">
                <a:solidFill>
                  <a:schemeClr val="lt1"/>
                </a:solidFill>
              </a:ln>
              <a:effectLst/>
            </c:spPr>
            <c:extLst>
              <c:ext xmlns:c16="http://schemas.microsoft.com/office/drawing/2014/chart" uri="{C3380CC4-5D6E-409C-BE32-E72D297353CC}">
                <c16:uniqueId val="{0000003D-52B3-407A-8AAA-0F2E43487D91}"/>
              </c:ext>
            </c:extLst>
          </c:dPt>
          <c:dPt>
            <c:idx val="31"/>
            <c:bubble3D val="0"/>
            <c:spPr>
              <a:solidFill>
                <a:schemeClr val="bg2"/>
              </a:solidFill>
              <a:ln w="19050">
                <a:solidFill>
                  <a:schemeClr val="lt1"/>
                </a:solidFill>
              </a:ln>
              <a:effectLst/>
            </c:spPr>
            <c:extLst>
              <c:ext xmlns:c16="http://schemas.microsoft.com/office/drawing/2014/chart" uri="{C3380CC4-5D6E-409C-BE32-E72D297353CC}">
                <c16:uniqueId val="{0000003F-52B3-407A-8AAA-0F2E43487D91}"/>
              </c:ext>
            </c:extLst>
          </c:dPt>
          <c:dPt>
            <c:idx val="32"/>
            <c:bubble3D val="0"/>
            <c:spPr>
              <a:solidFill>
                <a:schemeClr val="bg2"/>
              </a:solidFill>
              <a:ln w="19050">
                <a:solidFill>
                  <a:schemeClr val="lt1"/>
                </a:solidFill>
              </a:ln>
              <a:effectLst/>
            </c:spPr>
            <c:extLst>
              <c:ext xmlns:c16="http://schemas.microsoft.com/office/drawing/2014/chart" uri="{C3380CC4-5D6E-409C-BE32-E72D297353CC}">
                <c16:uniqueId val="{00000041-52B3-407A-8AAA-0F2E43487D91}"/>
              </c:ext>
            </c:extLst>
          </c:dPt>
          <c:dPt>
            <c:idx val="33"/>
            <c:bubble3D val="0"/>
            <c:spPr>
              <a:solidFill>
                <a:schemeClr val="bg2"/>
              </a:solidFill>
              <a:ln w="19050">
                <a:solidFill>
                  <a:schemeClr val="lt1"/>
                </a:solidFill>
              </a:ln>
              <a:effectLst/>
            </c:spPr>
            <c:extLst>
              <c:ext xmlns:c16="http://schemas.microsoft.com/office/drawing/2014/chart" uri="{C3380CC4-5D6E-409C-BE32-E72D297353CC}">
                <c16:uniqueId val="{00000043-52B3-407A-8AAA-0F2E43487D91}"/>
              </c:ext>
            </c:extLst>
          </c:dPt>
          <c:dPt>
            <c:idx val="34"/>
            <c:bubble3D val="0"/>
            <c:spPr>
              <a:solidFill>
                <a:schemeClr val="bg2"/>
              </a:solidFill>
              <a:ln w="19050">
                <a:solidFill>
                  <a:schemeClr val="lt1"/>
                </a:solidFill>
              </a:ln>
              <a:effectLst/>
            </c:spPr>
            <c:extLst>
              <c:ext xmlns:c16="http://schemas.microsoft.com/office/drawing/2014/chart" uri="{C3380CC4-5D6E-409C-BE32-E72D297353CC}">
                <c16:uniqueId val="{00000045-52B3-407A-8AAA-0F2E43487D91}"/>
              </c:ext>
            </c:extLst>
          </c:dPt>
          <c:dPt>
            <c:idx val="35"/>
            <c:bubble3D val="0"/>
            <c:spPr>
              <a:solidFill>
                <a:schemeClr val="bg2"/>
              </a:solidFill>
              <a:ln w="19050">
                <a:solidFill>
                  <a:schemeClr val="lt1"/>
                </a:solidFill>
              </a:ln>
              <a:effectLst/>
            </c:spPr>
            <c:extLst>
              <c:ext xmlns:c16="http://schemas.microsoft.com/office/drawing/2014/chart" uri="{C3380CC4-5D6E-409C-BE32-E72D297353CC}">
                <c16:uniqueId val="{00000047-52B3-407A-8AAA-0F2E43487D91}"/>
              </c:ext>
            </c:extLst>
          </c:dPt>
          <c:dPt>
            <c:idx val="36"/>
            <c:bubble3D val="0"/>
            <c:spPr>
              <a:solidFill>
                <a:schemeClr val="bg2"/>
              </a:solidFill>
              <a:ln w="19050">
                <a:solidFill>
                  <a:schemeClr val="lt1"/>
                </a:solidFill>
              </a:ln>
              <a:effectLst/>
            </c:spPr>
            <c:extLst>
              <c:ext xmlns:c16="http://schemas.microsoft.com/office/drawing/2014/chart" uri="{C3380CC4-5D6E-409C-BE32-E72D297353CC}">
                <c16:uniqueId val="{00000049-52B3-407A-8AAA-0F2E43487D91}"/>
              </c:ext>
            </c:extLst>
          </c:dPt>
          <c:dPt>
            <c:idx val="37"/>
            <c:bubble3D val="0"/>
            <c:spPr>
              <a:solidFill>
                <a:schemeClr val="bg2"/>
              </a:solidFill>
              <a:ln w="19050">
                <a:solidFill>
                  <a:schemeClr val="lt1"/>
                </a:solidFill>
              </a:ln>
              <a:effectLst/>
            </c:spPr>
            <c:extLst>
              <c:ext xmlns:c16="http://schemas.microsoft.com/office/drawing/2014/chart" uri="{C3380CC4-5D6E-409C-BE32-E72D297353CC}">
                <c16:uniqueId val="{0000004B-52B3-407A-8AAA-0F2E43487D91}"/>
              </c:ext>
            </c:extLst>
          </c:dPt>
          <c:dPt>
            <c:idx val="38"/>
            <c:bubble3D val="0"/>
            <c:spPr>
              <a:solidFill>
                <a:schemeClr val="bg2"/>
              </a:solidFill>
              <a:ln w="19050">
                <a:solidFill>
                  <a:schemeClr val="lt1"/>
                </a:solidFill>
              </a:ln>
              <a:effectLst/>
            </c:spPr>
            <c:extLst>
              <c:ext xmlns:c16="http://schemas.microsoft.com/office/drawing/2014/chart" uri="{C3380CC4-5D6E-409C-BE32-E72D297353CC}">
                <c16:uniqueId val="{0000004D-52B3-407A-8AAA-0F2E43487D91}"/>
              </c:ext>
            </c:extLst>
          </c:dPt>
          <c:dPt>
            <c:idx val="39"/>
            <c:bubble3D val="0"/>
            <c:spPr>
              <a:solidFill>
                <a:schemeClr val="bg2"/>
              </a:solidFill>
              <a:ln w="19050">
                <a:solidFill>
                  <a:schemeClr val="lt1"/>
                </a:solidFill>
              </a:ln>
              <a:effectLst/>
            </c:spPr>
            <c:extLst>
              <c:ext xmlns:c16="http://schemas.microsoft.com/office/drawing/2014/chart" uri="{C3380CC4-5D6E-409C-BE32-E72D297353CC}">
                <c16:uniqueId val="{0000004F-52B3-407A-8AAA-0F2E43487D91}"/>
              </c:ext>
            </c:extLst>
          </c:dPt>
          <c:dPt>
            <c:idx val="40"/>
            <c:bubble3D val="0"/>
            <c:spPr>
              <a:solidFill>
                <a:schemeClr val="bg2"/>
              </a:solidFill>
              <a:ln w="19050">
                <a:solidFill>
                  <a:schemeClr val="lt1"/>
                </a:solidFill>
              </a:ln>
              <a:effectLst/>
            </c:spPr>
            <c:extLst>
              <c:ext xmlns:c16="http://schemas.microsoft.com/office/drawing/2014/chart" uri="{C3380CC4-5D6E-409C-BE32-E72D297353CC}">
                <c16:uniqueId val="{00000051-52B3-407A-8AAA-0F2E43487D91}"/>
              </c:ext>
            </c:extLst>
          </c:dPt>
          <c:dPt>
            <c:idx val="41"/>
            <c:bubble3D val="0"/>
            <c:spPr>
              <a:solidFill>
                <a:schemeClr val="bg2"/>
              </a:solidFill>
              <a:ln w="19050">
                <a:solidFill>
                  <a:schemeClr val="lt1"/>
                </a:solidFill>
              </a:ln>
              <a:effectLst/>
            </c:spPr>
            <c:extLst>
              <c:ext xmlns:c16="http://schemas.microsoft.com/office/drawing/2014/chart" uri="{C3380CC4-5D6E-409C-BE32-E72D297353CC}">
                <c16:uniqueId val="{00000053-52B3-407A-8AAA-0F2E43487D91}"/>
              </c:ext>
            </c:extLst>
          </c:dPt>
          <c:dPt>
            <c:idx val="42"/>
            <c:bubble3D val="0"/>
            <c:spPr>
              <a:solidFill>
                <a:schemeClr val="bg2"/>
              </a:solidFill>
              <a:ln w="19050">
                <a:solidFill>
                  <a:schemeClr val="lt1"/>
                </a:solidFill>
              </a:ln>
              <a:effectLst/>
            </c:spPr>
            <c:extLst>
              <c:ext xmlns:c16="http://schemas.microsoft.com/office/drawing/2014/chart" uri="{C3380CC4-5D6E-409C-BE32-E72D297353CC}">
                <c16:uniqueId val="{00000055-52B3-407A-8AAA-0F2E43487D91}"/>
              </c:ext>
            </c:extLst>
          </c:dPt>
          <c:dPt>
            <c:idx val="43"/>
            <c:bubble3D val="0"/>
            <c:spPr>
              <a:solidFill>
                <a:schemeClr val="bg2"/>
              </a:solidFill>
              <a:ln w="19050">
                <a:solidFill>
                  <a:schemeClr val="lt1"/>
                </a:solidFill>
              </a:ln>
              <a:effectLst/>
            </c:spPr>
            <c:extLst>
              <c:ext xmlns:c16="http://schemas.microsoft.com/office/drawing/2014/chart" uri="{C3380CC4-5D6E-409C-BE32-E72D297353CC}">
                <c16:uniqueId val="{00000057-52B3-407A-8AAA-0F2E43487D91}"/>
              </c:ext>
            </c:extLst>
          </c:dPt>
          <c:dPt>
            <c:idx val="44"/>
            <c:bubble3D val="0"/>
            <c:spPr>
              <a:solidFill>
                <a:schemeClr val="bg2"/>
              </a:solidFill>
              <a:ln w="19050">
                <a:solidFill>
                  <a:schemeClr val="lt1"/>
                </a:solidFill>
              </a:ln>
              <a:effectLst/>
            </c:spPr>
            <c:extLst>
              <c:ext xmlns:c16="http://schemas.microsoft.com/office/drawing/2014/chart" uri="{C3380CC4-5D6E-409C-BE32-E72D297353CC}">
                <c16:uniqueId val="{00000059-52B3-407A-8AAA-0F2E43487D91}"/>
              </c:ext>
            </c:extLst>
          </c:dPt>
          <c:dPt>
            <c:idx val="45"/>
            <c:bubble3D val="0"/>
            <c:spPr>
              <a:solidFill>
                <a:schemeClr val="bg2"/>
              </a:solidFill>
              <a:ln w="19050">
                <a:solidFill>
                  <a:schemeClr val="lt1"/>
                </a:solidFill>
              </a:ln>
              <a:effectLst/>
            </c:spPr>
            <c:extLst>
              <c:ext xmlns:c16="http://schemas.microsoft.com/office/drawing/2014/chart" uri="{C3380CC4-5D6E-409C-BE32-E72D297353CC}">
                <c16:uniqueId val="{0000005B-52B3-407A-8AAA-0F2E43487D91}"/>
              </c:ext>
            </c:extLst>
          </c:dPt>
          <c:dPt>
            <c:idx val="46"/>
            <c:bubble3D val="0"/>
            <c:spPr>
              <a:solidFill>
                <a:schemeClr val="bg2"/>
              </a:solidFill>
              <a:ln w="19050">
                <a:solidFill>
                  <a:schemeClr val="lt1"/>
                </a:solidFill>
              </a:ln>
              <a:effectLst/>
            </c:spPr>
            <c:extLst>
              <c:ext xmlns:c16="http://schemas.microsoft.com/office/drawing/2014/chart" uri="{C3380CC4-5D6E-409C-BE32-E72D297353CC}">
                <c16:uniqueId val="{0000005D-52B3-407A-8AAA-0F2E43487D91}"/>
              </c:ext>
            </c:extLst>
          </c:dPt>
          <c:dPt>
            <c:idx val="47"/>
            <c:bubble3D val="0"/>
            <c:spPr>
              <a:solidFill>
                <a:schemeClr val="bg2"/>
              </a:solidFill>
              <a:ln w="19050">
                <a:solidFill>
                  <a:schemeClr val="lt1"/>
                </a:solidFill>
              </a:ln>
              <a:effectLst/>
            </c:spPr>
            <c:extLst>
              <c:ext xmlns:c16="http://schemas.microsoft.com/office/drawing/2014/chart" uri="{C3380CC4-5D6E-409C-BE32-E72D297353CC}">
                <c16:uniqueId val="{0000005F-52B3-407A-8AAA-0F2E43487D91}"/>
              </c:ext>
            </c:extLst>
          </c:dPt>
          <c:dPt>
            <c:idx val="48"/>
            <c:bubble3D val="0"/>
            <c:spPr>
              <a:solidFill>
                <a:schemeClr val="bg2"/>
              </a:solidFill>
              <a:ln w="19050">
                <a:solidFill>
                  <a:schemeClr val="lt1"/>
                </a:solidFill>
              </a:ln>
              <a:effectLst/>
            </c:spPr>
            <c:extLst>
              <c:ext xmlns:c16="http://schemas.microsoft.com/office/drawing/2014/chart" uri="{C3380CC4-5D6E-409C-BE32-E72D297353CC}">
                <c16:uniqueId val="{00000061-52B3-407A-8AAA-0F2E43487D91}"/>
              </c:ext>
            </c:extLst>
          </c:dPt>
          <c:dPt>
            <c:idx val="49"/>
            <c:bubble3D val="0"/>
            <c:spPr>
              <a:solidFill>
                <a:schemeClr val="bg2"/>
              </a:solidFill>
              <a:ln w="19050">
                <a:solidFill>
                  <a:schemeClr val="lt1"/>
                </a:solidFill>
              </a:ln>
              <a:effectLst/>
            </c:spPr>
            <c:extLst>
              <c:ext xmlns:c16="http://schemas.microsoft.com/office/drawing/2014/chart" uri="{C3380CC4-5D6E-409C-BE32-E72D297353CC}">
                <c16:uniqueId val="{00000063-52B3-407A-8AAA-0F2E43487D91}"/>
              </c:ext>
            </c:extLst>
          </c:dPt>
          <c:dPt>
            <c:idx val="50"/>
            <c:bubble3D val="0"/>
            <c:spPr>
              <a:solidFill>
                <a:schemeClr val="bg2"/>
              </a:solidFill>
              <a:ln w="19050">
                <a:solidFill>
                  <a:schemeClr val="lt1"/>
                </a:solidFill>
              </a:ln>
              <a:effectLst/>
            </c:spPr>
            <c:extLst>
              <c:ext xmlns:c16="http://schemas.microsoft.com/office/drawing/2014/chart" uri="{C3380CC4-5D6E-409C-BE32-E72D297353CC}">
                <c16:uniqueId val="{00000065-52B3-407A-8AAA-0F2E43487D91}"/>
              </c:ext>
            </c:extLst>
          </c:dPt>
          <c:dPt>
            <c:idx val="51"/>
            <c:bubble3D val="0"/>
            <c:spPr>
              <a:solidFill>
                <a:schemeClr val="bg2"/>
              </a:solidFill>
              <a:ln w="19050">
                <a:solidFill>
                  <a:schemeClr val="lt1"/>
                </a:solidFill>
              </a:ln>
              <a:effectLst/>
            </c:spPr>
            <c:extLst>
              <c:ext xmlns:c16="http://schemas.microsoft.com/office/drawing/2014/chart" uri="{C3380CC4-5D6E-409C-BE32-E72D297353CC}">
                <c16:uniqueId val="{00000067-52B3-407A-8AAA-0F2E43487D91}"/>
              </c:ext>
            </c:extLst>
          </c:dPt>
          <c:dPt>
            <c:idx val="52"/>
            <c:bubble3D val="0"/>
            <c:spPr>
              <a:solidFill>
                <a:schemeClr val="bg2"/>
              </a:solidFill>
              <a:ln w="19050">
                <a:solidFill>
                  <a:schemeClr val="lt1"/>
                </a:solidFill>
              </a:ln>
              <a:effectLst/>
            </c:spPr>
            <c:extLst>
              <c:ext xmlns:c16="http://schemas.microsoft.com/office/drawing/2014/chart" uri="{C3380CC4-5D6E-409C-BE32-E72D297353CC}">
                <c16:uniqueId val="{00000069-52B3-407A-8AAA-0F2E43487D91}"/>
              </c:ext>
            </c:extLst>
          </c:dPt>
          <c:dPt>
            <c:idx val="53"/>
            <c:bubble3D val="0"/>
            <c:spPr>
              <a:solidFill>
                <a:schemeClr val="bg2"/>
              </a:solidFill>
              <a:ln w="19050">
                <a:solidFill>
                  <a:schemeClr val="lt1"/>
                </a:solidFill>
              </a:ln>
              <a:effectLst/>
            </c:spPr>
            <c:extLst>
              <c:ext xmlns:c16="http://schemas.microsoft.com/office/drawing/2014/chart" uri="{C3380CC4-5D6E-409C-BE32-E72D297353CC}">
                <c16:uniqueId val="{0000006B-52B3-407A-8AAA-0F2E43487D91}"/>
              </c:ext>
            </c:extLst>
          </c:dPt>
          <c:dPt>
            <c:idx val="54"/>
            <c:bubble3D val="0"/>
            <c:spPr>
              <a:solidFill>
                <a:schemeClr val="bg2"/>
              </a:solidFill>
              <a:ln w="19050">
                <a:solidFill>
                  <a:schemeClr val="lt1"/>
                </a:solidFill>
              </a:ln>
              <a:effectLst/>
            </c:spPr>
            <c:extLst>
              <c:ext xmlns:c16="http://schemas.microsoft.com/office/drawing/2014/chart" uri="{C3380CC4-5D6E-409C-BE32-E72D297353CC}">
                <c16:uniqueId val="{0000006D-52B3-407A-8AAA-0F2E43487D91}"/>
              </c:ext>
            </c:extLst>
          </c:dPt>
          <c:dPt>
            <c:idx val="55"/>
            <c:bubble3D val="0"/>
            <c:spPr>
              <a:solidFill>
                <a:schemeClr val="bg2"/>
              </a:solidFill>
              <a:ln w="19050">
                <a:solidFill>
                  <a:schemeClr val="lt1"/>
                </a:solidFill>
              </a:ln>
              <a:effectLst/>
            </c:spPr>
            <c:extLst>
              <c:ext xmlns:c16="http://schemas.microsoft.com/office/drawing/2014/chart" uri="{C3380CC4-5D6E-409C-BE32-E72D297353CC}">
                <c16:uniqueId val="{0000006F-52B3-407A-8AAA-0F2E43487D91}"/>
              </c:ext>
            </c:extLst>
          </c:dPt>
          <c:dPt>
            <c:idx val="56"/>
            <c:bubble3D val="0"/>
            <c:spPr>
              <a:solidFill>
                <a:schemeClr val="bg2"/>
              </a:solidFill>
              <a:ln w="19050">
                <a:solidFill>
                  <a:schemeClr val="lt1"/>
                </a:solidFill>
              </a:ln>
              <a:effectLst/>
            </c:spPr>
            <c:extLst>
              <c:ext xmlns:c16="http://schemas.microsoft.com/office/drawing/2014/chart" uri="{C3380CC4-5D6E-409C-BE32-E72D297353CC}">
                <c16:uniqueId val="{00000071-52B3-407A-8AAA-0F2E43487D91}"/>
              </c:ext>
            </c:extLst>
          </c:dPt>
          <c:dPt>
            <c:idx val="57"/>
            <c:bubble3D val="0"/>
            <c:spPr>
              <a:solidFill>
                <a:schemeClr val="bg2"/>
              </a:solidFill>
              <a:ln w="19050">
                <a:solidFill>
                  <a:schemeClr val="lt1"/>
                </a:solidFill>
              </a:ln>
              <a:effectLst/>
            </c:spPr>
            <c:extLst>
              <c:ext xmlns:c16="http://schemas.microsoft.com/office/drawing/2014/chart" uri="{C3380CC4-5D6E-409C-BE32-E72D297353CC}">
                <c16:uniqueId val="{00000073-52B3-407A-8AAA-0F2E43487D91}"/>
              </c:ext>
            </c:extLst>
          </c:dPt>
          <c:dPt>
            <c:idx val="58"/>
            <c:bubble3D val="0"/>
            <c:spPr>
              <a:solidFill>
                <a:schemeClr val="bg2"/>
              </a:solidFill>
              <a:ln w="19050">
                <a:solidFill>
                  <a:schemeClr val="lt1"/>
                </a:solidFill>
              </a:ln>
              <a:effectLst/>
            </c:spPr>
            <c:extLst>
              <c:ext xmlns:c16="http://schemas.microsoft.com/office/drawing/2014/chart" uri="{C3380CC4-5D6E-409C-BE32-E72D297353CC}">
                <c16:uniqueId val="{00000075-52B3-407A-8AAA-0F2E43487D91}"/>
              </c:ext>
            </c:extLst>
          </c:dPt>
          <c:dPt>
            <c:idx val="59"/>
            <c:bubble3D val="0"/>
            <c:spPr>
              <a:solidFill>
                <a:schemeClr val="bg2"/>
              </a:solidFill>
              <a:ln w="19050">
                <a:solidFill>
                  <a:schemeClr val="lt1"/>
                </a:solidFill>
              </a:ln>
              <a:effectLst/>
            </c:spPr>
            <c:extLst>
              <c:ext xmlns:c16="http://schemas.microsoft.com/office/drawing/2014/chart" uri="{C3380CC4-5D6E-409C-BE32-E72D297353CC}">
                <c16:uniqueId val="{00000077-52B3-407A-8AAA-0F2E43487D91}"/>
              </c:ext>
            </c:extLst>
          </c:dPt>
          <c:dPt>
            <c:idx val="60"/>
            <c:bubble3D val="0"/>
            <c:spPr>
              <a:solidFill>
                <a:schemeClr val="bg2"/>
              </a:solidFill>
              <a:ln w="19050">
                <a:solidFill>
                  <a:schemeClr val="lt1"/>
                </a:solidFill>
              </a:ln>
              <a:effectLst/>
            </c:spPr>
            <c:extLst>
              <c:ext xmlns:c16="http://schemas.microsoft.com/office/drawing/2014/chart" uri="{C3380CC4-5D6E-409C-BE32-E72D297353CC}">
                <c16:uniqueId val="{00000079-52B3-407A-8AAA-0F2E43487D91}"/>
              </c:ext>
            </c:extLst>
          </c:dPt>
          <c:dPt>
            <c:idx val="61"/>
            <c:bubble3D val="0"/>
            <c:spPr>
              <a:solidFill>
                <a:schemeClr val="bg2"/>
              </a:solidFill>
              <a:ln w="19050">
                <a:solidFill>
                  <a:schemeClr val="lt1"/>
                </a:solidFill>
              </a:ln>
              <a:effectLst/>
            </c:spPr>
            <c:extLst>
              <c:ext xmlns:c16="http://schemas.microsoft.com/office/drawing/2014/chart" uri="{C3380CC4-5D6E-409C-BE32-E72D297353CC}">
                <c16:uniqueId val="{0000007B-52B3-407A-8AAA-0F2E43487D91}"/>
              </c:ext>
            </c:extLst>
          </c:dPt>
          <c:dPt>
            <c:idx val="62"/>
            <c:bubble3D val="0"/>
            <c:spPr>
              <a:solidFill>
                <a:schemeClr val="bg2"/>
              </a:solidFill>
              <a:ln w="19050">
                <a:solidFill>
                  <a:schemeClr val="lt1"/>
                </a:solidFill>
              </a:ln>
              <a:effectLst/>
            </c:spPr>
            <c:extLst>
              <c:ext xmlns:c16="http://schemas.microsoft.com/office/drawing/2014/chart" uri="{C3380CC4-5D6E-409C-BE32-E72D297353CC}">
                <c16:uniqueId val="{0000007D-52B3-407A-8AAA-0F2E43487D91}"/>
              </c:ext>
            </c:extLst>
          </c:dPt>
          <c:dPt>
            <c:idx val="63"/>
            <c:bubble3D val="0"/>
            <c:spPr>
              <a:solidFill>
                <a:schemeClr val="bg2"/>
              </a:solidFill>
              <a:ln w="19050">
                <a:solidFill>
                  <a:schemeClr val="lt1"/>
                </a:solidFill>
              </a:ln>
              <a:effectLst/>
            </c:spPr>
            <c:extLst>
              <c:ext xmlns:c16="http://schemas.microsoft.com/office/drawing/2014/chart" uri="{C3380CC4-5D6E-409C-BE32-E72D297353CC}">
                <c16:uniqueId val="{0000007F-52B3-407A-8AAA-0F2E43487D91}"/>
              </c:ext>
            </c:extLst>
          </c:dPt>
          <c:dPt>
            <c:idx val="64"/>
            <c:bubble3D val="0"/>
            <c:spPr>
              <a:solidFill>
                <a:schemeClr val="bg2"/>
              </a:solidFill>
              <a:ln w="19050">
                <a:solidFill>
                  <a:schemeClr val="lt1"/>
                </a:solidFill>
              </a:ln>
              <a:effectLst/>
            </c:spPr>
            <c:extLst>
              <c:ext xmlns:c16="http://schemas.microsoft.com/office/drawing/2014/chart" uri="{C3380CC4-5D6E-409C-BE32-E72D297353CC}">
                <c16:uniqueId val="{00000081-52B3-407A-8AAA-0F2E43487D91}"/>
              </c:ext>
            </c:extLst>
          </c:dPt>
          <c:dPt>
            <c:idx val="65"/>
            <c:bubble3D val="0"/>
            <c:spPr>
              <a:solidFill>
                <a:schemeClr val="bg2"/>
              </a:solidFill>
              <a:ln w="19050">
                <a:solidFill>
                  <a:schemeClr val="lt1"/>
                </a:solidFill>
              </a:ln>
              <a:effectLst/>
            </c:spPr>
            <c:extLst>
              <c:ext xmlns:c16="http://schemas.microsoft.com/office/drawing/2014/chart" uri="{C3380CC4-5D6E-409C-BE32-E72D297353CC}">
                <c16:uniqueId val="{00000083-52B3-407A-8AAA-0F2E43487D91}"/>
              </c:ext>
            </c:extLst>
          </c:dPt>
          <c:dPt>
            <c:idx val="66"/>
            <c:bubble3D val="0"/>
            <c:spPr>
              <a:solidFill>
                <a:schemeClr val="bg2"/>
              </a:solidFill>
              <a:ln w="19050">
                <a:solidFill>
                  <a:schemeClr val="lt1"/>
                </a:solidFill>
              </a:ln>
              <a:effectLst/>
            </c:spPr>
            <c:extLst>
              <c:ext xmlns:c16="http://schemas.microsoft.com/office/drawing/2014/chart" uri="{C3380CC4-5D6E-409C-BE32-E72D297353CC}">
                <c16:uniqueId val="{00000085-52B3-407A-8AAA-0F2E43487D91}"/>
              </c:ext>
            </c:extLst>
          </c:dPt>
          <c:dPt>
            <c:idx val="67"/>
            <c:bubble3D val="0"/>
            <c:spPr>
              <a:solidFill>
                <a:schemeClr val="bg2"/>
              </a:solidFill>
              <a:ln w="19050">
                <a:solidFill>
                  <a:schemeClr val="lt1"/>
                </a:solidFill>
              </a:ln>
              <a:effectLst/>
            </c:spPr>
            <c:extLst>
              <c:ext xmlns:c16="http://schemas.microsoft.com/office/drawing/2014/chart" uri="{C3380CC4-5D6E-409C-BE32-E72D297353CC}">
                <c16:uniqueId val="{00000087-52B3-407A-8AAA-0F2E43487D91}"/>
              </c:ext>
            </c:extLst>
          </c:dPt>
          <c:dPt>
            <c:idx val="68"/>
            <c:bubble3D val="0"/>
            <c:spPr>
              <a:solidFill>
                <a:schemeClr val="bg2"/>
              </a:solidFill>
              <a:ln w="19050">
                <a:solidFill>
                  <a:schemeClr val="lt1"/>
                </a:solidFill>
              </a:ln>
              <a:effectLst/>
            </c:spPr>
            <c:extLst>
              <c:ext xmlns:c16="http://schemas.microsoft.com/office/drawing/2014/chart" uri="{C3380CC4-5D6E-409C-BE32-E72D297353CC}">
                <c16:uniqueId val="{00000089-52B3-407A-8AAA-0F2E43487D91}"/>
              </c:ext>
            </c:extLst>
          </c:dPt>
          <c:dPt>
            <c:idx val="69"/>
            <c:bubble3D val="0"/>
            <c:spPr>
              <a:solidFill>
                <a:schemeClr val="bg2"/>
              </a:solidFill>
              <a:ln w="19050">
                <a:solidFill>
                  <a:schemeClr val="lt1"/>
                </a:solidFill>
              </a:ln>
              <a:effectLst/>
            </c:spPr>
            <c:extLst>
              <c:ext xmlns:c16="http://schemas.microsoft.com/office/drawing/2014/chart" uri="{C3380CC4-5D6E-409C-BE32-E72D297353CC}">
                <c16:uniqueId val="{0000008B-52B3-407A-8AAA-0F2E43487D91}"/>
              </c:ext>
            </c:extLst>
          </c:dPt>
          <c:dPt>
            <c:idx val="70"/>
            <c:bubble3D val="0"/>
            <c:spPr>
              <a:solidFill>
                <a:schemeClr val="bg2"/>
              </a:solidFill>
              <a:ln w="19050">
                <a:solidFill>
                  <a:schemeClr val="lt1"/>
                </a:solidFill>
              </a:ln>
              <a:effectLst/>
            </c:spPr>
            <c:extLst>
              <c:ext xmlns:c16="http://schemas.microsoft.com/office/drawing/2014/chart" uri="{C3380CC4-5D6E-409C-BE32-E72D297353CC}">
                <c16:uniqueId val="{0000008D-52B3-407A-8AAA-0F2E43487D91}"/>
              </c:ext>
            </c:extLst>
          </c:dPt>
          <c:dPt>
            <c:idx val="71"/>
            <c:bubble3D val="0"/>
            <c:spPr>
              <a:solidFill>
                <a:schemeClr val="bg2"/>
              </a:solidFill>
              <a:ln w="19050">
                <a:solidFill>
                  <a:schemeClr val="lt1"/>
                </a:solidFill>
              </a:ln>
              <a:effectLst/>
            </c:spPr>
            <c:extLst>
              <c:ext xmlns:c16="http://schemas.microsoft.com/office/drawing/2014/chart" uri="{C3380CC4-5D6E-409C-BE32-E72D297353CC}">
                <c16:uniqueId val="{0000008F-52B3-407A-8AAA-0F2E43487D91}"/>
              </c:ext>
            </c:extLst>
          </c:dPt>
          <c:dPt>
            <c:idx val="72"/>
            <c:bubble3D val="0"/>
            <c:spPr>
              <a:solidFill>
                <a:schemeClr val="bg2"/>
              </a:solidFill>
              <a:ln w="19050">
                <a:solidFill>
                  <a:schemeClr val="lt1"/>
                </a:solidFill>
              </a:ln>
              <a:effectLst/>
            </c:spPr>
            <c:extLst>
              <c:ext xmlns:c16="http://schemas.microsoft.com/office/drawing/2014/chart" uri="{C3380CC4-5D6E-409C-BE32-E72D297353CC}">
                <c16:uniqueId val="{00000091-52B3-407A-8AAA-0F2E43487D91}"/>
              </c:ext>
            </c:extLst>
          </c:dPt>
          <c:dPt>
            <c:idx val="73"/>
            <c:bubble3D val="0"/>
            <c:spPr>
              <a:solidFill>
                <a:schemeClr val="bg2"/>
              </a:solidFill>
              <a:ln w="19050">
                <a:solidFill>
                  <a:schemeClr val="lt1"/>
                </a:solidFill>
              </a:ln>
              <a:effectLst/>
            </c:spPr>
            <c:extLst>
              <c:ext xmlns:c16="http://schemas.microsoft.com/office/drawing/2014/chart" uri="{C3380CC4-5D6E-409C-BE32-E72D297353CC}">
                <c16:uniqueId val="{00000093-52B3-407A-8AAA-0F2E43487D91}"/>
              </c:ext>
            </c:extLst>
          </c:dPt>
          <c:dPt>
            <c:idx val="74"/>
            <c:bubble3D val="0"/>
            <c:spPr>
              <a:solidFill>
                <a:schemeClr val="bg2"/>
              </a:solidFill>
              <a:ln w="19050">
                <a:solidFill>
                  <a:schemeClr val="lt1"/>
                </a:solidFill>
              </a:ln>
              <a:effectLst/>
            </c:spPr>
            <c:extLst>
              <c:ext xmlns:c16="http://schemas.microsoft.com/office/drawing/2014/chart" uri="{C3380CC4-5D6E-409C-BE32-E72D297353CC}">
                <c16:uniqueId val="{00000095-52B3-407A-8AAA-0F2E43487D91}"/>
              </c:ext>
            </c:extLst>
          </c:dPt>
          <c:dPt>
            <c:idx val="75"/>
            <c:bubble3D val="0"/>
            <c:spPr>
              <a:solidFill>
                <a:schemeClr val="bg2"/>
              </a:solidFill>
              <a:ln w="19050">
                <a:solidFill>
                  <a:schemeClr val="lt1"/>
                </a:solidFill>
              </a:ln>
              <a:effectLst/>
            </c:spPr>
            <c:extLst>
              <c:ext xmlns:c16="http://schemas.microsoft.com/office/drawing/2014/chart" uri="{C3380CC4-5D6E-409C-BE32-E72D297353CC}">
                <c16:uniqueId val="{00000097-52B3-407A-8AAA-0F2E43487D91}"/>
              </c:ext>
            </c:extLst>
          </c:dPt>
          <c:dPt>
            <c:idx val="76"/>
            <c:bubble3D val="0"/>
            <c:spPr>
              <a:solidFill>
                <a:schemeClr val="bg2"/>
              </a:solidFill>
              <a:ln w="19050">
                <a:solidFill>
                  <a:schemeClr val="lt1"/>
                </a:solidFill>
              </a:ln>
              <a:effectLst/>
            </c:spPr>
            <c:extLst>
              <c:ext xmlns:c16="http://schemas.microsoft.com/office/drawing/2014/chart" uri="{C3380CC4-5D6E-409C-BE32-E72D297353CC}">
                <c16:uniqueId val="{00000099-52B3-407A-8AAA-0F2E43487D91}"/>
              </c:ext>
            </c:extLst>
          </c:dPt>
          <c:dPt>
            <c:idx val="77"/>
            <c:bubble3D val="0"/>
            <c:spPr>
              <a:solidFill>
                <a:schemeClr val="bg2"/>
              </a:solidFill>
              <a:ln w="19050">
                <a:solidFill>
                  <a:schemeClr val="lt1"/>
                </a:solidFill>
              </a:ln>
              <a:effectLst/>
            </c:spPr>
            <c:extLst>
              <c:ext xmlns:c16="http://schemas.microsoft.com/office/drawing/2014/chart" uri="{C3380CC4-5D6E-409C-BE32-E72D297353CC}">
                <c16:uniqueId val="{0000009B-52B3-407A-8AAA-0F2E43487D91}"/>
              </c:ext>
            </c:extLst>
          </c:dPt>
          <c:dPt>
            <c:idx val="78"/>
            <c:bubble3D val="0"/>
            <c:spPr>
              <a:solidFill>
                <a:schemeClr val="bg2"/>
              </a:solidFill>
              <a:ln w="19050">
                <a:solidFill>
                  <a:schemeClr val="lt1"/>
                </a:solidFill>
              </a:ln>
              <a:effectLst/>
            </c:spPr>
            <c:extLst>
              <c:ext xmlns:c16="http://schemas.microsoft.com/office/drawing/2014/chart" uri="{C3380CC4-5D6E-409C-BE32-E72D297353CC}">
                <c16:uniqueId val="{0000009D-52B3-407A-8AAA-0F2E43487D91}"/>
              </c:ext>
            </c:extLst>
          </c:dPt>
          <c:dPt>
            <c:idx val="79"/>
            <c:bubble3D val="0"/>
            <c:spPr>
              <a:solidFill>
                <a:schemeClr val="bg2"/>
              </a:solidFill>
              <a:ln w="19050">
                <a:solidFill>
                  <a:schemeClr val="lt1"/>
                </a:solidFill>
              </a:ln>
              <a:effectLst/>
            </c:spPr>
            <c:extLst>
              <c:ext xmlns:c16="http://schemas.microsoft.com/office/drawing/2014/chart" uri="{C3380CC4-5D6E-409C-BE32-E72D297353CC}">
                <c16:uniqueId val="{0000009F-52B3-407A-8AAA-0F2E43487D91}"/>
              </c:ext>
            </c:extLst>
          </c:dPt>
          <c:dPt>
            <c:idx val="80"/>
            <c:bubble3D val="0"/>
            <c:spPr>
              <a:solidFill>
                <a:schemeClr val="bg2"/>
              </a:solidFill>
              <a:ln w="19050">
                <a:solidFill>
                  <a:schemeClr val="lt1"/>
                </a:solidFill>
              </a:ln>
              <a:effectLst/>
            </c:spPr>
            <c:extLst>
              <c:ext xmlns:c16="http://schemas.microsoft.com/office/drawing/2014/chart" uri="{C3380CC4-5D6E-409C-BE32-E72D297353CC}">
                <c16:uniqueId val="{000000A1-52B3-407A-8AAA-0F2E43487D91}"/>
              </c:ext>
            </c:extLst>
          </c:dPt>
          <c:dPt>
            <c:idx val="81"/>
            <c:bubble3D val="0"/>
            <c:spPr>
              <a:solidFill>
                <a:schemeClr val="bg2"/>
              </a:solidFill>
              <a:ln w="19050">
                <a:solidFill>
                  <a:schemeClr val="lt1"/>
                </a:solidFill>
              </a:ln>
              <a:effectLst/>
            </c:spPr>
            <c:extLst>
              <c:ext xmlns:c16="http://schemas.microsoft.com/office/drawing/2014/chart" uri="{C3380CC4-5D6E-409C-BE32-E72D297353CC}">
                <c16:uniqueId val="{000000A3-52B3-407A-8AAA-0F2E43487D91}"/>
              </c:ext>
            </c:extLst>
          </c:dPt>
          <c:dPt>
            <c:idx val="82"/>
            <c:bubble3D val="0"/>
            <c:spPr>
              <a:solidFill>
                <a:schemeClr val="bg2"/>
              </a:solidFill>
              <a:ln w="19050">
                <a:solidFill>
                  <a:schemeClr val="lt1"/>
                </a:solidFill>
              </a:ln>
              <a:effectLst/>
            </c:spPr>
            <c:extLst>
              <c:ext xmlns:c16="http://schemas.microsoft.com/office/drawing/2014/chart" uri="{C3380CC4-5D6E-409C-BE32-E72D297353CC}">
                <c16:uniqueId val="{000000A5-52B3-407A-8AAA-0F2E43487D91}"/>
              </c:ext>
            </c:extLst>
          </c:dPt>
          <c:dPt>
            <c:idx val="83"/>
            <c:bubble3D val="0"/>
            <c:spPr>
              <a:solidFill>
                <a:schemeClr val="bg2"/>
              </a:solidFill>
              <a:ln w="19050">
                <a:solidFill>
                  <a:schemeClr val="lt1"/>
                </a:solidFill>
              </a:ln>
              <a:effectLst/>
            </c:spPr>
            <c:extLst>
              <c:ext xmlns:c16="http://schemas.microsoft.com/office/drawing/2014/chart" uri="{C3380CC4-5D6E-409C-BE32-E72D297353CC}">
                <c16:uniqueId val="{000000A7-52B3-407A-8AAA-0F2E43487D91}"/>
              </c:ext>
            </c:extLst>
          </c:dPt>
          <c:dPt>
            <c:idx val="84"/>
            <c:bubble3D val="0"/>
            <c:spPr>
              <a:solidFill>
                <a:schemeClr val="bg2"/>
              </a:solidFill>
              <a:ln w="19050">
                <a:solidFill>
                  <a:schemeClr val="lt1"/>
                </a:solidFill>
              </a:ln>
              <a:effectLst/>
            </c:spPr>
            <c:extLst>
              <c:ext xmlns:c16="http://schemas.microsoft.com/office/drawing/2014/chart" uri="{C3380CC4-5D6E-409C-BE32-E72D297353CC}">
                <c16:uniqueId val="{000000A9-52B3-407A-8AAA-0F2E43487D91}"/>
              </c:ext>
            </c:extLst>
          </c:dPt>
          <c:dPt>
            <c:idx val="85"/>
            <c:bubble3D val="0"/>
            <c:spPr>
              <a:solidFill>
                <a:schemeClr val="bg2"/>
              </a:solidFill>
              <a:ln w="19050">
                <a:solidFill>
                  <a:schemeClr val="lt1"/>
                </a:solidFill>
              </a:ln>
              <a:effectLst/>
            </c:spPr>
            <c:extLst>
              <c:ext xmlns:c16="http://schemas.microsoft.com/office/drawing/2014/chart" uri="{C3380CC4-5D6E-409C-BE32-E72D297353CC}">
                <c16:uniqueId val="{000000AB-52B3-407A-8AAA-0F2E43487D91}"/>
              </c:ext>
            </c:extLst>
          </c:dPt>
          <c:dPt>
            <c:idx val="86"/>
            <c:bubble3D val="0"/>
            <c:spPr>
              <a:solidFill>
                <a:schemeClr val="bg2"/>
              </a:solidFill>
              <a:ln w="19050">
                <a:solidFill>
                  <a:schemeClr val="lt1"/>
                </a:solidFill>
              </a:ln>
              <a:effectLst/>
            </c:spPr>
            <c:extLst>
              <c:ext xmlns:c16="http://schemas.microsoft.com/office/drawing/2014/chart" uri="{C3380CC4-5D6E-409C-BE32-E72D297353CC}">
                <c16:uniqueId val="{000000AD-52B3-407A-8AAA-0F2E43487D91}"/>
              </c:ext>
            </c:extLst>
          </c:dPt>
          <c:dPt>
            <c:idx val="87"/>
            <c:bubble3D val="0"/>
            <c:spPr>
              <a:solidFill>
                <a:schemeClr val="bg2"/>
              </a:solidFill>
              <a:ln w="19050">
                <a:solidFill>
                  <a:schemeClr val="lt1"/>
                </a:solidFill>
              </a:ln>
              <a:effectLst/>
            </c:spPr>
            <c:extLst>
              <c:ext xmlns:c16="http://schemas.microsoft.com/office/drawing/2014/chart" uri="{C3380CC4-5D6E-409C-BE32-E72D297353CC}">
                <c16:uniqueId val="{000000AF-52B3-407A-8AAA-0F2E43487D91}"/>
              </c:ext>
            </c:extLst>
          </c:dPt>
          <c:dPt>
            <c:idx val="88"/>
            <c:bubble3D val="0"/>
            <c:spPr>
              <a:solidFill>
                <a:schemeClr val="bg2"/>
              </a:solidFill>
              <a:ln w="19050">
                <a:solidFill>
                  <a:schemeClr val="lt1"/>
                </a:solidFill>
              </a:ln>
              <a:effectLst/>
            </c:spPr>
            <c:extLst>
              <c:ext xmlns:c16="http://schemas.microsoft.com/office/drawing/2014/chart" uri="{C3380CC4-5D6E-409C-BE32-E72D297353CC}">
                <c16:uniqueId val="{000000B1-52B3-407A-8AAA-0F2E43487D91}"/>
              </c:ext>
            </c:extLst>
          </c:dPt>
          <c:dPt>
            <c:idx val="89"/>
            <c:bubble3D val="0"/>
            <c:spPr>
              <a:solidFill>
                <a:schemeClr val="bg2"/>
              </a:solidFill>
              <a:ln w="19050">
                <a:solidFill>
                  <a:schemeClr val="lt1"/>
                </a:solidFill>
              </a:ln>
              <a:effectLst/>
            </c:spPr>
            <c:extLst>
              <c:ext xmlns:c16="http://schemas.microsoft.com/office/drawing/2014/chart" uri="{C3380CC4-5D6E-409C-BE32-E72D297353CC}">
                <c16:uniqueId val="{000000B3-52B3-407A-8AAA-0F2E43487D91}"/>
              </c:ext>
            </c:extLst>
          </c:dPt>
          <c:dPt>
            <c:idx val="90"/>
            <c:bubble3D val="0"/>
            <c:spPr>
              <a:solidFill>
                <a:schemeClr val="bg2"/>
              </a:solidFill>
              <a:ln w="19050">
                <a:solidFill>
                  <a:schemeClr val="lt1"/>
                </a:solidFill>
              </a:ln>
              <a:effectLst/>
            </c:spPr>
            <c:extLst>
              <c:ext xmlns:c16="http://schemas.microsoft.com/office/drawing/2014/chart" uri="{C3380CC4-5D6E-409C-BE32-E72D297353CC}">
                <c16:uniqueId val="{000000B5-52B3-407A-8AAA-0F2E43487D91}"/>
              </c:ext>
            </c:extLst>
          </c:dPt>
          <c:dPt>
            <c:idx val="91"/>
            <c:bubble3D val="0"/>
            <c:spPr>
              <a:solidFill>
                <a:schemeClr val="bg2"/>
              </a:solidFill>
              <a:ln w="19050">
                <a:solidFill>
                  <a:schemeClr val="lt1"/>
                </a:solidFill>
              </a:ln>
              <a:effectLst/>
            </c:spPr>
            <c:extLst>
              <c:ext xmlns:c16="http://schemas.microsoft.com/office/drawing/2014/chart" uri="{C3380CC4-5D6E-409C-BE32-E72D297353CC}">
                <c16:uniqueId val="{000000B7-52B3-407A-8AAA-0F2E43487D91}"/>
              </c:ext>
            </c:extLst>
          </c:dPt>
          <c:dPt>
            <c:idx val="92"/>
            <c:bubble3D val="0"/>
            <c:spPr>
              <a:solidFill>
                <a:schemeClr val="bg2"/>
              </a:solidFill>
              <a:ln w="19050">
                <a:solidFill>
                  <a:schemeClr val="lt1"/>
                </a:solidFill>
              </a:ln>
              <a:effectLst/>
            </c:spPr>
            <c:extLst>
              <c:ext xmlns:c16="http://schemas.microsoft.com/office/drawing/2014/chart" uri="{C3380CC4-5D6E-409C-BE32-E72D297353CC}">
                <c16:uniqueId val="{000000B9-52B3-407A-8AAA-0F2E43487D91}"/>
              </c:ext>
            </c:extLst>
          </c:dPt>
          <c:dPt>
            <c:idx val="93"/>
            <c:bubble3D val="0"/>
            <c:spPr>
              <a:solidFill>
                <a:schemeClr val="bg2"/>
              </a:solidFill>
              <a:ln w="19050">
                <a:solidFill>
                  <a:schemeClr val="lt1"/>
                </a:solidFill>
              </a:ln>
              <a:effectLst/>
            </c:spPr>
            <c:extLst>
              <c:ext xmlns:c16="http://schemas.microsoft.com/office/drawing/2014/chart" uri="{C3380CC4-5D6E-409C-BE32-E72D297353CC}">
                <c16:uniqueId val="{000000BB-52B3-407A-8AAA-0F2E43487D91}"/>
              </c:ext>
            </c:extLst>
          </c:dPt>
          <c:dPt>
            <c:idx val="94"/>
            <c:bubble3D val="0"/>
            <c:spPr>
              <a:solidFill>
                <a:schemeClr val="bg2"/>
              </a:solidFill>
              <a:ln w="19050">
                <a:solidFill>
                  <a:schemeClr val="lt1"/>
                </a:solidFill>
              </a:ln>
              <a:effectLst/>
            </c:spPr>
            <c:extLst>
              <c:ext xmlns:c16="http://schemas.microsoft.com/office/drawing/2014/chart" uri="{C3380CC4-5D6E-409C-BE32-E72D297353CC}">
                <c16:uniqueId val="{000000BD-52B3-407A-8AAA-0F2E43487D91}"/>
              </c:ext>
            </c:extLst>
          </c:dPt>
          <c:dPt>
            <c:idx val="95"/>
            <c:bubble3D val="0"/>
            <c:spPr>
              <a:solidFill>
                <a:schemeClr val="bg2"/>
              </a:solidFill>
              <a:ln w="19050">
                <a:solidFill>
                  <a:schemeClr val="lt1"/>
                </a:solidFill>
              </a:ln>
              <a:effectLst/>
            </c:spPr>
            <c:extLst>
              <c:ext xmlns:c16="http://schemas.microsoft.com/office/drawing/2014/chart" uri="{C3380CC4-5D6E-409C-BE32-E72D297353CC}">
                <c16:uniqueId val="{000000BF-52B3-407A-8AAA-0F2E43487D91}"/>
              </c:ext>
            </c:extLst>
          </c:dPt>
          <c:dPt>
            <c:idx val="96"/>
            <c:bubble3D val="0"/>
            <c:spPr>
              <a:solidFill>
                <a:schemeClr val="bg2"/>
              </a:solidFill>
              <a:ln w="19050">
                <a:solidFill>
                  <a:schemeClr val="lt1"/>
                </a:solidFill>
              </a:ln>
              <a:effectLst/>
            </c:spPr>
            <c:extLst>
              <c:ext xmlns:c16="http://schemas.microsoft.com/office/drawing/2014/chart" uri="{C3380CC4-5D6E-409C-BE32-E72D297353CC}">
                <c16:uniqueId val="{000000C1-52B3-407A-8AAA-0F2E43487D91}"/>
              </c:ext>
            </c:extLst>
          </c:dPt>
          <c:dPt>
            <c:idx val="97"/>
            <c:bubble3D val="0"/>
            <c:spPr>
              <a:solidFill>
                <a:schemeClr val="bg2"/>
              </a:solidFill>
              <a:ln w="19050">
                <a:solidFill>
                  <a:schemeClr val="lt1"/>
                </a:solidFill>
              </a:ln>
              <a:effectLst/>
            </c:spPr>
            <c:extLst>
              <c:ext xmlns:c16="http://schemas.microsoft.com/office/drawing/2014/chart" uri="{C3380CC4-5D6E-409C-BE32-E72D297353CC}">
                <c16:uniqueId val="{000000C3-52B3-407A-8AAA-0F2E43487D91}"/>
              </c:ext>
            </c:extLst>
          </c:dPt>
          <c:dPt>
            <c:idx val="98"/>
            <c:bubble3D val="0"/>
            <c:spPr>
              <a:solidFill>
                <a:schemeClr val="bg2"/>
              </a:solidFill>
              <a:ln w="19050">
                <a:solidFill>
                  <a:schemeClr val="lt1"/>
                </a:solidFill>
              </a:ln>
              <a:effectLst/>
            </c:spPr>
            <c:extLst>
              <c:ext xmlns:c16="http://schemas.microsoft.com/office/drawing/2014/chart" uri="{C3380CC4-5D6E-409C-BE32-E72D297353CC}">
                <c16:uniqueId val="{000000C5-52B3-407A-8AAA-0F2E43487D91}"/>
              </c:ext>
            </c:extLst>
          </c:dPt>
          <c:dPt>
            <c:idx val="99"/>
            <c:bubble3D val="0"/>
            <c:spPr>
              <a:solidFill>
                <a:schemeClr val="bg2"/>
              </a:solidFill>
              <a:ln w="19050">
                <a:solidFill>
                  <a:schemeClr val="lt1"/>
                </a:solidFill>
              </a:ln>
              <a:effectLst/>
            </c:spPr>
            <c:extLst>
              <c:ext xmlns:c16="http://schemas.microsoft.com/office/drawing/2014/chart" uri="{C3380CC4-5D6E-409C-BE32-E72D297353CC}">
                <c16:uniqueId val="{000000C7-52B3-407A-8AAA-0F2E43487D91}"/>
              </c:ext>
            </c:extLst>
          </c:dPt>
          <c:dPt>
            <c:idx val="100"/>
            <c:bubble3D val="0"/>
            <c:spPr>
              <a:solidFill>
                <a:schemeClr val="bg1"/>
              </a:solidFill>
              <a:ln w="19050">
                <a:solidFill>
                  <a:schemeClr val="lt1"/>
                </a:solidFill>
              </a:ln>
              <a:effectLst/>
            </c:spPr>
            <c:extLst>
              <c:ext xmlns:c16="http://schemas.microsoft.com/office/drawing/2014/chart" uri="{C3380CC4-5D6E-409C-BE32-E72D297353CC}">
                <c16:uniqueId val="{00000064-621E-4AC9-AE6C-B16D8E0A2FEF}"/>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00-621E-4AC9-AE6C-B16D8E0A2FEF}"/>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92D050"/>
            </a:solidFill>
            <a:ln w="3175">
              <a:solidFill>
                <a:schemeClr val="bg1"/>
              </a:solidFill>
            </a:ln>
          </c:spPr>
          <c:dPt>
            <c:idx val="0"/>
            <c:bubble3D val="0"/>
            <c:spPr>
              <a:solidFill>
                <a:srgbClr val="92D050"/>
              </a:solidFill>
              <a:ln w="3175">
                <a:solidFill>
                  <a:schemeClr val="bg1"/>
                </a:solidFill>
              </a:ln>
              <a:effectLst/>
            </c:spPr>
            <c:extLst>
              <c:ext xmlns:c16="http://schemas.microsoft.com/office/drawing/2014/chart" uri="{C3380CC4-5D6E-409C-BE32-E72D297353CC}">
                <c16:uniqueId val="{00000001-2F31-47BB-9D4F-3B047FB6D309}"/>
              </c:ext>
            </c:extLst>
          </c:dPt>
          <c:dPt>
            <c:idx val="1"/>
            <c:bubble3D val="0"/>
            <c:spPr>
              <a:solidFill>
                <a:srgbClr val="92D050"/>
              </a:solidFill>
              <a:ln w="3175">
                <a:solidFill>
                  <a:schemeClr val="bg1"/>
                </a:solidFill>
              </a:ln>
              <a:effectLst/>
            </c:spPr>
            <c:extLst>
              <c:ext xmlns:c16="http://schemas.microsoft.com/office/drawing/2014/chart" uri="{C3380CC4-5D6E-409C-BE32-E72D297353CC}">
                <c16:uniqueId val="{00000003-2F31-47BB-9D4F-3B047FB6D309}"/>
              </c:ext>
            </c:extLst>
          </c:dPt>
          <c:dPt>
            <c:idx val="2"/>
            <c:bubble3D val="0"/>
            <c:spPr>
              <a:solidFill>
                <a:srgbClr val="92D050"/>
              </a:solidFill>
              <a:ln w="3175">
                <a:solidFill>
                  <a:schemeClr val="bg1"/>
                </a:solidFill>
              </a:ln>
              <a:effectLst/>
            </c:spPr>
            <c:extLst>
              <c:ext xmlns:c16="http://schemas.microsoft.com/office/drawing/2014/chart" uri="{C3380CC4-5D6E-409C-BE32-E72D297353CC}">
                <c16:uniqueId val="{00000005-2F31-47BB-9D4F-3B047FB6D309}"/>
              </c:ext>
            </c:extLst>
          </c:dPt>
          <c:dPt>
            <c:idx val="3"/>
            <c:bubble3D val="0"/>
            <c:spPr>
              <a:solidFill>
                <a:srgbClr val="92D050"/>
              </a:solidFill>
              <a:ln w="3175">
                <a:solidFill>
                  <a:schemeClr val="bg1"/>
                </a:solidFill>
              </a:ln>
              <a:effectLst/>
            </c:spPr>
            <c:extLst>
              <c:ext xmlns:c16="http://schemas.microsoft.com/office/drawing/2014/chart" uri="{C3380CC4-5D6E-409C-BE32-E72D297353CC}">
                <c16:uniqueId val="{00000007-2F31-47BB-9D4F-3B047FB6D309}"/>
              </c:ext>
            </c:extLst>
          </c:dPt>
          <c:dPt>
            <c:idx val="4"/>
            <c:bubble3D val="0"/>
            <c:spPr>
              <a:solidFill>
                <a:srgbClr val="92D050"/>
              </a:solidFill>
              <a:ln w="3175">
                <a:solidFill>
                  <a:schemeClr val="bg1"/>
                </a:solidFill>
              </a:ln>
              <a:effectLst/>
            </c:spPr>
            <c:extLst>
              <c:ext xmlns:c16="http://schemas.microsoft.com/office/drawing/2014/chart" uri="{C3380CC4-5D6E-409C-BE32-E72D297353CC}">
                <c16:uniqueId val="{00000009-2F31-47BB-9D4F-3B047FB6D309}"/>
              </c:ext>
            </c:extLst>
          </c:dPt>
          <c:dPt>
            <c:idx val="5"/>
            <c:bubble3D val="0"/>
            <c:spPr>
              <a:solidFill>
                <a:srgbClr val="92D050"/>
              </a:solidFill>
              <a:ln w="3175">
                <a:solidFill>
                  <a:schemeClr val="bg1"/>
                </a:solidFill>
              </a:ln>
              <a:effectLst/>
            </c:spPr>
            <c:extLst>
              <c:ext xmlns:c16="http://schemas.microsoft.com/office/drawing/2014/chart" uri="{C3380CC4-5D6E-409C-BE32-E72D297353CC}">
                <c16:uniqueId val="{0000000B-2F31-47BB-9D4F-3B047FB6D309}"/>
              </c:ext>
            </c:extLst>
          </c:dPt>
          <c:dPt>
            <c:idx val="6"/>
            <c:bubble3D val="0"/>
            <c:spPr>
              <a:solidFill>
                <a:srgbClr val="92D050"/>
              </a:solidFill>
              <a:ln w="3175">
                <a:solidFill>
                  <a:schemeClr val="bg1"/>
                </a:solidFill>
              </a:ln>
              <a:effectLst/>
            </c:spPr>
            <c:extLst>
              <c:ext xmlns:c16="http://schemas.microsoft.com/office/drawing/2014/chart" uri="{C3380CC4-5D6E-409C-BE32-E72D297353CC}">
                <c16:uniqueId val="{0000000D-2F31-47BB-9D4F-3B047FB6D309}"/>
              </c:ext>
            </c:extLst>
          </c:dPt>
          <c:dPt>
            <c:idx val="7"/>
            <c:bubble3D val="0"/>
            <c:spPr>
              <a:solidFill>
                <a:srgbClr val="92D050"/>
              </a:solidFill>
              <a:ln w="3175">
                <a:solidFill>
                  <a:schemeClr val="bg1"/>
                </a:solidFill>
              </a:ln>
              <a:effectLst/>
            </c:spPr>
            <c:extLst>
              <c:ext xmlns:c16="http://schemas.microsoft.com/office/drawing/2014/chart" uri="{C3380CC4-5D6E-409C-BE32-E72D297353CC}">
                <c16:uniqueId val="{0000000F-2F31-47BB-9D4F-3B047FB6D309}"/>
              </c:ext>
            </c:extLst>
          </c:dPt>
          <c:dPt>
            <c:idx val="8"/>
            <c:bubble3D val="0"/>
            <c:spPr>
              <a:solidFill>
                <a:srgbClr val="92D050"/>
              </a:solidFill>
              <a:ln w="3175">
                <a:solidFill>
                  <a:schemeClr val="bg1"/>
                </a:solidFill>
              </a:ln>
              <a:effectLst/>
            </c:spPr>
            <c:extLst>
              <c:ext xmlns:c16="http://schemas.microsoft.com/office/drawing/2014/chart" uri="{C3380CC4-5D6E-409C-BE32-E72D297353CC}">
                <c16:uniqueId val="{00000011-2F31-47BB-9D4F-3B047FB6D309}"/>
              </c:ext>
            </c:extLst>
          </c:dPt>
          <c:dPt>
            <c:idx val="9"/>
            <c:bubble3D val="0"/>
            <c:spPr>
              <a:solidFill>
                <a:srgbClr val="92D050"/>
              </a:solidFill>
              <a:ln w="3175">
                <a:solidFill>
                  <a:schemeClr val="bg1"/>
                </a:solidFill>
              </a:ln>
              <a:effectLst/>
            </c:spPr>
            <c:extLst>
              <c:ext xmlns:c16="http://schemas.microsoft.com/office/drawing/2014/chart" uri="{C3380CC4-5D6E-409C-BE32-E72D297353CC}">
                <c16:uniqueId val="{00000013-2F31-47BB-9D4F-3B047FB6D309}"/>
              </c:ext>
            </c:extLst>
          </c:dPt>
          <c:dPt>
            <c:idx val="10"/>
            <c:bubble3D val="0"/>
            <c:spPr>
              <a:solidFill>
                <a:srgbClr val="92D050"/>
              </a:solidFill>
              <a:ln w="3175">
                <a:solidFill>
                  <a:schemeClr val="bg1"/>
                </a:solidFill>
              </a:ln>
              <a:effectLst/>
            </c:spPr>
            <c:extLst>
              <c:ext xmlns:c16="http://schemas.microsoft.com/office/drawing/2014/chart" uri="{C3380CC4-5D6E-409C-BE32-E72D297353CC}">
                <c16:uniqueId val="{00000015-2F31-47BB-9D4F-3B047FB6D309}"/>
              </c:ext>
            </c:extLst>
          </c:dPt>
          <c:dPt>
            <c:idx val="11"/>
            <c:bubble3D val="0"/>
            <c:spPr>
              <a:solidFill>
                <a:srgbClr val="92D050"/>
              </a:solidFill>
              <a:ln w="3175">
                <a:solidFill>
                  <a:schemeClr val="bg1"/>
                </a:solidFill>
              </a:ln>
              <a:effectLst/>
            </c:spPr>
            <c:extLst>
              <c:ext xmlns:c16="http://schemas.microsoft.com/office/drawing/2014/chart" uri="{C3380CC4-5D6E-409C-BE32-E72D297353CC}">
                <c16:uniqueId val="{00000017-2F31-47BB-9D4F-3B047FB6D309}"/>
              </c:ext>
            </c:extLst>
          </c:dPt>
          <c:dPt>
            <c:idx val="12"/>
            <c:bubble3D val="0"/>
            <c:spPr>
              <a:solidFill>
                <a:srgbClr val="92D050"/>
              </a:solidFill>
              <a:ln w="3175">
                <a:solidFill>
                  <a:schemeClr val="bg1"/>
                </a:solidFill>
              </a:ln>
              <a:effectLst/>
            </c:spPr>
            <c:extLst>
              <c:ext xmlns:c16="http://schemas.microsoft.com/office/drawing/2014/chart" uri="{C3380CC4-5D6E-409C-BE32-E72D297353CC}">
                <c16:uniqueId val="{00000019-2F31-47BB-9D4F-3B047FB6D309}"/>
              </c:ext>
            </c:extLst>
          </c:dPt>
          <c:dPt>
            <c:idx val="13"/>
            <c:bubble3D val="0"/>
            <c:spPr>
              <a:solidFill>
                <a:srgbClr val="92D050"/>
              </a:solidFill>
              <a:ln w="3175">
                <a:solidFill>
                  <a:schemeClr val="bg1"/>
                </a:solidFill>
              </a:ln>
              <a:effectLst/>
            </c:spPr>
            <c:extLst>
              <c:ext xmlns:c16="http://schemas.microsoft.com/office/drawing/2014/chart" uri="{C3380CC4-5D6E-409C-BE32-E72D297353CC}">
                <c16:uniqueId val="{0000001B-2F31-47BB-9D4F-3B047FB6D309}"/>
              </c:ext>
            </c:extLst>
          </c:dPt>
          <c:dPt>
            <c:idx val="14"/>
            <c:bubble3D val="0"/>
            <c:spPr>
              <a:solidFill>
                <a:srgbClr val="92D050"/>
              </a:solidFill>
              <a:ln w="3175">
                <a:solidFill>
                  <a:schemeClr val="bg1"/>
                </a:solidFill>
              </a:ln>
              <a:effectLst/>
            </c:spPr>
            <c:extLst>
              <c:ext xmlns:c16="http://schemas.microsoft.com/office/drawing/2014/chart" uri="{C3380CC4-5D6E-409C-BE32-E72D297353CC}">
                <c16:uniqueId val="{0000001D-2F31-47BB-9D4F-3B047FB6D309}"/>
              </c:ext>
            </c:extLst>
          </c:dPt>
          <c:dPt>
            <c:idx val="15"/>
            <c:bubble3D val="0"/>
            <c:spPr>
              <a:solidFill>
                <a:srgbClr val="92D050"/>
              </a:solidFill>
              <a:ln w="3175">
                <a:solidFill>
                  <a:schemeClr val="bg1"/>
                </a:solidFill>
              </a:ln>
              <a:effectLst/>
            </c:spPr>
            <c:extLst>
              <c:ext xmlns:c16="http://schemas.microsoft.com/office/drawing/2014/chart" uri="{C3380CC4-5D6E-409C-BE32-E72D297353CC}">
                <c16:uniqueId val="{0000001F-2F31-47BB-9D4F-3B047FB6D309}"/>
              </c:ext>
            </c:extLst>
          </c:dPt>
          <c:dPt>
            <c:idx val="16"/>
            <c:bubble3D val="0"/>
            <c:spPr>
              <a:solidFill>
                <a:srgbClr val="92D050"/>
              </a:solidFill>
              <a:ln w="3175">
                <a:solidFill>
                  <a:schemeClr val="bg1"/>
                </a:solidFill>
              </a:ln>
              <a:effectLst/>
            </c:spPr>
            <c:extLst>
              <c:ext xmlns:c16="http://schemas.microsoft.com/office/drawing/2014/chart" uri="{C3380CC4-5D6E-409C-BE32-E72D297353CC}">
                <c16:uniqueId val="{00000021-2F31-47BB-9D4F-3B047FB6D309}"/>
              </c:ext>
            </c:extLst>
          </c:dPt>
          <c:dPt>
            <c:idx val="17"/>
            <c:bubble3D val="0"/>
            <c:spPr>
              <a:solidFill>
                <a:srgbClr val="92D050"/>
              </a:solidFill>
              <a:ln w="3175">
                <a:solidFill>
                  <a:schemeClr val="bg1"/>
                </a:solidFill>
              </a:ln>
              <a:effectLst/>
            </c:spPr>
            <c:extLst>
              <c:ext xmlns:c16="http://schemas.microsoft.com/office/drawing/2014/chart" uri="{C3380CC4-5D6E-409C-BE32-E72D297353CC}">
                <c16:uniqueId val="{00000023-2F31-47BB-9D4F-3B047FB6D309}"/>
              </c:ext>
            </c:extLst>
          </c:dPt>
          <c:dPt>
            <c:idx val="18"/>
            <c:bubble3D val="0"/>
            <c:spPr>
              <a:solidFill>
                <a:srgbClr val="92D050"/>
              </a:solidFill>
              <a:ln w="3175">
                <a:solidFill>
                  <a:schemeClr val="bg1"/>
                </a:solidFill>
              </a:ln>
              <a:effectLst/>
            </c:spPr>
            <c:extLst>
              <c:ext xmlns:c16="http://schemas.microsoft.com/office/drawing/2014/chart" uri="{C3380CC4-5D6E-409C-BE32-E72D297353CC}">
                <c16:uniqueId val="{00000025-2F31-47BB-9D4F-3B047FB6D309}"/>
              </c:ext>
            </c:extLst>
          </c:dPt>
          <c:dPt>
            <c:idx val="19"/>
            <c:bubble3D val="0"/>
            <c:spPr>
              <a:solidFill>
                <a:srgbClr val="92D050"/>
              </a:solidFill>
              <a:ln w="3175">
                <a:solidFill>
                  <a:schemeClr val="bg1"/>
                </a:solidFill>
              </a:ln>
              <a:effectLst/>
            </c:spPr>
            <c:extLst>
              <c:ext xmlns:c16="http://schemas.microsoft.com/office/drawing/2014/chart" uri="{C3380CC4-5D6E-409C-BE32-E72D297353CC}">
                <c16:uniqueId val="{00000027-2F31-47BB-9D4F-3B047FB6D309}"/>
              </c:ext>
            </c:extLst>
          </c:dPt>
          <c:dPt>
            <c:idx val="20"/>
            <c:bubble3D val="0"/>
            <c:spPr>
              <a:solidFill>
                <a:srgbClr val="92D050"/>
              </a:solidFill>
              <a:ln w="3175">
                <a:solidFill>
                  <a:schemeClr val="bg1"/>
                </a:solidFill>
              </a:ln>
              <a:effectLst/>
            </c:spPr>
            <c:extLst>
              <c:ext xmlns:c16="http://schemas.microsoft.com/office/drawing/2014/chart" uri="{C3380CC4-5D6E-409C-BE32-E72D297353CC}">
                <c16:uniqueId val="{00000029-2F31-47BB-9D4F-3B047FB6D309}"/>
              </c:ext>
            </c:extLst>
          </c:dPt>
          <c:dPt>
            <c:idx val="21"/>
            <c:bubble3D val="0"/>
            <c:spPr>
              <a:solidFill>
                <a:srgbClr val="92D050"/>
              </a:solidFill>
              <a:ln w="3175">
                <a:solidFill>
                  <a:schemeClr val="bg1"/>
                </a:solidFill>
              </a:ln>
              <a:effectLst/>
            </c:spPr>
            <c:extLst>
              <c:ext xmlns:c16="http://schemas.microsoft.com/office/drawing/2014/chart" uri="{C3380CC4-5D6E-409C-BE32-E72D297353CC}">
                <c16:uniqueId val="{0000002B-2F31-47BB-9D4F-3B047FB6D309}"/>
              </c:ext>
            </c:extLst>
          </c:dPt>
          <c:dPt>
            <c:idx val="22"/>
            <c:bubble3D val="0"/>
            <c:spPr>
              <a:solidFill>
                <a:srgbClr val="92D050"/>
              </a:solidFill>
              <a:ln w="3175">
                <a:solidFill>
                  <a:schemeClr val="bg1"/>
                </a:solidFill>
              </a:ln>
              <a:effectLst/>
            </c:spPr>
            <c:extLst>
              <c:ext xmlns:c16="http://schemas.microsoft.com/office/drawing/2014/chart" uri="{C3380CC4-5D6E-409C-BE32-E72D297353CC}">
                <c16:uniqueId val="{0000002D-2F31-47BB-9D4F-3B047FB6D309}"/>
              </c:ext>
            </c:extLst>
          </c:dPt>
          <c:dPt>
            <c:idx val="23"/>
            <c:bubble3D val="0"/>
            <c:spPr>
              <a:solidFill>
                <a:srgbClr val="92D050"/>
              </a:solidFill>
              <a:ln w="3175">
                <a:solidFill>
                  <a:schemeClr val="bg1"/>
                </a:solidFill>
              </a:ln>
              <a:effectLst/>
            </c:spPr>
            <c:extLst>
              <c:ext xmlns:c16="http://schemas.microsoft.com/office/drawing/2014/chart" uri="{C3380CC4-5D6E-409C-BE32-E72D297353CC}">
                <c16:uniqueId val="{0000002F-2F31-47BB-9D4F-3B047FB6D309}"/>
              </c:ext>
            </c:extLst>
          </c:dPt>
          <c:dPt>
            <c:idx val="24"/>
            <c:bubble3D val="0"/>
            <c:spPr>
              <a:solidFill>
                <a:srgbClr val="92D050"/>
              </a:solidFill>
              <a:ln w="3175">
                <a:solidFill>
                  <a:schemeClr val="bg1"/>
                </a:solidFill>
              </a:ln>
              <a:effectLst/>
            </c:spPr>
            <c:extLst>
              <c:ext xmlns:c16="http://schemas.microsoft.com/office/drawing/2014/chart" uri="{C3380CC4-5D6E-409C-BE32-E72D297353CC}">
                <c16:uniqueId val="{00000031-2F31-47BB-9D4F-3B047FB6D309}"/>
              </c:ext>
            </c:extLst>
          </c:dPt>
          <c:dPt>
            <c:idx val="25"/>
            <c:bubble3D val="0"/>
            <c:spPr>
              <a:solidFill>
                <a:srgbClr val="92D050"/>
              </a:solidFill>
              <a:ln w="3175">
                <a:solidFill>
                  <a:schemeClr val="bg1"/>
                </a:solidFill>
              </a:ln>
              <a:effectLst/>
            </c:spPr>
            <c:extLst>
              <c:ext xmlns:c16="http://schemas.microsoft.com/office/drawing/2014/chart" uri="{C3380CC4-5D6E-409C-BE32-E72D297353CC}">
                <c16:uniqueId val="{00000033-2F31-47BB-9D4F-3B047FB6D309}"/>
              </c:ext>
            </c:extLst>
          </c:dPt>
          <c:dPt>
            <c:idx val="26"/>
            <c:bubble3D val="0"/>
            <c:spPr>
              <a:solidFill>
                <a:srgbClr val="92D050"/>
              </a:solidFill>
              <a:ln w="3175">
                <a:solidFill>
                  <a:schemeClr val="bg1"/>
                </a:solidFill>
              </a:ln>
              <a:effectLst/>
            </c:spPr>
            <c:extLst>
              <c:ext xmlns:c16="http://schemas.microsoft.com/office/drawing/2014/chart" uri="{C3380CC4-5D6E-409C-BE32-E72D297353CC}">
                <c16:uniqueId val="{00000035-2F31-47BB-9D4F-3B047FB6D309}"/>
              </c:ext>
            </c:extLst>
          </c:dPt>
          <c:dPt>
            <c:idx val="27"/>
            <c:bubble3D val="0"/>
            <c:spPr>
              <a:solidFill>
                <a:srgbClr val="92D050"/>
              </a:solidFill>
              <a:ln w="3175">
                <a:solidFill>
                  <a:schemeClr val="bg1"/>
                </a:solidFill>
              </a:ln>
              <a:effectLst/>
            </c:spPr>
            <c:extLst>
              <c:ext xmlns:c16="http://schemas.microsoft.com/office/drawing/2014/chart" uri="{C3380CC4-5D6E-409C-BE32-E72D297353CC}">
                <c16:uniqueId val="{00000037-2F31-47BB-9D4F-3B047FB6D309}"/>
              </c:ext>
            </c:extLst>
          </c:dPt>
          <c:dPt>
            <c:idx val="28"/>
            <c:bubble3D val="0"/>
            <c:spPr>
              <a:solidFill>
                <a:srgbClr val="92D050"/>
              </a:solidFill>
              <a:ln w="3175">
                <a:solidFill>
                  <a:schemeClr val="bg1"/>
                </a:solidFill>
              </a:ln>
              <a:effectLst/>
            </c:spPr>
            <c:extLst>
              <c:ext xmlns:c16="http://schemas.microsoft.com/office/drawing/2014/chart" uri="{C3380CC4-5D6E-409C-BE32-E72D297353CC}">
                <c16:uniqueId val="{00000039-2F31-47BB-9D4F-3B047FB6D309}"/>
              </c:ext>
            </c:extLst>
          </c:dPt>
          <c:dPt>
            <c:idx val="29"/>
            <c:bubble3D val="0"/>
            <c:spPr>
              <a:solidFill>
                <a:srgbClr val="92D050"/>
              </a:solidFill>
              <a:ln w="3175">
                <a:solidFill>
                  <a:schemeClr val="bg1"/>
                </a:solidFill>
              </a:ln>
              <a:effectLst/>
            </c:spPr>
            <c:extLst>
              <c:ext xmlns:c16="http://schemas.microsoft.com/office/drawing/2014/chart" uri="{C3380CC4-5D6E-409C-BE32-E72D297353CC}">
                <c16:uniqueId val="{0000003B-2F31-47BB-9D4F-3B047FB6D309}"/>
              </c:ext>
            </c:extLst>
          </c:dPt>
          <c:dPt>
            <c:idx val="30"/>
            <c:bubble3D val="0"/>
            <c:spPr>
              <a:solidFill>
                <a:srgbClr val="92D050"/>
              </a:solidFill>
              <a:ln w="3175">
                <a:solidFill>
                  <a:schemeClr val="bg1"/>
                </a:solidFill>
              </a:ln>
              <a:effectLst/>
            </c:spPr>
            <c:extLst>
              <c:ext xmlns:c16="http://schemas.microsoft.com/office/drawing/2014/chart" uri="{C3380CC4-5D6E-409C-BE32-E72D297353CC}">
                <c16:uniqueId val="{0000003D-2F31-47BB-9D4F-3B047FB6D309}"/>
              </c:ext>
            </c:extLst>
          </c:dPt>
          <c:dPt>
            <c:idx val="31"/>
            <c:bubble3D val="0"/>
            <c:spPr>
              <a:solidFill>
                <a:srgbClr val="92D050"/>
              </a:solidFill>
              <a:ln w="3175">
                <a:solidFill>
                  <a:schemeClr val="bg1"/>
                </a:solidFill>
              </a:ln>
              <a:effectLst/>
            </c:spPr>
            <c:extLst>
              <c:ext xmlns:c16="http://schemas.microsoft.com/office/drawing/2014/chart" uri="{C3380CC4-5D6E-409C-BE32-E72D297353CC}">
                <c16:uniqueId val="{0000003F-2F31-47BB-9D4F-3B047FB6D309}"/>
              </c:ext>
            </c:extLst>
          </c:dPt>
          <c:dPt>
            <c:idx val="32"/>
            <c:bubble3D val="0"/>
            <c:spPr>
              <a:solidFill>
                <a:srgbClr val="92D050"/>
              </a:solidFill>
              <a:ln w="3175">
                <a:solidFill>
                  <a:schemeClr val="bg1"/>
                </a:solidFill>
              </a:ln>
              <a:effectLst/>
            </c:spPr>
            <c:extLst>
              <c:ext xmlns:c16="http://schemas.microsoft.com/office/drawing/2014/chart" uri="{C3380CC4-5D6E-409C-BE32-E72D297353CC}">
                <c16:uniqueId val="{00000041-2F31-47BB-9D4F-3B047FB6D309}"/>
              </c:ext>
            </c:extLst>
          </c:dPt>
          <c:dPt>
            <c:idx val="33"/>
            <c:bubble3D val="0"/>
            <c:spPr>
              <a:solidFill>
                <a:srgbClr val="92D050"/>
              </a:solidFill>
              <a:ln w="3175">
                <a:solidFill>
                  <a:schemeClr val="bg1"/>
                </a:solidFill>
              </a:ln>
              <a:effectLst/>
            </c:spPr>
            <c:extLst>
              <c:ext xmlns:c16="http://schemas.microsoft.com/office/drawing/2014/chart" uri="{C3380CC4-5D6E-409C-BE32-E72D297353CC}">
                <c16:uniqueId val="{00000043-2F31-47BB-9D4F-3B047FB6D309}"/>
              </c:ext>
            </c:extLst>
          </c:dPt>
          <c:dPt>
            <c:idx val="34"/>
            <c:bubble3D val="0"/>
            <c:spPr>
              <a:solidFill>
                <a:srgbClr val="92D050"/>
              </a:solidFill>
              <a:ln w="3175">
                <a:solidFill>
                  <a:schemeClr val="bg1"/>
                </a:solidFill>
              </a:ln>
              <a:effectLst/>
            </c:spPr>
            <c:extLst>
              <c:ext xmlns:c16="http://schemas.microsoft.com/office/drawing/2014/chart" uri="{C3380CC4-5D6E-409C-BE32-E72D297353CC}">
                <c16:uniqueId val="{00000045-2F31-47BB-9D4F-3B047FB6D309}"/>
              </c:ext>
            </c:extLst>
          </c:dPt>
          <c:dPt>
            <c:idx val="35"/>
            <c:bubble3D val="0"/>
            <c:spPr>
              <a:solidFill>
                <a:srgbClr val="92D050"/>
              </a:solidFill>
              <a:ln w="3175">
                <a:solidFill>
                  <a:schemeClr val="bg1"/>
                </a:solidFill>
              </a:ln>
              <a:effectLst/>
            </c:spPr>
            <c:extLst>
              <c:ext xmlns:c16="http://schemas.microsoft.com/office/drawing/2014/chart" uri="{C3380CC4-5D6E-409C-BE32-E72D297353CC}">
                <c16:uniqueId val="{00000047-2F31-47BB-9D4F-3B047FB6D309}"/>
              </c:ext>
            </c:extLst>
          </c:dPt>
          <c:dPt>
            <c:idx val="36"/>
            <c:bubble3D val="0"/>
            <c:spPr>
              <a:solidFill>
                <a:srgbClr val="92D050"/>
              </a:solidFill>
              <a:ln w="3175">
                <a:solidFill>
                  <a:schemeClr val="bg1"/>
                </a:solidFill>
              </a:ln>
              <a:effectLst/>
            </c:spPr>
            <c:extLst>
              <c:ext xmlns:c16="http://schemas.microsoft.com/office/drawing/2014/chart" uri="{C3380CC4-5D6E-409C-BE32-E72D297353CC}">
                <c16:uniqueId val="{00000049-2F31-47BB-9D4F-3B047FB6D309}"/>
              </c:ext>
            </c:extLst>
          </c:dPt>
          <c:dPt>
            <c:idx val="37"/>
            <c:bubble3D val="0"/>
            <c:spPr>
              <a:solidFill>
                <a:srgbClr val="92D050"/>
              </a:solidFill>
              <a:ln w="3175">
                <a:solidFill>
                  <a:schemeClr val="bg1"/>
                </a:solidFill>
              </a:ln>
              <a:effectLst/>
            </c:spPr>
            <c:extLst>
              <c:ext xmlns:c16="http://schemas.microsoft.com/office/drawing/2014/chart" uri="{C3380CC4-5D6E-409C-BE32-E72D297353CC}">
                <c16:uniqueId val="{0000004B-2F31-47BB-9D4F-3B047FB6D309}"/>
              </c:ext>
            </c:extLst>
          </c:dPt>
          <c:dPt>
            <c:idx val="38"/>
            <c:bubble3D val="0"/>
            <c:spPr>
              <a:solidFill>
                <a:srgbClr val="92D050"/>
              </a:solidFill>
              <a:ln w="3175">
                <a:solidFill>
                  <a:schemeClr val="bg1"/>
                </a:solidFill>
              </a:ln>
              <a:effectLst/>
            </c:spPr>
            <c:extLst>
              <c:ext xmlns:c16="http://schemas.microsoft.com/office/drawing/2014/chart" uri="{C3380CC4-5D6E-409C-BE32-E72D297353CC}">
                <c16:uniqueId val="{0000004D-2F31-47BB-9D4F-3B047FB6D309}"/>
              </c:ext>
            </c:extLst>
          </c:dPt>
          <c:dPt>
            <c:idx val="39"/>
            <c:bubble3D val="0"/>
            <c:spPr>
              <a:solidFill>
                <a:srgbClr val="92D050"/>
              </a:solidFill>
              <a:ln w="3175">
                <a:solidFill>
                  <a:schemeClr val="bg1"/>
                </a:solidFill>
              </a:ln>
              <a:effectLst/>
            </c:spPr>
            <c:extLst>
              <c:ext xmlns:c16="http://schemas.microsoft.com/office/drawing/2014/chart" uri="{C3380CC4-5D6E-409C-BE32-E72D297353CC}">
                <c16:uniqueId val="{0000004F-2F31-47BB-9D4F-3B047FB6D309}"/>
              </c:ext>
            </c:extLst>
          </c:dPt>
          <c:dPt>
            <c:idx val="40"/>
            <c:bubble3D val="0"/>
            <c:spPr>
              <a:solidFill>
                <a:srgbClr val="92D050"/>
              </a:solidFill>
              <a:ln w="3175">
                <a:solidFill>
                  <a:schemeClr val="bg1"/>
                </a:solidFill>
              </a:ln>
              <a:effectLst/>
            </c:spPr>
            <c:extLst>
              <c:ext xmlns:c16="http://schemas.microsoft.com/office/drawing/2014/chart" uri="{C3380CC4-5D6E-409C-BE32-E72D297353CC}">
                <c16:uniqueId val="{00000051-2F31-47BB-9D4F-3B047FB6D309}"/>
              </c:ext>
            </c:extLst>
          </c:dPt>
          <c:dPt>
            <c:idx val="41"/>
            <c:bubble3D val="0"/>
            <c:spPr>
              <a:solidFill>
                <a:srgbClr val="92D050"/>
              </a:solidFill>
              <a:ln w="3175">
                <a:solidFill>
                  <a:schemeClr val="bg1"/>
                </a:solidFill>
              </a:ln>
              <a:effectLst/>
            </c:spPr>
            <c:extLst>
              <c:ext xmlns:c16="http://schemas.microsoft.com/office/drawing/2014/chart" uri="{C3380CC4-5D6E-409C-BE32-E72D297353CC}">
                <c16:uniqueId val="{00000053-2F31-47BB-9D4F-3B047FB6D309}"/>
              </c:ext>
            </c:extLst>
          </c:dPt>
          <c:dPt>
            <c:idx val="42"/>
            <c:bubble3D val="0"/>
            <c:spPr>
              <a:solidFill>
                <a:srgbClr val="92D050"/>
              </a:solidFill>
              <a:ln w="3175">
                <a:solidFill>
                  <a:schemeClr val="bg1"/>
                </a:solidFill>
              </a:ln>
              <a:effectLst/>
            </c:spPr>
            <c:extLst>
              <c:ext xmlns:c16="http://schemas.microsoft.com/office/drawing/2014/chart" uri="{C3380CC4-5D6E-409C-BE32-E72D297353CC}">
                <c16:uniqueId val="{00000055-2F31-47BB-9D4F-3B047FB6D309}"/>
              </c:ext>
            </c:extLst>
          </c:dPt>
          <c:dPt>
            <c:idx val="43"/>
            <c:bubble3D val="0"/>
            <c:spPr>
              <a:solidFill>
                <a:srgbClr val="92D050"/>
              </a:solidFill>
              <a:ln w="3175">
                <a:solidFill>
                  <a:schemeClr val="bg1"/>
                </a:solidFill>
              </a:ln>
              <a:effectLst/>
            </c:spPr>
            <c:extLst>
              <c:ext xmlns:c16="http://schemas.microsoft.com/office/drawing/2014/chart" uri="{C3380CC4-5D6E-409C-BE32-E72D297353CC}">
                <c16:uniqueId val="{00000057-2F31-47BB-9D4F-3B047FB6D309}"/>
              </c:ext>
            </c:extLst>
          </c:dPt>
          <c:dPt>
            <c:idx val="44"/>
            <c:bubble3D val="0"/>
            <c:spPr>
              <a:solidFill>
                <a:srgbClr val="92D050"/>
              </a:solidFill>
              <a:ln w="3175">
                <a:solidFill>
                  <a:schemeClr val="bg1"/>
                </a:solidFill>
              </a:ln>
              <a:effectLst/>
            </c:spPr>
            <c:extLst>
              <c:ext xmlns:c16="http://schemas.microsoft.com/office/drawing/2014/chart" uri="{C3380CC4-5D6E-409C-BE32-E72D297353CC}">
                <c16:uniqueId val="{00000059-2F31-47BB-9D4F-3B047FB6D309}"/>
              </c:ext>
            </c:extLst>
          </c:dPt>
          <c:dPt>
            <c:idx val="45"/>
            <c:bubble3D val="0"/>
            <c:spPr>
              <a:solidFill>
                <a:srgbClr val="92D050"/>
              </a:solidFill>
              <a:ln w="3175">
                <a:solidFill>
                  <a:schemeClr val="bg1"/>
                </a:solidFill>
              </a:ln>
              <a:effectLst/>
            </c:spPr>
            <c:extLst>
              <c:ext xmlns:c16="http://schemas.microsoft.com/office/drawing/2014/chart" uri="{C3380CC4-5D6E-409C-BE32-E72D297353CC}">
                <c16:uniqueId val="{0000005B-2F31-47BB-9D4F-3B047FB6D309}"/>
              </c:ext>
            </c:extLst>
          </c:dPt>
          <c:dPt>
            <c:idx val="46"/>
            <c:bubble3D val="0"/>
            <c:spPr>
              <a:solidFill>
                <a:srgbClr val="92D050"/>
              </a:solidFill>
              <a:ln w="3175">
                <a:solidFill>
                  <a:schemeClr val="bg1"/>
                </a:solidFill>
              </a:ln>
              <a:effectLst/>
            </c:spPr>
            <c:extLst>
              <c:ext xmlns:c16="http://schemas.microsoft.com/office/drawing/2014/chart" uri="{C3380CC4-5D6E-409C-BE32-E72D297353CC}">
                <c16:uniqueId val="{0000005D-2F31-47BB-9D4F-3B047FB6D309}"/>
              </c:ext>
            </c:extLst>
          </c:dPt>
          <c:dPt>
            <c:idx val="47"/>
            <c:bubble3D val="0"/>
            <c:spPr>
              <a:solidFill>
                <a:srgbClr val="92D050"/>
              </a:solidFill>
              <a:ln w="3175">
                <a:solidFill>
                  <a:schemeClr val="bg1"/>
                </a:solidFill>
              </a:ln>
              <a:effectLst/>
            </c:spPr>
            <c:extLst>
              <c:ext xmlns:c16="http://schemas.microsoft.com/office/drawing/2014/chart" uri="{C3380CC4-5D6E-409C-BE32-E72D297353CC}">
                <c16:uniqueId val="{0000005F-2F31-47BB-9D4F-3B047FB6D309}"/>
              </c:ext>
            </c:extLst>
          </c:dPt>
          <c:dPt>
            <c:idx val="48"/>
            <c:bubble3D val="0"/>
            <c:spPr>
              <a:solidFill>
                <a:srgbClr val="92D050"/>
              </a:solidFill>
              <a:ln w="3175">
                <a:solidFill>
                  <a:schemeClr val="bg1"/>
                </a:solidFill>
              </a:ln>
              <a:effectLst/>
            </c:spPr>
            <c:extLst>
              <c:ext xmlns:c16="http://schemas.microsoft.com/office/drawing/2014/chart" uri="{C3380CC4-5D6E-409C-BE32-E72D297353CC}">
                <c16:uniqueId val="{00000061-2F31-47BB-9D4F-3B047FB6D309}"/>
              </c:ext>
            </c:extLst>
          </c:dPt>
          <c:dPt>
            <c:idx val="49"/>
            <c:bubble3D val="0"/>
            <c:spPr>
              <a:solidFill>
                <a:srgbClr val="92D050"/>
              </a:solidFill>
              <a:ln w="3175">
                <a:solidFill>
                  <a:schemeClr val="bg1"/>
                </a:solidFill>
              </a:ln>
              <a:effectLst/>
            </c:spPr>
            <c:extLst>
              <c:ext xmlns:c16="http://schemas.microsoft.com/office/drawing/2014/chart" uri="{C3380CC4-5D6E-409C-BE32-E72D297353CC}">
                <c16:uniqueId val="{00000063-2F31-47BB-9D4F-3B047FB6D309}"/>
              </c:ext>
            </c:extLst>
          </c:dPt>
          <c:dPt>
            <c:idx val="50"/>
            <c:bubble3D val="0"/>
            <c:spPr>
              <a:solidFill>
                <a:srgbClr val="92D050"/>
              </a:solidFill>
              <a:ln w="3175">
                <a:solidFill>
                  <a:schemeClr val="bg1"/>
                </a:solidFill>
              </a:ln>
              <a:effectLst/>
            </c:spPr>
            <c:extLst>
              <c:ext xmlns:c16="http://schemas.microsoft.com/office/drawing/2014/chart" uri="{C3380CC4-5D6E-409C-BE32-E72D297353CC}">
                <c16:uniqueId val="{00000065-2F31-47BB-9D4F-3B047FB6D309}"/>
              </c:ext>
            </c:extLst>
          </c:dPt>
          <c:dPt>
            <c:idx val="51"/>
            <c:bubble3D val="0"/>
            <c:spPr>
              <a:solidFill>
                <a:srgbClr val="92D050"/>
              </a:solidFill>
              <a:ln w="3175">
                <a:solidFill>
                  <a:schemeClr val="bg1"/>
                </a:solidFill>
              </a:ln>
              <a:effectLst/>
            </c:spPr>
            <c:extLst>
              <c:ext xmlns:c16="http://schemas.microsoft.com/office/drawing/2014/chart" uri="{C3380CC4-5D6E-409C-BE32-E72D297353CC}">
                <c16:uniqueId val="{00000067-2F31-47BB-9D4F-3B047FB6D309}"/>
              </c:ext>
            </c:extLst>
          </c:dPt>
          <c:dPt>
            <c:idx val="52"/>
            <c:bubble3D val="0"/>
            <c:spPr>
              <a:solidFill>
                <a:srgbClr val="92D050"/>
              </a:solidFill>
              <a:ln w="3175">
                <a:solidFill>
                  <a:schemeClr val="bg1"/>
                </a:solidFill>
              </a:ln>
              <a:effectLst/>
            </c:spPr>
            <c:extLst>
              <c:ext xmlns:c16="http://schemas.microsoft.com/office/drawing/2014/chart" uri="{C3380CC4-5D6E-409C-BE32-E72D297353CC}">
                <c16:uniqueId val="{00000069-2F31-47BB-9D4F-3B047FB6D309}"/>
              </c:ext>
            </c:extLst>
          </c:dPt>
          <c:dPt>
            <c:idx val="53"/>
            <c:bubble3D val="0"/>
            <c:spPr>
              <a:solidFill>
                <a:srgbClr val="92D050"/>
              </a:solidFill>
              <a:ln w="3175">
                <a:solidFill>
                  <a:schemeClr val="bg1"/>
                </a:solidFill>
              </a:ln>
              <a:effectLst/>
            </c:spPr>
            <c:extLst>
              <c:ext xmlns:c16="http://schemas.microsoft.com/office/drawing/2014/chart" uri="{C3380CC4-5D6E-409C-BE32-E72D297353CC}">
                <c16:uniqueId val="{0000006B-2F31-47BB-9D4F-3B047FB6D309}"/>
              </c:ext>
            </c:extLst>
          </c:dPt>
          <c:dPt>
            <c:idx val="54"/>
            <c:bubble3D val="0"/>
            <c:spPr>
              <a:solidFill>
                <a:srgbClr val="92D050"/>
              </a:solidFill>
              <a:ln w="3175">
                <a:solidFill>
                  <a:schemeClr val="bg1"/>
                </a:solidFill>
              </a:ln>
              <a:effectLst/>
            </c:spPr>
            <c:extLst>
              <c:ext xmlns:c16="http://schemas.microsoft.com/office/drawing/2014/chart" uri="{C3380CC4-5D6E-409C-BE32-E72D297353CC}">
                <c16:uniqueId val="{0000006D-2F31-47BB-9D4F-3B047FB6D309}"/>
              </c:ext>
            </c:extLst>
          </c:dPt>
          <c:dPt>
            <c:idx val="55"/>
            <c:bubble3D val="0"/>
            <c:spPr>
              <a:solidFill>
                <a:srgbClr val="92D050"/>
              </a:solidFill>
              <a:ln w="3175">
                <a:solidFill>
                  <a:schemeClr val="bg1"/>
                </a:solidFill>
              </a:ln>
              <a:effectLst/>
            </c:spPr>
            <c:extLst>
              <c:ext xmlns:c16="http://schemas.microsoft.com/office/drawing/2014/chart" uri="{C3380CC4-5D6E-409C-BE32-E72D297353CC}">
                <c16:uniqueId val="{0000006F-2F31-47BB-9D4F-3B047FB6D309}"/>
              </c:ext>
            </c:extLst>
          </c:dPt>
          <c:dPt>
            <c:idx val="56"/>
            <c:bubble3D val="0"/>
            <c:spPr>
              <a:solidFill>
                <a:srgbClr val="92D050"/>
              </a:solidFill>
              <a:ln w="3175">
                <a:solidFill>
                  <a:schemeClr val="bg1"/>
                </a:solidFill>
              </a:ln>
              <a:effectLst/>
            </c:spPr>
            <c:extLst>
              <c:ext xmlns:c16="http://schemas.microsoft.com/office/drawing/2014/chart" uri="{C3380CC4-5D6E-409C-BE32-E72D297353CC}">
                <c16:uniqueId val="{00000071-2F31-47BB-9D4F-3B047FB6D309}"/>
              </c:ext>
            </c:extLst>
          </c:dPt>
          <c:dPt>
            <c:idx val="57"/>
            <c:bubble3D val="0"/>
            <c:spPr>
              <a:solidFill>
                <a:srgbClr val="92D050"/>
              </a:solidFill>
              <a:ln w="3175">
                <a:solidFill>
                  <a:schemeClr val="bg1"/>
                </a:solidFill>
              </a:ln>
              <a:effectLst/>
            </c:spPr>
            <c:extLst>
              <c:ext xmlns:c16="http://schemas.microsoft.com/office/drawing/2014/chart" uri="{C3380CC4-5D6E-409C-BE32-E72D297353CC}">
                <c16:uniqueId val="{00000073-2F31-47BB-9D4F-3B047FB6D309}"/>
              </c:ext>
            </c:extLst>
          </c:dPt>
          <c:dPt>
            <c:idx val="58"/>
            <c:bubble3D val="0"/>
            <c:spPr>
              <a:solidFill>
                <a:srgbClr val="92D050"/>
              </a:solidFill>
              <a:ln w="3175">
                <a:solidFill>
                  <a:schemeClr val="bg1"/>
                </a:solidFill>
              </a:ln>
              <a:effectLst/>
            </c:spPr>
            <c:extLst>
              <c:ext xmlns:c16="http://schemas.microsoft.com/office/drawing/2014/chart" uri="{C3380CC4-5D6E-409C-BE32-E72D297353CC}">
                <c16:uniqueId val="{00000075-2F31-47BB-9D4F-3B047FB6D309}"/>
              </c:ext>
            </c:extLst>
          </c:dPt>
          <c:dPt>
            <c:idx val="59"/>
            <c:bubble3D val="0"/>
            <c:spPr>
              <a:solidFill>
                <a:srgbClr val="92D050"/>
              </a:solidFill>
              <a:ln w="3175">
                <a:solidFill>
                  <a:schemeClr val="bg1"/>
                </a:solidFill>
              </a:ln>
              <a:effectLst/>
            </c:spPr>
            <c:extLst>
              <c:ext xmlns:c16="http://schemas.microsoft.com/office/drawing/2014/chart" uri="{C3380CC4-5D6E-409C-BE32-E72D297353CC}">
                <c16:uniqueId val="{00000077-2F31-47BB-9D4F-3B047FB6D309}"/>
              </c:ext>
            </c:extLst>
          </c:dPt>
          <c:dPt>
            <c:idx val="60"/>
            <c:bubble3D val="0"/>
            <c:spPr>
              <a:solidFill>
                <a:srgbClr val="92D050"/>
              </a:solidFill>
              <a:ln w="3175">
                <a:solidFill>
                  <a:schemeClr val="bg1"/>
                </a:solidFill>
              </a:ln>
              <a:effectLst/>
            </c:spPr>
            <c:extLst>
              <c:ext xmlns:c16="http://schemas.microsoft.com/office/drawing/2014/chart" uri="{C3380CC4-5D6E-409C-BE32-E72D297353CC}">
                <c16:uniqueId val="{00000079-2F31-47BB-9D4F-3B047FB6D309}"/>
              </c:ext>
            </c:extLst>
          </c:dPt>
          <c:dPt>
            <c:idx val="61"/>
            <c:bubble3D val="0"/>
            <c:spPr>
              <a:solidFill>
                <a:srgbClr val="92D050"/>
              </a:solidFill>
              <a:ln w="3175">
                <a:solidFill>
                  <a:schemeClr val="bg1"/>
                </a:solidFill>
              </a:ln>
              <a:effectLst/>
            </c:spPr>
            <c:extLst>
              <c:ext xmlns:c16="http://schemas.microsoft.com/office/drawing/2014/chart" uri="{C3380CC4-5D6E-409C-BE32-E72D297353CC}">
                <c16:uniqueId val="{0000007B-2F31-47BB-9D4F-3B047FB6D309}"/>
              </c:ext>
            </c:extLst>
          </c:dPt>
          <c:dPt>
            <c:idx val="62"/>
            <c:bubble3D val="0"/>
            <c:spPr>
              <a:solidFill>
                <a:srgbClr val="92D050"/>
              </a:solidFill>
              <a:ln w="3175">
                <a:solidFill>
                  <a:schemeClr val="bg1"/>
                </a:solidFill>
              </a:ln>
              <a:effectLst/>
            </c:spPr>
            <c:extLst>
              <c:ext xmlns:c16="http://schemas.microsoft.com/office/drawing/2014/chart" uri="{C3380CC4-5D6E-409C-BE32-E72D297353CC}">
                <c16:uniqueId val="{0000007D-2F31-47BB-9D4F-3B047FB6D309}"/>
              </c:ext>
            </c:extLst>
          </c:dPt>
          <c:dPt>
            <c:idx val="63"/>
            <c:bubble3D val="0"/>
            <c:spPr>
              <a:solidFill>
                <a:srgbClr val="92D050"/>
              </a:solidFill>
              <a:ln w="3175">
                <a:solidFill>
                  <a:schemeClr val="bg1"/>
                </a:solidFill>
              </a:ln>
              <a:effectLst/>
            </c:spPr>
            <c:extLst>
              <c:ext xmlns:c16="http://schemas.microsoft.com/office/drawing/2014/chart" uri="{C3380CC4-5D6E-409C-BE32-E72D297353CC}">
                <c16:uniqueId val="{0000007F-2F31-47BB-9D4F-3B047FB6D309}"/>
              </c:ext>
            </c:extLst>
          </c:dPt>
          <c:dPt>
            <c:idx val="64"/>
            <c:bubble3D val="0"/>
            <c:spPr>
              <a:solidFill>
                <a:srgbClr val="92D050"/>
              </a:solidFill>
              <a:ln w="3175">
                <a:solidFill>
                  <a:schemeClr val="bg1"/>
                </a:solidFill>
              </a:ln>
              <a:effectLst/>
            </c:spPr>
            <c:extLst>
              <c:ext xmlns:c16="http://schemas.microsoft.com/office/drawing/2014/chart" uri="{C3380CC4-5D6E-409C-BE32-E72D297353CC}">
                <c16:uniqueId val="{00000081-2F31-47BB-9D4F-3B047FB6D309}"/>
              </c:ext>
            </c:extLst>
          </c:dPt>
          <c:dPt>
            <c:idx val="65"/>
            <c:bubble3D val="0"/>
            <c:spPr>
              <a:solidFill>
                <a:srgbClr val="92D050"/>
              </a:solidFill>
              <a:ln w="3175">
                <a:solidFill>
                  <a:schemeClr val="bg1"/>
                </a:solidFill>
              </a:ln>
              <a:effectLst/>
            </c:spPr>
            <c:extLst>
              <c:ext xmlns:c16="http://schemas.microsoft.com/office/drawing/2014/chart" uri="{C3380CC4-5D6E-409C-BE32-E72D297353CC}">
                <c16:uniqueId val="{00000083-2F31-47BB-9D4F-3B047FB6D309}"/>
              </c:ext>
            </c:extLst>
          </c:dPt>
          <c:dPt>
            <c:idx val="66"/>
            <c:bubble3D val="0"/>
            <c:spPr>
              <a:solidFill>
                <a:srgbClr val="92D050"/>
              </a:solidFill>
              <a:ln w="3175">
                <a:solidFill>
                  <a:schemeClr val="bg1"/>
                </a:solidFill>
              </a:ln>
              <a:effectLst/>
            </c:spPr>
            <c:extLst>
              <c:ext xmlns:c16="http://schemas.microsoft.com/office/drawing/2014/chart" uri="{C3380CC4-5D6E-409C-BE32-E72D297353CC}">
                <c16:uniqueId val="{00000085-2F31-47BB-9D4F-3B047FB6D309}"/>
              </c:ext>
            </c:extLst>
          </c:dPt>
          <c:dPt>
            <c:idx val="67"/>
            <c:bubble3D val="0"/>
            <c:spPr>
              <a:solidFill>
                <a:srgbClr val="92D050"/>
              </a:solidFill>
              <a:ln w="3175">
                <a:solidFill>
                  <a:schemeClr val="bg1"/>
                </a:solidFill>
              </a:ln>
              <a:effectLst/>
            </c:spPr>
            <c:extLst>
              <c:ext xmlns:c16="http://schemas.microsoft.com/office/drawing/2014/chart" uri="{C3380CC4-5D6E-409C-BE32-E72D297353CC}">
                <c16:uniqueId val="{00000087-2F31-47BB-9D4F-3B047FB6D309}"/>
              </c:ext>
            </c:extLst>
          </c:dPt>
          <c:dPt>
            <c:idx val="68"/>
            <c:bubble3D val="0"/>
            <c:spPr>
              <a:solidFill>
                <a:srgbClr val="92D050"/>
              </a:solidFill>
              <a:ln w="3175">
                <a:solidFill>
                  <a:schemeClr val="bg1"/>
                </a:solidFill>
              </a:ln>
              <a:effectLst/>
            </c:spPr>
            <c:extLst>
              <c:ext xmlns:c16="http://schemas.microsoft.com/office/drawing/2014/chart" uri="{C3380CC4-5D6E-409C-BE32-E72D297353CC}">
                <c16:uniqueId val="{00000089-2F31-47BB-9D4F-3B047FB6D309}"/>
              </c:ext>
            </c:extLst>
          </c:dPt>
          <c:dPt>
            <c:idx val="69"/>
            <c:bubble3D val="0"/>
            <c:spPr>
              <a:solidFill>
                <a:srgbClr val="92D050"/>
              </a:solidFill>
              <a:ln w="3175">
                <a:solidFill>
                  <a:schemeClr val="bg1"/>
                </a:solidFill>
              </a:ln>
              <a:effectLst/>
            </c:spPr>
            <c:extLst>
              <c:ext xmlns:c16="http://schemas.microsoft.com/office/drawing/2014/chart" uri="{C3380CC4-5D6E-409C-BE32-E72D297353CC}">
                <c16:uniqueId val="{0000008B-2F31-47BB-9D4F-3B047FB6D309}"/>
              </c:ext>
            </c:extLst>
          </c:dPt>
          <c:dPt>
            <c:idx val="70"/>
            <c:bubble3D val="0"/>
            <c:spPr>
              <a:solidFill>
                <a:srgbClr val="92D050"/>
              </a:solidFill>
              <a:ln w="3175">
                <a:solidFill>
                  <a:schemeClr val="bg1"/>
                </a:solidFill>
              </a:ln>
              <a:effectLst/>
            </c:spPr>
            <c:extLst>
              <c:ext xmlns:c16="http://schemas.microsoft.com/office/drawing/2014/chart" uri="{C3380CC4-5D6E-409C-BE32-E72D297353CC}">
                <c16:uniqueId val="{0000008D-2F31-47BB-9D4F-3B047FB6D309}"/>
              </c:ext>
            </c:extLst>
          </c:dPt>
          <c:dPt>
            <c:idx val="71"/>
            <c:bubble3D val="0"/>
            <c:spPr>
              <a:solidFill>
                <a:srgbClr val="92D050"/>
              </a:solidFill>
              <a:ln w="3175">
                <a:solidFill>
                  <a:schemeClr val="bg1"/>
                </a:solidFill>
              </a:ln>
              <a:effectLst/>
            </c:spPr>
            <c:extLst>
              <c:ext xmlns:c16="http://schemas.microsoft.com/office/drawing/2014/chart" uri="{C3380CC4-5D6E-409C-BE32-E72D297353CC}">
                <c16:uniqueId val="{0000008F-2F31-47BB-9D4F-3B047FB6D309}"/>
              </c:ext>
            </c:extLst>
          </c:dPt>
          <c:dPt>
            <c:idx val="72"/>
            <c:bubble3D val="0"/>
            <c:spPr>
              <a:solidFill>
                <a:srgbClr val="92D050"/>
              </a:solidFill>
              <a:ln w="3175">
                <a:solidFill>
                  <a:schemeClr val="bg1"/>
                </a:solidFill>
              </a:ln>
              <a:effectLst/>
            </c:spPr>
            <c:extLst>
              <c:ext xmlns:c16="http://schemas.microsoft.com/office/drawing/2014/chart" uri="{C3380CC4-5D6E-409C-BE32-E72D297353CC}">
                <c16:uniqueId val="{00000091-2F31-47BB-9D4F-3B047FB6D309}"/>
              </c:ext>
            </c:extLst>
          </c:dPt>
          <c:dPt>
            <c:idx val="73"/>
            <c:bubble3D val="0"/>
            <c:spPr>
              <a:solidFill>
                <a:srgbClr val="92D050"/>
              </a:solidFill>
              <a:ln w="3175">
                <a:solidFill>
                  <a:schemeClr val="bg1"/>
                </a:solidFill>
              </a:ln>
              <a:effectLst/>
            </c:spPr>
            <c:extLst>
              <c:ext xmlns:c16="http://schemas.microsoft.com/office/drawing/2014/chart" uri="{C3380CC4-5D6E-409C-BE32-E72D297353CC}">
                <c16:uniqueId val="{00000093-2F31-47BB-9D4F-3B047FB6D309}"/>
              </c:ext>
            </c:extLst>
          </c:dPt>
          <c:dPt>
            <c:idx val="74"/>
            <c:bubble3D val="0"/>
            <c:spPr>
              <a:solidFill>
                <a:srgbClr val="92D050"/>
              </a:solidFill>
              <a:ln w="3175">
                <a:solidFill>
                  <a:schemeClr val="bg1"/>
                </a:solidFill>
              </a:ln>
              <a:effectLst/>
            </c:spPr>
            <c:extLst>
              <c:ext xmlns:c16="http://schemas.microsoft.com/office/drawing/2014/chart" uri="{C3380CC4-5D6E-409C-BE32-E72D297353CC}">
                <c16:uniqueId val="{00000095-2F31-47BB-9D4F-3B047FB6D309}"/>
              </c:ext>
            </c:extLst>
          </c:dPt>
          <c:dPt>
            <c:idx val="75"/>
            <c:bubble3D val="0"/>
            <c:spPr>
              <a:solidFill>
                <a:srgbClr val="92D050"/>
              </a:solidFill>
              <a:ln w="3175">
                <a:solidFill>
                  <a:schemeClr val="bg1"/>
                </a:solidFill>
              </a:ln>
              <a:effectLst/>
            </c:spPr>
            <c:extLst>
              <c:ext xmlns:c16="http://schemas.microsoft.com/office/drawing/2014/chart" uri="{C3380CC4-5D6E-409C-BE32-E72D297353CC}">
                <c16:uniqueId val="{00000097-2F31-47BB-9D4F-3B047FB6D309}"/>
              </c:ext>
            </c:extLst>
          </c:dPt>
          <c:dPt>
            <c:idx val="76"/>
            <c:bubble3D val="0"/>
            <c:spPr>
              <a:solidFill>
                <a:srgbClr val="92D050"/>
              </a:solidFill>
              <a:ln w="3175">
                <a:solidFill>
                  <a:schemeClr val="bg1"/>
                </a:solidFill>
              </a:ln>
              <a:effectLst/>
            </c:spPr>
            <c:extLst>
              <c:ext xmlns:c16="http://schemas.microsoft.com/office/drawing/2014/chart" uri="{C3380CC4-5D6E-409C-BE32-E72D297353CC}">
                <c16:uniqueId val="{00000099-2F31-47BB-9D4F-3B047FB6D309}"/>
              </c:ext>
            </c:extLst>
          </c:dPt>
          <c:dPt>
            <c:idx val="77"/>
            <c:bubble3D val="0"/>
            <c:spPr>
              <a:solidFill>
                <a:srgbClr val="92D050"/>
              </a:solidFill>
              <a:ln w="3175">
                <a:solidFill>
                  <a:schemeClr val="bg1"/>
                </a:solidFill>
              </a:ln>
              <a:effectLst/>
            </c:spPr>
            <c:extLst>
              <c:ext xmlns:c16="http://schemas.microsoft.com/office/drawing/2014/chart" uri="{C3380CC4-5D6E-409C-BE32-E72D297353CC}">
                <c16:uniqueId val="{0000009B-2F31-47BB-9D4F-3B047FB6D309}"/>
              </c:ext>
            </c:extLst>
          </c:dPt>
          <c:dPt>
            <c:idx val="78"/>
            <c:bubble3D val="0"/>
            <c:spPr>
              <a:solidFill>
                <a:srgbClr val="92D050"/>
              </a:solidFill>
              <a:ln w="3175">
                <a:solidFill>
                  <a:schemeClr val="bg1"/>
                </a:solidFill>
              </a:ln>
              <a:effectLst/>
            </c:spPr>
            <c:extLst>
              <c:ext xmlns:c16="http://schemas.microsoft.com/office/drawing/2014/chart" uri="{C3380CC4-5D6E-409C-BE32-E72D297353CC}">
                <c16:uniqueId val="{0000009D-2F31-47BB-9D4F-3B047FB6D309}"/>
              </c:ext>
            </c:extLst>
          </c:dPt>
          <c:dPt>
            <c:idx val="79"/>
            <c:bubble3D val="0"/>
            <c:spPr>
              <a:solidFill>
                <a:srgbClr val="92D050"/>
              </a:solidFill>
              <a:ln w="3175">
                <a:solidFill>
                  <a:schemeClr val="bg1"/>
                </a:solidFill>
              </a:ln>
              <a:effectLst/>
            </c:spPr>
            <c:extLst>
              <c:ext xmlns:c16="http://schemas.microsoft.com/office/drawing/2014/chart" uri="{C3380CC4-5D6E-409C-BE32-E72D297353CC}">
                <c16:uniqueId val="{0000009F-2F31-47BB-9D4F-3B047FB6D309}"/>
              </c:ext>
            </c:extLst>
          </c:dPt>
          <c:dPt>
            <c:idx val="80"/>
            <c:bubble3D val="0"/>
            <c:spPr>
              <a:solidFill>
                <a:srgbClr val="92D050"/>
              </a:solidFill>
              <a:ln w="3175">
                <a:solidFill>
                  <a:schemeClr val="bg1"/>
                </a:solidFill>
              </a:ln>
              <a:effectLst/>
            </c:spPr>
            <c:extLst>
              <c:ext xmlns:c16="http://schemas.microsoft.com/office/drawing/2014/chart" uri="{C3380CC4-5D6E-409C-BE32-E72D297353CC}">
                <c16:uniqueId val="{000000A1-2F31-47BB-9D4F-3B047FB6D309}"/>
              </c:ext>
            </c:extLst>
          </c:dPt>
          <c:dPt>
            <c:idx val="81"/>
            <c:bubble3D val="0"/>
            <c:spPr>
              <a:solidFill>
                <a:srgbClr val="92D050"/>
              </a:solidFill>
              <a:ln w="3175">
                <a:solidFill>
                  <a:schemeClr val="bg1"/>
                </a:solidFill>
              </a:ln>
              <a:effectLst/>
            </c:spPr>
            <c:extLst>
              <c:ext xmlns:c16="http://schemas.microsoft.com/office/drawing/2014/chart" uri="{C3380CC4-5D6E-409C-BE32-E72D297353CC}">
                <c16:uniqueId val="{000000A3-2F31-47BB-9D4F-3B047FB6D309}"/>
              </c:ext>
            </c:extLst>
          </c:dPt>
          <c:dPt>
            <c:idx val="82"/>
            <c:bubble3D val="0"/>
            <c:spPr>
              <a:solidFill>
                <a:srgbClr val="92D050"/>
              </a:solidFill>
              <a:ln w="3175">
                <a:solidFill>
                  <a:schemeClr val="bg1"/>
                </a:solidFill>
              </a:ln>
              <a:effectLst/>
            </c:spPr>
            <c:extLst>
              <c:ext xmlns:c16="http://schemas.microsoft.com/office/drawing/2014/chart" uri="{C3380CC4-5D6E-409C-BE32-E72D297353CC}">
                <c16:uniqueId val="{000000A5-2F31-47BB-9D4F-3B047FB6D309}"/>
              </c:ext>
            </c:extLst>
          </c:dPt>
          <c:dPt>
            <c:idx val="83"/>
            <c:bubble3D val="0"/>
            <c:spPr>
              <a:solidFill>
                <a:srgbClr val="92D050"/>
              </a:solidFill>
              <a:ln w="3175">
                <a:solidFill>
                  <a:schemeClr val="bg1"/>
                </a:solidFill>
              </a:ln>
              <a:effectLst/>
            </c:spPr>
            <c:extLst>
              <c:ext xmlns:c16="http://schemas.microsoft.com/office/drawing/2014/chart" uri="{C3380CC4-5D6E-409C-BE32-E72D297353CC}">
                <c16:uniqueId val="{000000A7-2F31-47BB-9D4F-3B047FB6D309}"/>
              </c:ext>
            </c:extLst>
          </c:dPt>
          <c:dPt>
            <c:idx val="84"/>
            <c:bubble3D val="0"/>
            <c:spPr>
              <a:solidFill>
                <a:srgbClr val="92D050"/>
              </a:solidFill>
              <a:ln w="3175">
                <a:solidFill>
                  <a:schemeClr val="bg1"/>
                </a:solidFill>
              </a:ln>
              <a:effectLst/>
            </c:spPr>
            <c:extLst>
              <c:ext xmlns:c16="http://schemas.microsoft.com/office/drawing/2014/chart" uri="{C3380CC4-5D6E-409C-BE32-E72D297353CC}">
                <c16:uniqueId val="{000000A9-2F31-47BB-9D4F-3B047FB6D309}"/>
              </c:ext>
            </c:extLst>
          </c:dPt>
          <c:dPt>
            <c:idx val="85"/>
            <c:bubble3D val="0"/>
            <c:spPr>
              <a:solidFill>
                <a:srgbClr val="92D050"/>
              </a:solidFill>
              <a:ln w="3175">
                <a:solidFill>
                  <a:schemeClr val="bg1"/>
                </a:solidFill>
              </a:ln>
              <a:effectLst/>
            </c:spPr>
            <c:extLst>
              <c:ext xmlns:c16="http://schemas.microsoft.com/office/drawing/2014/chart" uri="{C3380CC4-5D6E-409C-BE32-E72D297353CC}">
                <c16:uniqueId val="{000000AB-2F31-47BB-9D4F-3B047FB6D309}"/>
              </c:ext>
            </c:extLst>
          </c:dPt>
          <c:dPt>
            <c:idx val="86"/>
            <c:bubble3D val="0"/>
            <c:spPr>
              <a:solidFill>
                <a:srgbClr val="92D050"/>
              </a:solidFill>
              <a:ln w="3175">
                <a:solidFill>
                  <a:schemeClr val="bg1"/>
                </a:solidFill>
              </a:ln>
              <a:effectLst/>
            </c:spPr>
            <c:extLst>
              <c:ext xmlns:c16="http://schemas.microsoft.com/office/drawing/2014/chart" uri="{C3380CC4-5D6E-409C-BE32-E72D297353CC}">
                <c16:uniqueId val="{000000AD-2F31-47BB-9D4F-3B047FB6D309}"/>
              </c:ext>
            </c:extLst>
          </c:dPt>
          <c:dPt>
            <c:idx val="87"/>
            <c:bubble3D val="0"/>
            <c:spPr>
              <a:solidFill>
                <a:srgbClr val="92D050"/>
              </a:solidFill>
              <a:ln w="3175">
                <a:solidFill>
                  <a:schemeClr val="bg1"/>
                </a:solidFill>
              </a:ln>
              <a:effectLst/>
            </c:spPr>
            <c:extLst>
              <c:ext xmlns:c16="http://schemas.microsoft.com/office/drawing/2014/chart" uri="{C3380CC4-5D6E-409C-BE32-E72D297353CC}">
                <c16:uniqueId val="{000000AF-2F31-47BB-9D4F-3B047FB6D309}"/>
              </c:ext>
            </c:extLst>
          </c:dPt>
          <c:dPt>
            <c:idx val="88"/>
            <c:bubble3D val="0"/>
            <c:spPr>
              <a:solidFill>
                <a:srgbClr val="92D050"/>
              </a:solidFill>
              <a:ln w="3175">
                <a:solidFill>
                  <a:schemeClr val="bg1"/>
                </a:solidFill>
              </a:ln>
              <a:effectLst/>
            </c:spPr>
            <c:extLst>
              <c:ext xmlns:c16="http://schemas.microsoft.com/office/drawing/2014/chart" uri="{C3380CC4-5D6E-409C-BE32-E72D297353CC}">
                <c16:uniqueId val="{000000B1-2F31-47BB-9D4F-3B047FB6D309}"/>
              </c:ext>
            </c:extLst>
          </c:dPt>
          <c:dPt>
            <c:idx val="89"/>
            <c:bubble3D val="0"/>
            <c:spPr>
              <a:solidFill>
                <a:srgbClr val="92D050"/>
              </a:solidFill>
              <a:ln w="3175">
                <a:solidFill>
                  <a:schemeClr val="bg1"/>
                </a:solidFill>
              </a:ln>
              <a:effectLst/>
            </c:spPr>
            <c:extLst>
              <c:ext xmlns:c16="http://schemas.microsoft.com/office/drawing/2014/chart" uri="{C3380CC4-5D6E-409C-BE32-E72D297353CC}">
                <c16:uniqueId val="{000000B3-2F31-47BB-9D4F-3B047FB6D309}"/>
              </c:ext>
            </c:extLst>
          </c:dPt>
          <c:dPt>
            <c:idx val="90"/>
            <c:bubble3D val="0"/>
            <c:spPr>
              <a:solidFill>
                <a:srgbClr val="92D050"/>
              </a:solidFill>
              <a:ln w="3175">
                <a:solidFill>
                  <a:schemeClr val="bg1"/>
                </a:solidFill>
              </a:ln>
              <a:effectLst/>
            </c:spPr>
            <c:extLst>
              <c:ext xmlns:c16="http://schemas.microsoft.com/office/drawing/2014/chart" uri="{C3380CC4-5D6E-409C-BE32-E72D297353CC}">
                <c16:uniqueId val="{000000B5-2F31-47BB-9D4F-3B047FB6D309}"/>
              </c:ext>
            </c:extLst>
          </c:dPt>
          <c:dPt>
            <c:idx val="91"/>
            <c:bubble3D val="0"/>
            <c:spPr>
              <a:solidFill>
                <a:srgbClr val="92D050"/>
              </a:solidFill>
              <a:ln w="3175">
                <a:solidFill>
                  <a:schemeClr val="bg1"/>
                </a:solidFill>
              </a:ln>
              <a:effectLst/>
            </c:spPr>
            <c:extLst>
              <c:ext xmlns:c16="http://schemas.microsoft.com/office/drawing/2014/chart" uri="{C3380CC4-5D6E-409C-BE32-E72D297353CC}">
                <c16:uniqueId val="{000000B7-2F31-47BB-9D4F-3B047FB6D309}"/>
              </c:ext>
            </c:extLst>
          </c:dPt>
          <c:dPt>
            <c:idx val="92"/>
            <c:bubble3D val="0"/>
            <c:spPr>
              <a:solidFill>
                <a:srgbClr val="92D050"/>
              </a:solidFill>
              <a:ln w="3175">
                <a:solidFill>
                  <a:schemeClr val="bg1"/>
                </a:solidFill>
              </a:ln>
              <a:effectLst/>
            </c:spPr>
            <c:extLst>
              <c:ext xmlns:c16="http://schemas.microsoft.com/office/drawing/2014/chart" uri="{C3380CC4-5D6E-409C-BE32-E72D297353CC}">
                <c16:uniqueId val="{000000B9-2F31-47BB-9D4F-3B047FB6D309}"/>
              </c:ext>
            </c:extLst>
          </c:dPt>
          <c:dPt>
            <c:idx val="93"/>
            <c:bubble3D val="0"/>
            <c:spPr>
              <a:solidFill>
                <a:srgbClr val="92D050"/>
              </a:solidFill>
              <a:ln w="3175">
                <a:solidFill>
                  <a:schemeClr val="bg1"/>
                </a:solidFill>
              </a:ln>
              <a:effectLst/>
            </c:spPr>
            <c:extLst>
              <c:ext xmlns:c16="http://schemas.microsoft.com/office/drawing/2014/chart" uri="{C3380CC4-5D6E-409C-BE32-E72D297353CC}">
                <c16:uniqueId val="{000000BB-2F31-47BB-9D4F-3B047FB6D309}"/>
              </c:ext>
            </c:extLst>
          </c:dPt>
          <c:dPt>
            <c:idx val="94"/>
            <c:bubble3D val="0"/>
            <c:spPr>
              <a:solidFill>
                <a:srgbClr val="92D050"/>
              </a:solidFill>
              <a:ln w="3175">
                <a:solidFill>
                  <a:schemeClr val="bg1"/>
                </a:solidFill>
              </a:ln>
              <a:effectLst/>
            </c:spPr>
            <c:extLst>
              <c:ext xmlns:c16="http://schemas.microsoft.com/office/drawing/2014/chart" uri="{C3380CC4-5D6E-409C-BE32-E72D297353CC}">
                <c16:uniqueId val="{000000BD-2F31-47BB-9D4F-3B047FB6D309}"/>
              </c:ext>
            </c:extLst>
          </c:dPt>
          <c:dPt>
            <c:idx val="95"/>
            <c:bubble3D val="0"/>
            <c:spPr>
              <a:solidFill>
                <a:srgbClr val="92D050"/>
              </a:solidFill>
              <a:ln w="3175">
                <a:solidFill>
                  <a:schemeClr val="bg1"/>
                </a:solidFill>
              </a:ln>
              <a:effectLst/>
            </c:spPr>
            <c:extLst>
              <c:ext xmlns:c16="http://schemas.microsoft.com/office/drawing/2014/chart" uri="{C3380CC4-5D6E-409C-BE32-E72D297353CC}">
                <c16:uniqueId val="{000000BF-2F31-47BB-9D4F-3B047FB6D309}"/>
              </c:ext>
            </c:extLst>
          </c:dPt>
          <c:dPt>
            <c:idx val="96"/>
            <c:bubble3D val="0"/>
            <c:spPr>
              <a:solidFill>
                <a:srgbClr val="92D050"/>
              </a:solidFill>
              <a:ln w="3175">
                <a:solidFill>
                  <a:schemeClr val="bg1"/>
                </a:solidFill>
              </a:ln>
              <a:effectLst/>
            </c:spPr>
            <c:extLst>
              <c:ext xmlns:c16="http://schemas.microsoft.com/office/drawing/2014/chart" uri="{C3380CC4-5D6E-409C-BE32-E72D297353CC}">
                <c16:uniqueId val="{000000C1-2F31-47BB-9D4F-3B047FB6D309}"/>
              </c:ext>
            </c:extLst>
          </c:dPt>
          <c:dPt>
            <c:idx val="97"/>
            <c:bubble3D val="0"/>
            <c:spPr>
              <a:solidFill>
                <a:srgbClr val="92D050"/>
              </a:solidFill>
              <a:ln w="3175">
                <a:solidFill>
                  <a:schemeClr val="bg1"/>
                </a:solidFill>
              </a:ln>
              <a:effectLst/>
            </c:spPr>
            <c:extLst>
              <c:ext xmlns:c16="http://schemas.microsoft.com/office/drawing/2014/chart" uri="{C3380CC4-5D6E-409C-BE32-E72D297353CC}">
                <c16:uniqueId val="{000000C3-2F31-47BB-9D4F-3B047FB6D309}"/>
              </c:ext>
            </c:extLst>
          </c:dPt>
          <c:dPt>
            <c:idx val="98"/>
            <c:bubble3D val="0"/>
            <c:spPr>
              <a:solidFill>
                <a:srgbClr val="92D050"/>
              </a:solidFill>
              <a:ln w="3175">
                <a:solidFill>
                  <a:schemeClr val="bg1"/>
                </a:solidFill>
              </a:ln>
              <a:effectLst/>
            </c:spPr>
            <c:extLst>
              <c:ext xmlns:c16="http://schemas.microsoft.com/office/drawing/2014/chart" uri="{C3380CC4-5D6E-409C-BE32-E72D297353CC}">
                <c16:uniqueId val="{000000C5-2F31-47BB-9D4F-3B047FB6D309}"/>
              </c:ext>
            </c:extLst>
          </c:dPt>
          <c:dPt>
            <c:idx val="99"/>
            <c:bubble3D val="0"/>
            <c:spPr>
              <a:solidFill>
                <a:srgbClr val="92D050"/>
              </a:solidFill>
              <a:ln w="3175">
                <a:solidFill>
                  <a:schemeClr val="bg1"/>
                </a:solidFill>
              </a:ln>
              <a:effectLst/>
            </c:spPr>
            <c:extLst>
              <c:ext xmlns:c16="http://schemas.microsoft.com/office/drawing/2014/chart" uri="{C3380CC4-5D6E-409C-BE32-E72D297353CC}">
                <c16:uniqueId val="{000000C7-2F31-47BB-9D4F-3B047FB6D309}"/>
              </c:ext>
            </c:extLst>
          </c:dPt>
          <c:dPt>
            <c:idx val="100"/>
            <c:bubble3D val="0"/>
            <c:spPr>
              <a:noFill/>
              <a:ln w="3175">
                <a:solidFill>
                  <a:schemeClr val="bg1"/>
                </a:solidFill>
              </a:ln>
              <a:effectLst/>
            </c:spPr>
            <c:extLst>
              <c:ext xmlns:c16="http://schemas.microsoft.com/office/drawing/2014/chart" uri="{C3380CC4-5D6E-409C-BE32-E72D297353CC}">
                <c16:uniqueId val="{00000064-621E-4AC9-AE6C-B16D8E0A2FEF}"/>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00-621E-4AC9-AE6C-B16D8E0A2FEF}"/>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solidFill>
            <a:ln w="3175"/>
          </c:spPr>
          <c:dPt>
            <c:idx val="0"/>
            <c:bubble3D val="0"/>
            <c:spPr>
              <a:solidFill>
                <a:schemeClr val="bg2"/>
              </a:solidFill>
              <a:ln w="3175">
                <a:solidFill>
                  <a:schemeClr val="lt1"/>
                </a:solidFill>
              </a:ln>
              <a:effectLst/>
            </c:spPr>
            <c:extLst>
              <c:ext xmlns:c16="http://schemas.microsoft.com/office/drawing/2014/chart" uri="{C3380CC4-5D6E-409C-BE32-E72D297353CC}">
                <c16:uniqueId val="{00000001-3E6A-428E-BB6A-5830BA276AA9}"/>
              </c:ext>
            </c:extLst>
          </c:dPt>
          <c:dPt>
            <c:idx val="1"/>
            <c:bubble3D val="0"/>
            <c:spPr>
              <a:solidFill>
                <a:schemeClr val="bg2"/>
              </a:solidFill>
              <a:ln w="3175">
                <a:solidFill>
                  <a:schemeClr val="lt1"/>
                </a:solidFill>
              </a:ln>
              <a:effectLst/>
            </c:spPr>
            <c:extLst>
              <c:ext xmlns:c16="http://schemas.microsoft.com/office/drawing/2014/chart" uri="{C3380CC4-5D6E-409C-BE32-E72D297353CC}">
                <c16:uniqueId val="{00000003-3E6A-428E-BB6A-5830BA276AA9}"/>
              </c:ext>
            </c:extLst>
          </c:dPt>
          <c:dPt>
            <c:idx val="2"/>
            <c:bubble3D val="0"/>
            <c:spPr>
              <a:solidFill>
                <a:schemeClr val="bg2"/>
              </a:solidFill>
              <a:ln w="3175">
                <a:solidFill>
                  <a:schemeClr val="lt1"/>
                </a:solidFill>
              </a:ln>
              <a:effectLst/>
            </c:spPr>
            <c:extLst>
              <c:ext xmlns:c16="http://schemas.microsoft.com/office/drawing/2014/chart" uri="{C3380CC4-5D6E-409C-BE32-E72D297353CC}">
                <c16:uniqueId val="{00000005-3E6A-428E-BB6A-5830BA276AA9}"/>
              </c:ext>
            </c:extLst>
          </c:dPt>
          <c:dPt>
            <c:idx val="3"/>
            <c:bubble3D val="0"/>
            <c:spPr>
              <a:solidFill>
                <a:schemeClr val="bg2"/>
              </a:solidFill>
              <a:ln w="3175">
                <a:solidFill>
                  <a:schemeClr val="lt1"/>
                </a:solidFill>
              </a:ln>
              <a:effectLst/>
            </c:spPr>
            <c:extLst>
              <c:ext xmlns:c16="http://schemas.microsoft.com/office/drawing/2014/chart" uri="{C3380CC4-5D6E-409C-BE32-E72D297353CC}">
                <c16:uniqueId val="{00000007-3E6A-428E-BB6A-5830BA276AA9}"/>
              </c:ext>
            </c:extLst>
          </c:dPt>
          <c:dPt>
            <c:idx val="4"/>
            <c:bubble3D val="0"/>
            <c:spPr>
              <a:solidFill>
                <a:schemeClr val="bg2"/>
              </a:solidFill>
              <a:ln w="3175">
                <a:solidFill>
                  <a:schemeClr val="lt1"/>
                </a:solidFill>
              </a:ln>
              <a:effectLst/>
            </c:spPr>
            <c:extLst>
              <c:ext xmlns:c16="http://schemas.microsoft.com/office/drawing/2014/chart" uri="{C3380CC4-5D6E-409C-BE32-E72D297353CC}">
                <c16:uniqueId val="{00000009-3E6A-428E-BB6A-5830BA276AA9}"/>
              </c:ext>
            </c:extLst>
          </c:dPt>
          <c:dPt>
            <c:idx val="5"/>
            <c:bubble3D val="0"/>
            <c:spPr>
              <a:solidFill>
                <a:schemeClr val="bg2"/>
              </a:solidFill>
              <a:ln w="3175">
                <a:solidFill>
                  <a:schemeClr val="lt1"/>
                </a:solidFill>
              </a:ln>
              <a:effectLst/>
            </c:spPr>
            <c:extLst>
              <c:ext xmlns:c16="http://schemas.microsoft.com/office/drawing/2014/chart" uri="{C3380CC4-5D6E-409C-BE32-E72D297353CC}">
                <c16:uniqueId val="{0000000B-3E6A-428E-BB6A-5830BA276AA9}"/>
              </c:ext>
            </c:extLst>
          </c:dPt>
          <c:dPt>
            <c:idx val="6"/>
            <c:bubble3D val="0"/>
            <c:spPr>
              <a:solidFill>
                <a:schemeClr val="bg2"/>
              </a:solidFill>
              <a:ln w="3175">
                <a:solidFill>
                  <a:schemeClr val="lt1"/>
                </a:solidFill>
              </a:ln>
              <a:effectLst/>
            </c:spPr>
            <c:extLst>
              <c:ext xmlns:c16="http://schemas.microsoft.com/office/drawing/2014/chart" uri="{C3380CC4-5D6E-409C-BE32-E72D297353CC}">
                <c16:uniqueId val="{0000000D-3E6A-428E-BB6A-5830BA276AA9}"/>
              </c:ext>
            </c:extLst>
          </c:dPt>
          <c:dPt>
            <c:idx val="7"/>
            <c:bubble3D val="0"/>
            <c:spPr>
              <a:solidFill>
                <a:schemeClr val="bg2"/>
              </a:solidFill>
              <a:ln w="3175">
                <a:solidFill>
                  <a:schemeClr val="lt1"/>
                </a:solidFill>
              </a:ln>
              <a:effectLst/>
            </c:spPr>
            <c:extLst>
              <c:ext xmlns:c16="http://schemas.microsoft.com/office/drawing/2014/chart" uri="{C3380CC4-5D6E-409C-BE32-E72D297353CC}">
                <c16:uniqueId val="{0000000F-3E6A-428E-BB6A-5830BA276AA9}"/>
              </c:ext>
            </c:extLst>
          </c:dPt>
          <c:dPt>
            <c:idx val="8"/>
            <c:bubble3D val="0"/>
            <c:spPr>
              <a:solidFill>
                <a:schemeClr val="bg2"/>
              </a:solidFill>
              <a:ln w="3175">
                <a:solidFill>
                  <a:schemeClr val="lt1"/>
                </a:solidFill>
              </a:ln>
              <a:effectLst/>
            </c:spPr>
            <c:extLst>
              <c:ext xmlns:c16="http://schemas.microsoft.com/office/drawing/2014/chart" uri="{C3380CC4-5D6E-409C-BE32-E72D297353CC}">
                <c16:uniqueId val="{00000011-3E6A-428E-BB6A-5830BA276AA9}"/>
              </c:ext>
            </c:extLst>
          </c:dPt>
          <c:dPt>
            <c:idx val="9"/>
            <c:bubble3D val="0"/>
            <c:spPr>
              <a:solidFill>
                <a:schemeClr val="bg2"/>
              </a:solidFill>
              <a:ln w="3175">
                <a:solidFill>
                  <a:schemeClr val="lt1"/>
                </a:solidFill>
              </a:ln>
              <a:effectLst/>
            </c:spPr>
            <c:extLst>
              <c:ext xmlns:c16="http://schemas.microsoft.com/office/drawing/2014/chart" uri="{C3380CC4-5D6E-409C-BE32-E72D297353CC}">
                <c16:uniqueId val="{00000013-3E6A-428E-BB6A-5830BA276AA9}"/>
              </c:ext>
            </c:extLst>
          </c:dPt>
          <c:dPt>
            <c:idx val="10"/>
            <c:bubble3D val="0"/>
            <c:spPr>
              <a:solidFill>
                <a:schemeClr val="bg2"/>
              </a:solidFill>
              <a:ln w="3175">
                <a:solidFill>
                  <a:schemeClr val="lt1"/>
                </a:solidFill>
              </a:ln>
              <a:effectLst/>
            </c:spPr>
            <c:extLst>
              <c:ext xmlns:c16="http://schemas.microsoft.com/office/drawing/2014/chart" uri="{C3380CC4-5D6E-409C-BE32-E72D297353CC}">
                <c16:uniqueId val="{00000015-3E6A-428E-BB6A-5830BA276AA9}"/>
              </c:ext>
            </c:extLst>
          </c:dPt>
          <c:dPt>
            <c:idx val="11"/>
            <c:bubble3D val="0"/>
            <c:spPr>
              <a:solidFill>
                <a:schemeClr val="bg2"/>
              </a:solidFill>
              <a:ln w="3175">
                <a:solidFill>
                  <a:schemeClr val="lt1"/>
                </a:solidFill>
              </a:ln>
              <a:effectLst/>
            </c:spPr>
            <c:extLst>
              <c:ext xmlns:c16="http://schemas.microsoft.com/office/drawing/2014/chart" uri="{C3380CC4-5D6E-409C-BE32-E72D297353CC}">
                <c16:uniqueId val="{00000017-3E6A-428E-BB6A-5830BA276AA9}"/>
              </c:ext>
            </c:extLst>
          </c:dPt>
          <c:dPt>
            <c:idx val="12"/>
            <c:bubble3D val="0"/>
            <c:spPr>
              <a:solidFill>
                <a:schemeClr val="bg2"/>
              </a:solidFill>
              <a:ln w="3175">
                <a:solidFill>
                  <a:schemeClr val="lt1"/>
                </a:solidFill>
              </a:ln>
              <a:effectLst/>
            </c:spPr>
            <c:extLst>
              <c:ext xmlns:c16="http://schemas.microsoft.com/office/drawing/2014/chart" uri="{C3380CC4-5D6E-409C-BE32-E72D297353CC}">
                <c16:uniqueId val="{00000019-3E6A-428E-BB6A-5830BA276AA9}"/>
              </c:ext>
            </c:extLst>
          </c:dPt>
          <c:dPt>
            <c:idx val="13"/>
            <c:bubble3D val="0"/>
            <c:spPr>
              <a:solidFill>
                <a:schemeClr val="bg2"/>
              </a:solidFill>
              <a:ln w="3175">
                <a:solidFill>
                  <a:schemeClr val="lt1"/>
                </a:solidFill>
              </a:ln>
              <a:effectLst/>
            </c:spPr>
            <c:extLst>
              <c:ext xmlns:c16="http://schemas.microsoft.com/office/drawing/2014/chart" uri="{C3380CC4-5D6E-409C-BE32-E72D297353CC}">
                <c16:uniqueId val="{0000001B-3E6A-428E-BB6A-5830BA276AA9}"/>
              </c:ext>
            </c:extLst>
          </c:dPt>
          <c:dPt>
            <c:idx val="14"/>
            <c:bubble3D val="0"/>
            <c:spPr>
              <a:solidFill>
                <a:schemeClr val="bg2"/>
              </a:solidFill>
              <a:ln w="3175">
                <a:solidFill>
                  <a:schemeClr val="lt1"/>
                </a:solidFill>
              </a:ln>
              <a:effectLst/>
            </c:spPr>
            <c:extLst>
              <c:ext xmlns:c16="http://schemas.microsoft.com/office/drawing/2014/chart" uri="{C3380CC4-5D6E-409C-BE32-E72D297353CC}">
                <c16:uniqueId val="{0000001D-3E6A-428E-BB6A-5830BA276AA9}"/>
              </c:ext>
            </c:extLst>
          </c:dPt>
          <c:dPt>
            <c:idx val="15"/>
            <c:bubble3D val="0"/>
            <c:spPr>
              <a:solidFill>
                <a:schemeClr val="bg2"/>
              </a:solidFill>
              <a:ln w="3175">
                <a:solidFill>
                  <a:schemeClr val="lt1"/>
                </a:solidFill>
              </a:ln>
              <a:effectLst/>
            </c:spPr>
            <c:extLst>
              <c:ext xmlns:c16="http://schemas.microsoft.com/office/drawing/2014/chart" uri="{C3380CC4-5D6E-409C-BE32-E72D297353CC}">
                <c16:uniqueId val="{0000001F-3E6A-428E-BB6A-5830BA276AA9}"/>
              </c:ext>
            </c:extLst>
          </c:dPt>
          <c:dPt>
            <c:idx val="16"/>
            <c:bubble3D val="0"/>
            <c:spPr>
              <a:solidFill>
                <a:schemeClr val="bg2"/>
              </a:solidFill>
              <a:ln w="3175">
                <a:solidFill>
                  <a:schemeClr val="lt1"/>
                </a:solidFill>
              </a:ln>
              <a:effectLst/>
            </c:spPr>
            <c:extLst>
              <c:ext xmlns:c16="http://schemas.microsoft.com/office/drawing/2014/chart" uri="{C3380CC4-5D6E-409C-BE32-E72D297353CC}">
                <c16:uniqueId val="{00000021-3E6A-428E-BB6A-5830BA276AA9}"/>
              </c:ext>
            </c:extLst>
          </c:dPt>
          <c:dPt>
            <c:idx val="17"/>
            <c:bubble3D val="0"/>
            <c:spPr>
              <a:solidFill>
                <a:schemeClr val="bg2"/>
              </a:solidFill>
              <a:ln w="3175">
                <a:solidFill>
                  <a:schemeClr val="lt1"/>
                </a:solidFill>
              </a:ln>
              <a:effectLst/>
            </c:spPr>
            <c:extLst>
              <c:ext xmlns:c16="http://schemas.microsoft.com/office/drawing/2014/chart" uri="{C3380CC4-5D6E-409C-BE32-E72D297353CC}">
                <c16:uniqueId val="{00000023-3E6A-428E-BB6A-5830BA276AA9}"/>
              </c:ext>
            </c:extLst>
          </c:dPt>
          <c:dPt>
            <c:idx val="18"/>
            <c:bubble3D val="0"/>
            <c:spPr>
              <a:solidFill>
                <a:schemeClr val="bg2"/>
              </a:solidFill>
              <a:ln w="3175">
                <a:solidFill>
                  <a:schemeClr val="lt1"/>
                </a:solidFill>
              </a:ln>
              <a:effectLst/>
            </c:spPr>
            <c:extLst>
              <c:ext xmlns:c16="http://schemas.microsoft.com/office/drawing/2014/chart" uri="{C3380CC4-5D6E-409C-BE32-E72D297353CC}">
                <c16:uniqueId val="{00000025-3E6A-428E-BB6A-5830BA276AA9}"/>
              </c:ext>
            </c:extLst>
          </c:dPt>
          <c:dPt>
            <c:idx val="19"/>
            <c:bubble3D val="0"/>
            <c:spPr>
              <a:solidFill>
                <a:schemeClr val="bg2"/>
              </a:solidFill>
              <a:ln w="3175">
                <a:solidFill>
                  <a:schemeClr val="lt1"/>
                </a:solidFill>
              </a:ln>
              <a:effectLst/>
            </c:spPr>
            <c:extLst>
              <c:ext xmlns:c16="http://schemas.microsoft.com/office/drawing/2014/chart" uri="{C3380CC4-5D6E-409C-BE32-E72D297353CC}">
                <c16:uniqueId val="{00000027-3E6A-428E-BB6A-5830BA276AA9}"/>
              </c:ext>
            </c:extLst>
          </c:dPt>
          <c:dPt>
            <c:idx val="20"/>
            <c:bubble3D val="0"/>
            <c:spPr>
              <a:solidFill>
                <a:schemeClr val="bg2"/>
              </a:solidFill>
              <a:ln w="3175">
                <a:solidFill>
                  <a:schemeClr val="lt1"/>
                </a:solidFill>
              </a:ln>
              <a:effectLst/>
            </c:spPr>
            <c:extLst>
              <c:ext xmlns:c16="http://schemas.microsoft.com/office/drawing/2014/chart" uri="{C3380CC4-5D6E-409C-BE32-E72D297353CC}">
                <c16:uniqueId val="{00000029-3E6A-428E-BB6A-5830BA276AA9}"/>
              </c:ext>
            </c:extLst>
          </c:dPt>
          <c:dPt>
            <c:idx val="21"/>
            <c:bubble3D val="0"/>
            <c:spPr>
              <a:solidFill>
                <a:schemeClr val="bg2"/>
              </a:solidFill>
              <a:ln w="3175">
                <a:solidFill>
                  <a:schemeClr val="lt1"/>
                </a:solidFill>
              </a:ln>
              <a:effectLst/>
            </c:spPr>
            <c:extLst>
              <c:ext xmlns:c16="http://schemas.microsoft.com/office/drawing/2014/chart" uri="{C3380CC4-5D6E-409C-BE32-E72D297353CC}">
                <c16:uniqueId val="{0000002B-3E6A-428E-BB6A-5830BA276AA9}"/>
              </c:ext>
            </c:extLst>
          </c:dPt>
          <c:dPt>
            <c:idx val="22"/>
            <c:bubble3D val="0"/>
            <c:spPr>
              <a:solidFill>
                <a:schemeClr val="bg2"/>
              </a:solidFill>
              <a:ln w="3175">
                <a:solidFill>
                  <a:schemeClr val="lt1"/>
                </a:solidFill>
              </a:ln>
              <a:effectLst/>
            </c:spPr>
            <c:extLst>
              <c:ext xmlns:c16="http://schemas.microsoft.com/office/drawing/2014/chart" uri="{C3380CC4-5D6E-409C-BE32-E72D297353CC}">
                <c16:uniqueId val="{0000002D-3E6A-428E-BB6A-5830BA276AA9}"/>
              </c:ext>
            </c:extLst>
          </c:dPt>
          <c:dPt>
            <c:idx val="23"/>
            <c:bubble3D val="0"/>
            <c:spPr>
              <a:solidFill>
                <a:schemeClr val="bg2"/>
              </a:solidFill>
              <a:ln w="3175">
                <a:solidFill>
                  <a:schemeClr val="lt1"/>
                </a:solidFill>
              </a:ln>
              <a:effectLst/>
            </c:spPr>
            <c:extLst>
              <c:ext xmlns:c16="http://schemas.microsoft.com/office/drawing/2014/chart" uri="{C3380CC4-5D6E-409C-BE32-E72D297353CC}">
                <c16:uniqueId val="{0000002F-3E6A-428E-BB6A-5830BA276AA9}"/>
              </c:ext>
            </c:extLst>
          </c:dPt>
          <c:dPt>
            <c:idx val="24"/>
            <c:bubble3D val="0"/>
            <c:spPr>
              <a:solidFill>
                <a:schemeClr val="bg2"/>
              </a:solidFill>
              <a:ln w="3175">
                <a:solidFill>
                  <a:schemeClr val="lt1"/>
                </a:solidFill>
              </a:ln>
              <a:effectLst/>
            </c:spPr>
            <c:extLst>
              <c:ext xmlns:c16="http://schemas.microsoft.com/office/drawing/2014/chart" uri="{C3380CC4-5D6E-409C-BE32-E72D297353CC}">
                <c16:uniqueId val="{00000031-3E6A-428E-BB6A-5830BA276AA9}"/>
              </c:ext>
            </c:extLst>
          </c:dPt>
          <c:dPt>
            <c:idx val="25"/>
            <c:bubble3D val="0"/>
            <c:spPr>
              <a:solidFill>
                <a:schemeClr val="bg2"/>
              </a:solidFill>
              <a:ln w="3175">
                <a:solidFill>
                  <a:schemeClr val="lt1"/>
                </a:solidFill>
              </a:ln>
              <a:effectLst/>
            </c:spPr>
            <c:extLst>
              <c:ext xmlns:c16="http://schemas.microsoft.com/office/drawing/2014/chart" uri="{C3380CC4-5D6E-409C-BE32-E72D297353CC}">
                <c16:uniqueId val="{00000033-3E6A-428E-BB6A-5830BA276AA9}"/>
              </c:ext>
            </c:extLst>
          </c:dPt>
          <c:dPt>
            <c:idx val="26"/>
            <c:bubble3D val="0"/>
            <c:spPr>
              <a:solidFill>
                <a:schemeClr val="bg2"/>
              </a:solidFill>
              <a:ln w="3175">
                <a:solidFill>
                  <a:schemeClr val="lt1"/>
                </a:solidFill>
              </a:ln>
              <a:effectLst/>
            </c:spPr>
            <c:extLst>
              <c:ext xmlns:c16="http://schemas.microsoft.com/office/drawing/2014/chart" uri="{C3380CC4-5D6E-409C-BE32-E72D297353CC}">
                <c16:uniqueId val="{00000035-3E6A-428E-BB6A-5830BA276AA9}"/>
              </c:ext>
            </c:extLst>
          </c:dPt>
          <c:dPt>
            <c:idx val="27"/>
            <c:bubble3D val="0"/>
            <c:spPr>
              <a:solidFill>
                <a:schemeClr val="bg2"/>
              </a:solidFill>
              <a:ln w="3175">
                <a:solidFill>
                  <a:schemeClr val="lt1"/>
                </a:solidFill>
              </a:ln>
              <a:effectLst/>
            </c:spPr>
            <c:extLst>
              <c:ext xmlns:c16="http://schemas.microsoft.com/office/drawing/2014/chart" uri="{C3380CC4-5D6E-409C-BE32-E72D297353CC}">
                <c16:uniqueId val="{00000037-3E6A-428E-BB6A-5830BA276AA9}"/>
              </c:ext>
            </c:extLst>
          </c:dPt>
          <c:dPt>
            <c:idx val="28"/>
            <c:bubble3D val="0"/>
            <c:spPr>
              <a:solidFill>
                <a:schemeClr val="bg2"/>
              </a:solidFill>
              <a:ln w="3175">
                <a:solidFill>
                  <a:schemeClr val="lt1"/>
                </a:solidFill>
              </a:ln>
              <a:effectLst/>
            </c:spPr>
            <c:extLst>
              <c:ext xmlns:c16="http://schemas.microsoft.com/office/drawing/2014/chart" uri="{C3380CC4-5D6E-409C-BE32-E72D297353CC}">
                <c16:uniqueId val="{00000039-3E6A-428E-BB6A-5830BA276AA9}"/>
              </c:ext>
            </c:extLst>
          </c:dPt>
          <c:dPt>
            <c:idx val="29"/>
            <c:bubble3D val="0"/>
            <c:spPr>
              <a:solidFill>
                <a:schemeClr val="bg2"/>
              </a:solidFill>
              <a:ln w="3175">
                <a:solidFill>
                  <a:schemeClr val="lt1"/>
                </a:solidFill>
              </a:ln>
              <a:effectLst/>
            </c:spPr>
            <c:extLst>
              <c:ext xmlns:c16="http://schemas.microsoft.com/office/drawing/2014/chart" uri="{C3380CC4-5D6E-409C-BE32-E72D297353CC}">
                <c16:uniqueId val="{0000003B-3E6A-428E-BB6A-5830BA276AA9}"/>
              </c:ext>
            </c:extLst>
          </c:dPt>
          <c:dPt>
            <c:idx val="30"/>
            <c:bubble3D val="0"/>
            <c:spPr>
              <a:solidFill>
                <a:schemeClr val="bg2"/>
              </a:solidFill>
              <a:ln w="3175">
                <a:solidFill>
                  <a:schemeClr val="lt1"/>
                </a:solidFill>
              </a:ln>
              <a:effectLst/>
            </c:spPr>
            <c:extLst>
              <c:ext xmlns:c16="http://schemas.microsoft.com/office/drawing/2014/chart" uri="{C3380CC4-5D6E-409C-BE32-E72D297353CC}">
                <c16:uniqueId val="{0000003D-3E6A-428E-BB6A-5830BA276AA9}"/>
              </c:ext>
            </c:extLst>
          </c:dPt>
          <c:dPt>
            <c:idx val="31"/>
            <c:bubble3D val="0"/>
            <c:spPr>
              <a:solidFill>
                <a:schemeClr val="bg2"/>
              </a:solidFill>
              <a:ln w="3175">
                <a:solidFill>
                  <a:schemeClr val="lt1"/>
                </a:solidFill>
              </a:ln>
              <a:effectLst/>
            </c:spPr>
            <c:extLst>
              <c:ext xmlns:c16="http://schemas.microsoft.com/office/drawing/2014/chart" uri="{C3380CC4-5D6E-409C-BE32-E72D297353CC}">
                <c16:uniqueId val="{0000003F-3E6A-428E-BB6A-5830BA276AA9}"/>
              </c:ext>
            </c:extLst>
          </c:dPt>
          <c:dPt>
            <c:idx val="32"/>
            <c:bubble3D val="0"/>
            <c:spPr>
              <a:solidFill>
                <a:schemeClr val="bg2"/>
              </a:solidFill>
              <a:ln w="3175">
                <a:solidFill>
                  <a:schemeClr val="lt1"/>
                </a:solidFill>
              </a:ln>
              <a:effectLst/>
            </c:spPr>
            <c:extLst>
              <c:ext xmlns:c16="http://schemas.microsoft.com/office/drawing/2014/chart" uri="{C3380CC4-5D6E-409C-BE32-E72D297353CC}">
                <c16:uniqueId val="{00000041-3E6A-428E-BB6A-5830BA276AA9}"/>
              </c:ext>
            </c:extLst>
          </c:dPt>
          <c:dPt>
            <c:idx val="33"/>
            <c:bubble3D val="0"/>
            <c:spPr>
              <a:solidFill>
                <a:schemeClr val="bg2"/>
              </a:solidFill>
              <a:ln w="3175">
                <a:solidFill>
                  <a:schemeClr val="lt1"/>
                </a:solidFill>
              </a:ln>
              <a:effectLst/>
            </c:spPr>
            <c:extLst>
              <c:ext xmlns:c16="http://schemas.microsoft.com/office/drawing/2014/chart" uri="{C3380CC4-5D6E-409C-BE32-E72D297353CC}">
                <c16:uniqueId val="{00000043-3E6A-428E-BB6A-5830BA276AA9}"/>
              </c:ext>
            </c:extLst>
          </c:dPt>
          <c:dPt>
            <c:idx val="34"/>
            <c:bubble3D val="0"/>
            <c:spPr>
              <a:solidFill>
                <a:schemeClr val="bg2"/>
              </a:solidFill>
              <a:ln w="3175">
                <a:solidFill>
                  <a:schemeClr val="lt1"/>
                </a:solidFill>
              </a:ln>
              <a:effectLst/>
            </c:spPr>
            <c:extLst>
              <c:ext xmlns:c16="http://schemas.microsoft.com/office/drawing/2014/chart" uri="{C3380CC4-5D6E-409C-BE32-E72D297353CC}">
                <c16:uniqueId val="{00000045-3E6A-428E-BB6A-5830BA276AA9}"/>
              </c:ext>
            </c:extLst>
          </c:dPt>
          <c:dPt>
            <c:idx val="35"/>
            <c:bubble3D val="0"/>
            <c:spPr>
              <a:solidFill>
                <a:schemeClr val="bg2"/>
              </a:solidFill>
              <a:ln w="3175">
                <a:solidFill>
                  <a:schemeClr val="lt1"/>
                </a:solidFill>
              </a:ln>
              <a:effectLst/>
            </c:spPr>
            <c:extLst>
              <c:ext xmlns:c16="http://schemas.microsoft.com/office/drawing/2014/chart" uri="{C3380CC4-5D6E-409C-BE32-E72D297353CC}">
                <c16:uniqueId val="{00000047-3E6A-428E-BB6A-5830BA276AA9}"/>
              </c:ext>
            </c:extLst>
          </c:dPt>
          <c:dPt>
            <c:idx val="36"/>
            <c:bubble3D val="0"/>
            <c:spPr>
              <a:solidFill>
                <a:schemeClr val="bg2"/>
              </a:solidFill>
              <a:ln w="3175">
                <a:solidFill>
                  <a:schemeClr val="lt1"/>
                </a:solidFill>
              </a:ln>
              <a:effectLst/>
            </c:spPr>
            <c:extLst>
              <c:ext xmlns:c16="http://schemas.microsoft.com/office/drawing/2014/chart" uri="{C3380CC4-5D6E-409C-BE32-E72D297353CC}">
                <c16:uniqueId val="{00000049-3E6A-428E-BB6A-5830BA276AA9}"/>
              </c:ext>
            </c:extLst>
          </c:dPt>
          <c:dPt>
            <c:idx val="37"/>
            <c:bubble3D val="0"/>
            <c:spPr>
              <a:solidFill>
                <a:schemeClr val="bg2"/>
              </a:solidFill>
              <a:ln w="3175">
                <a:solidFill>
                  <a:schemeClr val="lt1"/>
                </a:solidFill>
              </a:ln>
              <a:effectLst/>
            </c:spPr>
            <c:extLst>
              <c:ext xmlns:c16="http://schemas.microsoft.com/office/drawing/2014/chart" uri="{C3380CC4-5D6E-409C-BE32-E72D297353CC}">
                <c16:uniqueId val="{0000004B-3E6A-428E-BB6A-5830BA276AA9}"/>
              </c:ext>
            </c:extLst>
          </c:dPt>
          <c:dPt>
            <c:idx val="38"/>
            <c:bubble3D val="0"/>
            <c:spPr>
              <a:solidFill>
                <a:schemeClr val="bg2"/>
              </a:solidFill>
              <a:ln w="3175">
                <a:solidFill>
                  <a:schemeClr val="lt1"/>
                </a:solidFill>
              </a:ln>
              <a:effectLst/>
            </c:spPr>
            <c:extLst>
              <c:ext xmlns:c16="http://schemas.microsoft.com/office/drawing/2014/chart" uri="{C3380CC4-5D6E-409C-BE32-E72D297353CC}">
                <c16:uniqueId val="{0000004D-3E6A-428E-BB6A-5830BA276AA9}"/>
              </c:ext>
            </c:extLst>
          </c:dPt>
          <c:dPt>
            <c:idx val="39"/>
            <c:bubble3D val="0"/>
            <c:spPr>
              <a:solidFill>
                <a:schemeClr val="bg2"/>
              </a:solidFill>
              <a:ln w="3175">
                <a:solidFill>
                  <a:schemeClr val="lt1"/>
                </a:solidFill>
              </a:ln>
              <a:effectLst/>
            </c:spPr>
            <c:extLst>
              <c:ext xmlns:c16="http://schemas.microsoft.com/office/drawing/2014/chart" uri="{C3380CC4-5D6E-409C-BE32-E72D297353CC}">
                <c16:uniqueId val="{0000004F-3E6A-428E-BB6A-5830BA276AA9}"/>
              </c:ext>
            </c:extLst>
          </c:dPt>
          <c:dPt>
            <c:idx val="40"/>
            <c:bubble3D val="0"/>
            <c:spPr>
              <a:solidFill>
                <a:schemeClr val="bg2"/>
              </a:solidFill>
              <a:ln w="3175">
                <a:solidFill>
                  <a:schemeClr val="lt1"/>
                </a:solidFill>
              </a:ln>
              <a:effectLst/>
            </c:spPr>
            <c:extLst>
              <c:ext xmlns:c16="http://schemas.microsoft.com/office/drawing/2014/chart" uri="{C3380CC4-5D6E-409C-BE32-E72D297353CC}">
                <c16:uniqueId val="{00000051-3E6A-428E-BB6A-5830BA276AA9}"/>
              </c:ext>
            </c:extLst>
          </c:dPt>
          <c:dPt>
            <c:idx val="41"/>
            <c:bubble3D val="0"/>
            <c:spPr>
              <a:solidFill>
                <a:schemeClr val="bg2"/>
              </a:solidFill>
              <a:ln w="3175">
                <a:solidFill>
                  <a:schemeClr val="lt1"/>
                </a:solidFill>
              </a:ln>
              <a:effectLst/>
            </c:spPr>
            <c:extLst>
              <c:ext xmlns:c16="http://schemas.microsoft.com/office/drawing/2014/chart" uri="{C3380CC4-5D6E-409C-BE32-E72D297353CC}">
                <c16:uniqueId val="{00000053-3E6A-428E-BB6A-5830BA276AA9}"/>
              </c:ext>
            </c:extLst>
          </c:dPt>
          <c:dPt>
            <c:idx val="42"/>
            <c:bubble3D val="0"/>
            <c:spPr>
              <a:solidFill>
                <a:schemeClr val="bg2"/>
              </a:solidFill>
              <a:ln w="3175">
                <a:solidFill>
                  <a:schemeClr val="lt1"/>
                </a:solidFill>
              </a:ln>
              <a:effectLst/>
            </c:spPr>
            <c:extLst>
              <c:ext xmlns:c16="http://schemas.microsoft.com/office/drawing/2014/chart" uri="{C3380CC4-5D6E-409C-BE32-E72D297353CC}">
                <c16:uniqueId val="{00000055-3E6A-428E-BB6A-5830BA276AA9}"/>
              </c:ext>
            </c:extLst>
          </c:dPt>
          <c:dPt>
            <c:idx val="43"/>
            <c:bubble3D val="0"/>
            <c:spPr>
              <a:solidFill>
                <a:schemeClr val="bg2"/>
              </a:solidFill>
              <a:ln w="3175">
                <a:solidFill>
                  <a:schemeClr val="lt1"/>
                </a:solidFill>
              </a:ln>
              <a:effectLst/>
            </c:spPr>
            <c:extLst>
              <c:ext xmlns:c16="http://schemas.microsoft.com/office/drawing/2014/chart" uri="{C3380CC4-5D6E-409C-BE32-E72D297353CC}">
                <c16:uniqueId val="{00000057-3E6A-428E-BB6A-5830BA276AA9}"/>
              </c:ext>
            </c:extLst>
          </c:dPt>
          <c:dPt>
            <c:idx val="44"/>
            <c:bubble3D val="0"/>
            <c:spPr>
              <a:solidFill>
                <a:schemeClr val="bg2"/>
              </a:solidFill>
              <a:ln w="3175">
                <a:solidFill>
                  <a:schemeClr val="lt1"/>
                </a:solidFill>
              </a:ln>
              <a:effectLst/>
            </c:spPr>
            <c:extLst>
              <c:ext xmlns:c16="http://schemas.microsoft.com/office/drawing/2014/chart" uri="{C3380CC4-5D6E-409C-BE32-E72D297353CC}">
                <c16:uniqueId val="{00000059-3E6A-428E-BB6A-5830BA276AA9}"/>
              </c:ext>
            </c:extLst>
          </c:dPt>
          <c:dPt>
            <c:idx val="45"/>
            <c:bubble3D val="0"/>
            <c:spPr>
              <a:solidFill>
                <a:schemeClr val="bg2"/>
              </a:solidFill>
              <a:ln w="3175">
                <a:solidFill>
                  <a:schemeClr val="lt1"/>
                </a:solidFill>
              </a:ln>
              <a:effectLst/>
            </c:spPr>
            <c:extLst>
              <c:ext xmlns:c16="http://schemas.microsoft.com/office/drawing/2014/chart" uri="{C3380CC4-5D6E-409C-BE32-E72D297353CC}">
                <c16:uniqueId val="{0000005B-3E6A-428E-BB6A-5830BA276AA9}"/>
              </c:ext>
            </c:extLst>
          </c:dPt>
          <c:dPt>
            <c:idx val="46"/>
            <c:bubble3D val="0"/>
            <c:spPr>
              <a:solidFill>
                <a:schemeClr val="bg2"/>
              </a:solidFill>
              <a:ln w="3175">
                <a:solidFill>
                  <a:schemeClr val="lt1"/>
                </a:solidFill>
              </a:ln>
              <a:effectLst/>
            </c:spPr>
            <c:extLst>
              <c:ext xmlns:c16="http://schemas.microsoft.com/office/drawing/2014/chart" uri="{C3380CC4-5D6E-409C-BE32-E72D297353CC}">
                <c16:uniqueId val="{0000005D-3E6A-428E-BB6A-5830BA276AA9}"/>
              </c:ext>
            </c:extLst>
          </c:dPt>
          <c:dPt>
            <c:idx val="47"/>
            <c:bubble3D val="0"/>
            <c:spPr>
              <a:solidFill>
                <a:schemeClr val="bg2"/>
              </a:solidFill>
              <a:ln w="3175">
                <a:solidFill>
                  <a:schemeClr val="lt1"/>
                </a:solidFill>
              </a:ln>
              <a:effectLst/>
            </c:spPr>
            <c:extLst>
              <c:ext xmlns:c16="http://schemas.microsoft.com/office/drawing/2014/chart" uri="{C3380CC4-5D6E-409C-BE32-E72D297353CC}">
                <c16:uniqueId val="{0000005F-3E6A-428E-BB6A-5830BA276AA9}"/>
              </c:ext>
            </c:extLst>
          </c:dPt>
          <c:dPt>
            <c:idx val="48"/>
            <c:bubble3D val="0"/>
            <c:spPr>
              <a:solidFill>
                <a:schemeClr val="bg2"/>
              </a:solidFill>
              <a:ln w="3175">
                <a:solidFill>
                  <a:schemeClr val="lt1"/>
                </a:solidFill>
              </a:ln>
              <a:effectLst/>
            </c:spPr>
            <c:extLst>
              <c:ext xmlns:c16="http://schemas.microsoft.com/office/drawing/2014/chart" uri="{C3380CC4-5D6E-409C-BE32-E72D297353CC}">
                <c16:uniqueId val="{00000061-3E6A-428E-BB6A-5830BA276AA9}"/>
              </c:ext>
            </c:extLst>
          </c:dPt>
          <c:dPt>
            <c:idx val="49"/>
            <c:bubble3D val="0"/>
            <c:spPr>
              <a:solidFill>
                <a:schemeClr val="bg2"/>
              </a:solidFill>
              <a:ln w="3175">
                <a:solidFill>
                  <a:schemeClr val="lt1"/>
                </a:solidFill>
              </a:ln>
              <a:effectLst/>
            </c:spPr>
            <c:extLst>
              <c:ext xmlns:c16="http://schemas.microsoft.com/office/drawing/2014/chart" uri="{C3380CC4-5D6E-409C-BE32-E72D297353CC}">
                <c16:uniqueId val="{00000063-3E6A-428E-BB6A-5830BA276AA9}"/>
              </c:ext>
            </c:extLst>
          </c:dPt>
          <c:dPt>
            <c:idx val="50"/>
            <c:bubble3D val="0"/>
            <c:spPr>
              <a:solidFill>
                <a:schemeClr val="bg2"/>
              </a:solidFill>
              <a:ln w="3175">
                <a:solidFill>
                  <a:schemeClr val="lt1"/>
                </a:solidFill>
              </a:ln>
              <a:effectLst/>
            </c:spPr>
            <c:extLst>
              <c:ext xmlns:c16="http://schemas.microsoft.com/office/drawing/2014/chart" uri="{C3380CC4-5D6E-409C-BE32-E72D297353CC}">
                <c16:uniqueId val="{00000065-3E6A-428E-BB6A-5830BA276AA9}"/>
              </c:ext>
            </c:extLst>
          </c:dPt>
          <c:dPt>
            <c:idx val="51"/>
            <c:bubble3D val="0"/>
            <c:spPr>
              <a:solidFill>
                <a:schemeClr val="bg2"/>
              </a:solidFill>
              <a:ln w="3175">
                <a:solidFill>
                  <a:schemeClr val="lt1"/>
                </a:solidFill>
              </a:ln>
              <a:effectLst/>
            </c:spPr>
            <c:extLst>
              <c:ext xmlns:c16="http://schemas.microsoft.com/office/drawing/2014/chart" uri="{C3380CC4-5D6E-409C-BE32-E72D297353CC}">
                <c16:uniqueId val="{00000067-3E6A-428E-BB6A-5830BA276AA9}"/>
              </c:ext>
            </c:extLst>
          </c:dPt>
          <c:dPt>
            <c:idx val="52"/>
            <c:bubble3D val="0"/>
            <c:spPr>
              <a:solidFill>
                <a:schemeClr val="bg2"/>
              </a:solidFill>
              <a:ln w="3175">
                <a:solidFill>
                  <a:schemeClr val="lt1"/>
                </a:solidFill>
              </a:ln>
              <a:effectLst/>
            </c:spPr>
            <c:extLst>
              <c:ext xmlns:c16="http://schemas.microsoft.com/office/drawing/2014/chart" uri="{C3380CC4-5D6E-409C-BE32-E72D297353CC}">
                <c16:uniqueId val="{00000069-3E6A-428E-BB6A-5830BA276AA9}"/>
              </c:ext>
            </c:extLst>
          </c:dPt>
          <c:dPt>
            <c:idx val="53"/>
            <c:bubble3D val="0"/>
            <c:spPr>
              <a:solidFill>
                <a:schemeClr val="bg2"/>
              </a:solidFill>
              <a:ln w="3175">
                <a:solidFill>
                  <a:schemeClr val="lt1"/>
                </a:solidFill>
              </a:ln>
              <a:effectLst/>
            </c:spPr>
            <c:extLst>
              <c:ext xmlns:c16="http://schemas.microsoft.com/office/drawing/2014/chart" uri="{C3380CC4-5D6E-409C-BE32-E72D297353CC}">
                <c16:uniqueId val="{0000006B-3E6A-428E-BB6A-5830BA276AA9}"/>
              </c:ext>
            </c:extLst>
          </c:dPt>
          <c:dPt>
            <c:idx val="54"/>
            <c:bubble3D val="0"/>
            <c:spPr>
              <a:solidFill>
                <a:schemeClr val="bg2"/>
              </a:solidFill>
              <a:ln w="3175">
                <a:solidFill>
                  <a:schemeClr val="lt1"/>
                </a:solidFill>
              </a:ln>
              <a:effectLst/>
            </c:spPr>
            <c:extLst>
              <c:ext xmlns:c16="http://schemas.microsoft.com/office/drawing/2014/chart" uri="{C3380CC4-5D6E-409C-BE32-E72D297353CC}">
                <c16:uniqueId val="{0000006D-3E6A-428E-BB6A-5830BA276AA9}"/>
              </c:ext>
            </c:extLst>
          </c:dPt>
          <c:dPt>
            <c:idx val="55"/>
            <c:bubble3D val="0"/>
            <c:spPr>
              <a:solidFill>
                <a:schemeClr val="bg2"/>
              </a:solidFill>
              <a:ln w="3175">
                <a:solidFill>
                  <a:schemeClr val="lt1"/>
                </a:solidFill>
              </a:ln>
              <a:effectLst/>
            </c:spPr>
            <c:extLst>
              <c:ext xmlns:c16="http://schemas.microsoft.com/office/drawing/2014/chart" uri="{C3380CC4-5D6E-409C-BE32-E72D297353CC}">
                <c16:uniqueId val="{0000006F-3E6A-428E-BB6A-5830BA276AA9}"/>
              </c:ext>
            </c:extLst>
          </c:dPt>
          <c:dPt>
            <c:idx val="56"/>
            <c:bubble3D val="0"/>
            <c:spPr>
              <a:solidFill>
                <a:schemeClr val="bg2"/>
              </a:solidFill>
              <a:ln w="3175">
                <a:solidFill>
                  <a:schemeClr val="lt1"/>
                </a:solidFill>
              </a:ln>
              <a:effectLst/>
            </c:spPr>
            <c:extLst>
              <c:ext xmlns:c16="http://schemas.microsoft.com/office/drawing/2014/chart" uri="{C3380CC4-5D6E-409C-BE32-E72D297353CC}">
                <c16:uniqueId val="{00000071-3E6A-428E-BB6A-5830BA276AA9}"/>
              </c:ext>
            </c:extLst>
          </c:dPt>
          <c:dPt>
            <c:idx val="57"/>
            <c:bubble3D val="0"/>
            <c:spPr>
              <a:solidFill>
                <a:schemeClr val="bg2"/>
              </a:solidFill>
              <a:ln w="3175">
                <a:solidFill>
                  <a:schemeClr val="lt1"/>
                </a:solidFill>
              </a:ln>
              <a:effectLst/>
            </c:spPr>
            <c:extLst>
              <c:ext xmlns:c16="http://schemas.microsoft.com/office/drawing/2014/chart" uri="{C3380CC4-5D6E-409C-BE32-E72D297353CC}">
                <c16:uniqueId val="{00000073-3E6A-428E-BB6A-5830BA276AA9}"/>
              </c:ext>
            </c:extLst>
          </c:dPt>
          <c:dPt>
            <c:idx val="58"/>
            <c:bubble3D val="0"/>
            <c:spPr>
              <a:solidFill>
                <a:schemeClr val="bg2"/>
              </a:solidFill>
              <a:ln w="3175">
                <a:solidFill>
                  <a:schemeClr val="lt1"/>
                </a:solidFill>
              </a:ln>
              <a:effectLst/>
            </c:spPr>
            <c:extLst>
              <c:ext xmlns:c16="http://schemas.microsoft.com/office/drawing/2014/chart" uri="{C3380CC4-5D6E-409C-BE32-E72D297353CC}">
                <c16:uniqueId val="{00000075-3E6A-428E-BB6A-5830BA276AA9}"/>
              </c:ext>
            </c:extLst>
          </c:dPt>
          <c:dPt>
            <c:idx val="59"/>
            <c:bubble3D val="0"/>
            <c:spPr>
              <a:solidFill>
                <a:schemeClr val="bg2"/>
              </a:solidFill>
              <a:ln w="3175">
                <a:solidFill>
                  <a:schemeClr val="lt1"/>
                </a:solidFill>
              </a:ln>
              <a:effectLst/>
            </c:spPr>
            <c:extLst>
              <c:ext xmlns:c16="http://schemas.microsoft.com/office/drawing/2014/chart" uri="{C3380CC4-5D6E-409C-BE32-E72D297353CC}">
                <c16:uniqueId val="{00000077-3E6A-428E-BB6A-5830BA276AA9}"/>
              </c:ext>
            </c:extLst>
          </c:dPt>
          <c:dPt>
            <c:idx val="60"/>
            <c:bubble3D val="0"/>
            <c:spPr>
              <a:solidFill>
                <a:schemeClr val="bg2"/>
              </a:solidFill>
              <a:ln w="3175">
                <a:solidFill>
                  <a:schemeClr val="lt1"/>
                </a:solidFill>
              </a:ln>
              <a:effectLst/>
            </c:spPr>
            <c:extLst>
              <c:ext xmlns:c16="http://schemas.microsoft.com/office/drawing/2014/chart" uri="{C3380CC4-5D6E-409C-BE32-E72D297353CC}">
                <c16:uniqueId val="{00000079-3E6A-428E-BB6A-5830BA276AA9}"/>
              </c:ext>
            </c:extLst>
          </c:dPt>
          <c:dPt>
            <c:idx val="61"/>
            <c:bubble3D val="0"/>
            <c:spPr>
              <a:solidFill>
                <a:schemeClr val="bg2"/>
              </a:solidFill>
              <a:ln w="3175">
                <a:solidFill>
                  <a:schemeClr val="lt1"/>
                </a:solidFill>
              </a:ln>
              <a:effectLst/>
            </c:spPr>
            <c:extLst>
              <c:ext xmlns:c16="http://schemas.microsoft.com/office/drawing/2014/chart" uri="{C3380CC4-5D6E-409C-BE32-E72D297353CC}">
                <c16:uniqueId val="{0000007B-3E6A-428E-BB6A-5830BA276AA9}"/>
              </c:ext>
            </c:extLst>
          </c:dPt>
          <c:dPt>
            <c:idx val="62"/>
            <c:bubble3D val="0"/>
            <c:spPr>
              <a:solidFill>
                <a:schemeClr val="bg2"/>
              </a:solidFill>
              <a:ln w="3175">
                <a:solidFill>
                  <a:schemeClr val="lt1"/>
                </a:solidFill>
              </a:ln>
              <a:effectLst/>
            </c:spPr>
            <c:extLst>
              <c:ext xmlns:c16="http://schemas.microsoft.com/office/drawing/2014/chart" uri="{C3380CC4-5D6E-409C-BE32-E72D297353CC}">
                <c16:uniqueId val="{0000007D-3E6A-428E-BB6A-5830BA276AA9}"/>
              </c:ext>
            </c:extLst>
          </c:dPt>
          <c:dPt>
            <c:idx val="63"/>
            <c:bubble3D val="0"/>
            <c:spPr>
              <a:solidFill>
                <a:schemeClr val="bg2"/>
              </a:solidFill>
              <a:ln w="3175">
                <a:solidFill>
                  <a:schemeClr val="lt1"/>
                </a:solidFill>
              </a:ln>
              <a:effectLst/>
            </c:spPr>
            <c:extLst>
              <c:ext xmlns:c16="http://schemas.microsoft.com/office/drawing/2014/chart" uri="{C3380CC4-5D6E-409C-BE32-E72D297353CC}">
                <c16:uniqueId val="{0000007F-3E6A-428E-BB6A-5830BA276AA9}"/>
              </c:ext>
            </c:extLst>
          </c:dPt>
          <c:dPt>
            <c:idx val="64"/>
            <c:bubble3D val="0"/>
            <c:spPr>
              <a:solidFill>
                <a:schemeClr val="bg2"/>
              </a:solidFill>
              <a:ln w="3175">
                <a:solidFill>
                  <a:schemeClr val="lt1"/>
                </a:solidFill>
              </a:ln>
              <a:effectLst/>
            </c:spPr>
            <c:extLst>
              <c:ext xmlns:c16="http://schemas.microsoft.com/office/drawing/2014/chart" uri="{C3380CC4-5D6E-409C-BE32-E72D297353CC}">
                <c16:uniqueId val="{00000081-3E6A-428E-BB6A-5830BA276AA9}"/>
              </c:ext>
            </c:extLst>
          </c:dPt>
          <c:dPt>
            <c:idx val="65"/>
            <c:bubble3D val="0"/>
            <c:spPr>
              <a:solidFill>
                <a:schemeClr val="bg2"/>
              </a:solidFill>
              <a:ln w="3175">
                <a:solidFill>
                  <a:schemeClr val="lt1"/>
                </a:solidFill>
              </a:ln>
              <a:effectLst/>
            </c:spPr>
            <c:extLst>
              <c:ext xmlns:c16="http://schemas.microsoft.com/office/drawing/2014/chart" uri="{C3380CC4-5D6E-409C-BE32-E72D297353CC}">
                <c16:uniqueId val="{00000083-3E6A-428E-BB6A-5830BA276AA9}"/>
              </c:ext>
            </c:extLst>
          </c:dPt>
          <c:dPt>
            <c:idx val="66"/>
            <c:bubble3D val="0"/>
            <c:spPr>
              <a:solidFill>
                <a:schemeClr val="bg2"/>
              </a:solidFill>
              <a:ln w="3175">
                <a:solidFill>
                  <a:schemeClr val="lt1"/>
                </a:solidFill>
              </a:ln>
              <a:effectLst/>
            </c:spPr>
            <c:extLst>
              <c:ext xmlns:c16="http://schemas.microsoft.com/office/drawing/2014/chart" uri="{C3380CC4-5D6E-409C-BE32-E72D297353CC}">
                <c16:uniqueId val="{00000085-3E6A-428E-BB6A-5830BA276AA9}"/>
              </c:ext>
            </c:extLst>
          </c:dPt>
          <c:dPt>
            <c:idx val="67"/>
            <c:bubble3D val="0"/>
            <c:spPr>
              <a:solidFill>
                <a:schemeClr val="bg2"/>
              </a:solidFill>
              <a:ln w="3175">
                <a:solidFill>
                  <a:schemeClr val="lt1"/>
                </a:solidFill>
              </a:ln>
              <a:effectLst/>
            </c:spPr>
            <c:extLst>
              <c:ext xmlns:c16="http://schemas.microsoft.com/office/drawing/2014/chart" uri="{C3380CC4-5D6E-409C-BE32-E72D297353CC}">
                <c16:uniqueId val="{00000087-3E6A-428E-BB6A-5830BA276AA9}"/>
              </c:ext>
            </c:extLst>
          </c:dPt>
          <c:dPt>
            <c:idx val="68"/>
            <c:bubble3D val="0"/>
            <c:spPr>
              <a:solidFill>
                <a:schemeClr val="bg2"/>
              </a:solidFill>
              <a:ln w="3175">
                <a:solidFill>
                  <a:schemeClr val="lt1"/>
                </a:solidFill>
              </a:ln>
              <a:effectLst/>
            </c:spPr>
            <c:extLst>
              <c:ext xmlns:c16="http://schemas.microsoft.com/office/drawing/2014/chart" uri="{C3380CC4-5D6E-409C-BE32-E72D297353CC}">
                <c16:uniqueId val="{00000089-3E6A-428E-BB6A-5830BA276AA9}"/>
              </c:ext>
            </c:extLst>
          </c:dPt>
          <c:dPt>
            <c:idx val="69"/>
            <c:bubble3D val="0"/>
            <c:spPr>
              <a:solidFill>
                <a:schemeClr val="bg2"/>
              </a:solidFill>
              <a:ln w="3175">
                <a:solidFill>
                  <a:schemeClr val="lt1"/>
                </a:solidFill>
              </a:ln>
              <a:effectLst/>
            </c:spPr>
            <c:extLst>
              <c:ext xmlns:c16="http://schemas.microsoft.com/office/drawing/2014/chart" uri="{C3380CC4-5D6E-409C-BE32-E72D297353CC}">
                <c16:uniqueId val="{0000008B-3E6A-428E-BB6A-5830BA276AA9}"/>
              </c:ext>
            </c:extLst>
          </c:dPt>
          <c:dPt>
            <c:idx val="70"/>
            <c:bubble3D val="0"/>
            <c:spPr>
              <a:solidFill>
                <a:schemeClr val="bg2"/>
              </a:solidFill>
              <a:ln w="3175">
                <a:solidFill>
                  <a:schemeClr val="lt1"/>
                </a:solidFill>
              </a:ln>
              <a:effectLst/>
            </c:spPr>
            <c:extLst>
              <c:ext xmlns:c16="http://schemas.microsoft.com/office/drawing/2014/chart" uri="{C3380CC4-5D6E-409C-BE32-E72D297353CC}">
                <c16:uniqueId val="{0000008D-3E6A-428E-BB6A-5830BA276AA9}"/>
              </c:ext>
            </c:extLst>
          </c:dPt>
          <c:dPt>
            <c:idx val="71"/>
            <c:bubble3D val="0"/>
            <c:spPr>
              <a:solidFill>
                <a:schemeClr val="bg2"/>
              </a:solidFill>
              <a:ln w="3175">
                <a:solidFill>
                  <a:schemeClr val="lt1"/>
                </a:solidFill>
              </a:ln>
              <a:effectLst/>
            </c:spPr>
            <c:extLst>
              <c:ext xmlns:c16="http://schemas.microsoft.com/office/drawing/2014/chart" uri="{C3380CC4-5D6E-409C-BE32-E72D297353CC}">
                <c16:uniqueId val="{0000008F-3E6A-428E-BB6A-5830BA276AA9}"/>
              </c:ext>
            </c:extLst>
          </c:dPt>
          <c:dPt>
            <c:idx val="72"/>
            <c:bubble3D val="0"/>
            <c:spPr>
              <a:solidFill>
                <a:schemeClr val="bg2"/>
              </a:solidFill>
              <a:ln w="3175">
                <a:solidFill>
                  <a:schemeClr val="lt1"/>
                </a:solidFill>
              </a:ln>
              <a:effectLst/>
            </c:spPr>
            <c:extLst>
              <c:ext xmlns:c16="http://schemas.microsoft.com/office/drawing/2014/chart" uri="{C3380CC4-5D6E-409C-BE32-E72D297353CC}">
                <c16:uniqueId val="{00000091-3E6A-428E-BB6A-5830BA276AA9}"/>
              </c:ext>
            </c:extLst>
          </c:dPt>
          <c:dPt>
            <c:idx val="73"/>
            <c:bubble3D val="0"/>
            <c:spPr>
              <a:solidFill>
                <a:schemeClr val="bg2"/>
              </a:solidFill>
              <a:ln w="3175">
                <a:solidFill>
                  <a:schemeClr val="lt1"/>
                </a:solidFill>
              </a:ln>
              <a:effectLst/>
            </c:spPr>
            <c:extLst>
              <c:ext xmlns:c16="http://schemas.microsoft.com/office/drawing/2014/chart" uri="{C3380CC4-5D6E-409C-BE32-E72D297353CC}">
                <c16:uniqueId val="{00000093-3E6A-428E-BB6A-5830BA276AA9}"/>
              </c:ext>
            </c:extLst>
          </c:dPt>
          <c:dPt>
            <c:idx val="74"/>
            <c:bubble3D val="0"/>
            <c:spPr>
              <a:solidFill>
                <a:schemeClr val="bg2"/>
              </a:solidFill>
              <a:ln w="3175">
                <a:solidFill>
                  <a:schemeClr val="lt1"/>
                </a:solidFill>
              </a:ln>
              <a:effectLst/>
            </c:spPr>
            <c:extLst>
              <c:ext xmlns:c16="http://schemas.microsoft.com/office/drawing/2014/chart" uri="{C3380CC4-5D6E-409C-BE32-E72D297353CC}">
                <c16:uniqueId val="{00000095-3E6A-428E-BB6A-5830BA276AA9}"/>
              </c:ext>
            </c:extLst>
          </c:dPt>
          <c:dPt>
            <c:idx val="75"/>
            <c:bubble3D val="0"/>
            <c:spPr>
              <a:solidFill>
                <a:schemeClr val="bg2"/>
              </a:solidFill>
              <a:ln w="3175">
                <a:solidFill>
                  <a:schemeClr val="lt1"/>
                </a:solidFill>
              </a:ln>
              <a:effectLst/>
            </c:spPr>
            <c:extLst>
              <c:ext xmlns:c16="http://schemas.microsoft.com/office/drawing/2014/chart" uri="{C3380CC4-5D6E-409C-BE32-E72D297353CC}">
                <c16:uniqueId val="{00000097-3E6A-428E-BB6A-5830BA276AA9}"/>
              </c:ext>
            </c:extLst>
          </c:dPt>
          <c:dPt>
            <c:idx val="76"/>
            <c:bubble3D val="0"/>
            <c:spPr>
              <a:solidFill>
                <a:schemeClr val="bg2"/>
              </a:solidFill>
              <a:ln w="3175">
                <a:solidFill>
                  <a:schemeClr val="lt1"/>
                </a:solidFill>
              </a:ln>
              <a:effectLst/>
            </c:spPr>
            <c:extLst>
              <c:ext xmlns:c16="http://schemas.microsoft.com/office/drawing/2014/chart" uri="{C3380CC4-5D6E-409C-BE32-E72D297353CC}">
                <c16:uniqueId val="{00000099-3E6A-428E-BB6A-5830BA276AA9}"/>
              </c:ext>
            </c:extLst>
          </c:dPt>
          <c:dPt>
            <c:idx val="77"/>
            <c:bubble3D val="0"/>
            <c:spPr>
              <a:solidFill>
                <a:schemeClr val="bg2"/>
              </a:solidFill>
              <a:ln w="3175">
                <a:solidFill>
                  <a:schemeClr val="lt1"/>
                </a:solidFill>
              </a:ln>
              <a:effectLst/>
            </c:spPr>
            <c:extLst>
              <c:ext xmlns:c16="http://schemas.microsoft.com/office/drawing/2014/chart" uri="{C3380CC4-5D6E-409C-BE32-E72D297353CC}">
                <c16:uniqueId val="{0000009B-3E6A-428E-BB6A-5830BA276AA9}"/>
              </c:ext>
            </c:extLst>
          </c:dPt>
          <c:dPt>
            <c:idx val="78"/>
            <c:bubble3D val="0"/>
            <c:spPr>
              <a:solidFill>
                <a:schemeClr val="bg2"/>
              </a:solidFill>
              <a:ln w="3175">
                <a:solidFill>
                  <a:schemeClr val="lt1"/>
                </a:solidFill>
              </a:ln>
              <a:effectLst/>
            </c:spPr>
            <c:extLst>
              <c:ext xmlns:c16="http://schemas.microsoft.com/office/drawing/2014/chart" uri="{C3380CC4-5D6E-409C-BE32-E72D297353CC}">
                <c16:uniqueId val="{0000009D-3E6A-428E-BB6A-5830BA276AA9}"/>
              </c:ext>
            </c:extLst>
          </c:dPt>
          <c:dPt>
            <c:idx val="79"/>
            <c:bubble3D val="0"/>
            <c:spPr>
              <a:solidFill>
                <a:schemeClr val="bg2"/>
              </a:solidFill>
              <a:ln w="3175">
                <a:solidFill>
                  <a:schemeClr val="lt1"/>
                </a:solidFill>
              </a:ln>
              <a:effectLst/>
            </c:spPr>
            <c:extLst>
              <c:ext xmlns:c16="http://schemas.microsoft.com/office/drawing/2014/chart" uri="{C3380CC4-5D6E-409C-BE32-E72D297353CC}">
                <c16:uniqueId val="{0000009F-3E6A-428E-BB6A-5830BA276AA9}"/>
              </c:ext>
            </c:extLst>
          </c:dPt>
          <c:dPt>
            <c:idx val="80"/>
            <c:bubble3D val="0"/>
            <c:spPr>
              <a:solidFill>
                <a:schemeClr val="bg2"/>
              </a:solidFill>
              <a:ln w="3175">
                <a:solidFill>
                  <a:schemeClr val="lt1"/>
                </a:solidFill>
              </a:ln>
              <a:effectLst/>
            </c:spPr>
            <c:extLst>
              <c:ext xmlns:c16="http://schemas.microsoft.com/office/drawing/2014/chart" uri="{C3380CC4-5D6E-409C-BE32-E72D297353CC}">
                <c16:uniqueId val="{000000A1-3E6A-428E-BB6A-5830BA276AA9}"/>
              </c:ext>
            </c:extLst>
          </c:dPt>
          <c:dPt>
            <c:idx val="81"/>
            <c:bubble3D val="0"/>
            <c:spPr>
              <a:solidFill>
                <a:schemeClr val="bg2"/>
              </a:solidFill>
              <a:ln w="3175">
                <a:solidFill>
                  <a:schemeClr val="lt1"/>
                </a:solidFill>
              </a:ln>
              <a:effectLst/>
            </c:spPr>
            <c:extLst>
              <c:ext xmlns:c16="http://schemas.microsoft.com/office/drawing/2014/chart" uri="{C3380CC4-5D6E-409C-BE32-E72D297353CC}">
                <c16:uniqueId val="{000000A3-3E6A-428E-BB6A-5830BA276AA9}"/>
              </c:ext>
            </c:extLst>
          </c:dPt>
          <c:dPt>
            <c:idx val="82"/>
            <c:bubble3D val="0"/>
            <c:spPr>
              <a:solidFill>
                <a:schemeClr val="bg2"/>
              </a:solidFill>
              <a:ln w="3175">
                <a:solidFill>
                  <a:schemeClr val="lt1"/>
                </a:solidFill>
              </a:ln>
              <a:effectLst/>
            </c:spPr>
            <c:extLst>
              <c:ext xmlns:c16="http://schemas.microsoft.com/office/drawing/2014/chart" uri="{C3380CC4-5D6E-409C-BE32-E72D297353CC}">
                <c16:uniqueId val="{000000A5-3E6A-428E-BB6A-5830BA276AA9}"/>
              </c:ext>
            </c:extLst>
          </c:dPt>
          <c:dPt>
            <c:idx val="83"/>
            <c:bubble3D val="0"/>
            <c:spPr>
              <a:solidFill>
                <a:schemeClr val="bg2"/>
              </a:solidFill>
              <a:ln w="3175">
                <a:solidFill>
                  <a:schemeClr val="lt1"/>
                </a:solidFill>
              </a:ln>
              <a:effectLst/>
            </c:spPr>
            <c:extLst>
              <c:ext xmlns:c16="http://schemas.microsoft.com/office/drawing/2014/chart" uri="{C3380CC4-5D6E-409C-BE32-E72D297353CC}">
                <c16:uniqueId val="{000000A7-3E6A-428E-BB6A-5830BA276AA9}"/>
              </c:ext>
            </c:extLst>
          </c:dPt>
          <c:dPt>
            <c:idx val="84"/>
            <c:bubble3D val="0"/>
            <c:spPr>
              <a:solidFill>
                <a:schemeClr val="bg2"/>
              </a:solidFill>
              <a:ln w="3175">
                <a:solidFill>
                  <a:schemeClr val="lt1"/>
                </a:solidFill>
              </a:ln>
              <a:effectLst/>
            </c:spPr>
            <c:extLst>
              <c:ext xmlns:c16="http://schemas.microsoft.com/office/drawing/2014/chart" uri="{C3380CC4-5D6E-409C-BE32-E72D297353CC}">
                <c16:uniqueId val="{000000A9-3E6A-428E-BB6A-5830BA276AA9}"/>
              </c:ext>
            </c:extLst>
          </c:dPt>
          <c:dPt>
            <c:idx val="85"/>
            <c:bubble3D val="0"/>
            <c:spPr>
              <a:solidFill>
                <a:schemeClr val="bg2"/>
              </a:solidFill>
              <a:ln w="3175">
                <a:solidFill>
                  <a:schemeClr val="lt1"/>
                </a:solidFill>
              </a:ln>
              <a:effectLst/>
            </c:spPr>
            <c:extLst>
              <c:ext xmlns:c16="http://schemas.microsoft.com/office/drawing/2014/chart" uri="{C3380CC4-5D6E-409C-BE32-E72D297353CC}">
                <c16:uniqueId val="{000000AB-3E6A-428E-BB6A-5830BA276AA9}"/>
              </c:ext>
            </c:extLst>
          </c:dPt>
          <c:dPt>
            <c:idx val="86"/>
            <c:bubble3D val="0"/>
            <c:spPr>
              <a:solidFill>
                <a:schemeClr val="bg2"/>
              </a:solidFill>
              <a:ln w="3175">
                <a:solidFill>
                  <a:schemeClr val="lt1"/>
                </a:solidFill>
              </a:ln>
              <a:effectLst/>
            </c:spPr>
            <c:extLst>
              <c:ext xmlns:c16="http://schemas.microsoft.com/office/drawing/2014/chart" uri="{C3380CC4-5D6E-409C-BE32-E72D297353CC}">
                <c16:uniqueId val="{000000AD-3E6A-428E-BB6A-5830BA276AA9}"/>
              </c:ext>
            </c:extLst>
          </c:dPt>
          <c:dPt>
            <c:idx val="87"/>
            <c:bubble3D val="0"/>
            <c:spPr>
              <a:solidFill>
                <a:schemeClr val="bg2"/>
              </a:solidFill>
              <a:ln w="3175">
                <a:solidFill>
                  <a:schemeClr val="lt1"/>
                </a:solidFill>
              </a:ln>
              <a:effectLst/>
            </c:spPr>
            <c:extLst>
              <c:ext xmlns:c16="http://schemas.microsoft.com/office/drawing/2014/chart" uri="{C3380CC4-5D6E-409C-BE32-E72D297353CC}">
                <c16:uniqueId val="{000000AF-3E6A-428E-BB6A-5830BA276AA9}"/>
              </c:ext>
            </c:extLst>
          </c:dPt>
          <c:dPt>
            <c:idx val="88"/>
            <c:bubble3D val="0"/>
            <c:spPr>
              <a:solidFill>
                <a:schemeClr val="bg2"/>
              </a:solidFill>
              <a:ln w="3175">
                <a:solidFill>
                  <a:schemeClr val="lt1"/>
                </a:solidFill>
              </a:ln>
              <a:effectLst/>
            </c:spPr>
            <c:extLst>
              <c:ext xmlns:c16="http://schemas.microsoft.com/office/drawing/2014/chart" uri="{C3380CC4-5D6E-409C-BE32-E72D297353CC}">
                <c16:uniqueId val="{000000B1-3E6A-428E-BB6A-5830BA276AA9}"/>
              </c:ext>
            </c:extLst>
          </c:dPt>
          <c:dPt>
            <c:idx val="89"/>
            <c:bubble3D val="0"/>
            <c:spPr>
              <a:solidFill>
                <a:schemeClr val="bg2"/>
              </a:solidFill>
              <a:ln w="3175">
                <a:solidFill>
                  <a:schemeClr val="lt1"/>
                </a:solidFill>
              </a:ln>
              <a:effectLst/>
            </c:spPr>
            <c:extLst>
              <c:ext xmlns:c16="http://schemas.microsoft.com/office/drawing/2014/chart" uri="{C3380CC4-5D6E-409C-BE32-E72D297353CC}">
                <c16:uniqueId val="{000000B3-3E6A-428E-BB6A-5830BA276AA9}"/>
              </c:ext>
            </c:extLst>
          </c:dPt>
          <c:dPt>
            <c:idx val="90"/>
            <c:bubble3D val="0"/>
            <c:spPr>
              <a:solidFill>
                <a:schemeClr val="bg2"/>
              </a:solidFill>
              <a:ln w="3175">
                <a:solidFill>
                  <a:schemeClr val="lt1"/>
                </a:solidFill>
              </a:ln>
              <a:effectLst/>
            </c:spPr>
            <c:extLst>
              <c:ext xmlns:c16="http://schemas.microsoft.com/office/drawing/2014/chart" uri="{C3380CC4-5D6E-409C-BE32-E72D297353CC}">
                <c16:uniqueId val="{000000B5-3E6A-428E-BB6A-5830BA276AA9}"/>
              </c:ext>
            </c:extLst>
          </c:dPt>
          <c:dPt>
            <c:idx val="91"/>
            <c:bubble3D val="0"/>
            <c:spPr>
              <a:solidFill>
                <a:schemeClr val="bg2"/>
              </a:solidFill>
              <a:ln w="3175">
                <a:solidFill>
                  <a:schemeClr val="lt1"/>
                </a:solidFill>
              </a:ln>
              <a:effectLst/>
            </c:spPr>
            <c:extLst>
              <c:ext xmlns:c16="http://schemas.microsoft.com/office/drawing/2014/chart" uri="{C3380CC4-5D6E-409C-BE32-E72D297353CC}">
                <c16:uniqueId val="{000000B7-3E6A-428E-BB6A-5830BA276AA9}"/>
              </c:ext>
            </c:extLst>
          </c:dPt>
          <c:dPt>
            <c:idx val="92"/>
            <c:bubble3D val="0"/>
            <c:spPr>
              <a:solidFill>
                <a:schemeClr val="bg2"/>
              </a:solidFill>
              <a:ln w="3175">
                <a:solidFill>
                  <a:schemeClr val="lt1"/>
                </a:solidFill>
              </a:ln>
              <a:effectLst/>
            </c:spPr>
            <c:extLst>
              <c:ext xmlns:c16="http://schemas.microsoft.com/office/drawing/2014/chart" uri="{C3380CC4-5D6E-409C-BE32-E72D297353CC}">
                <c16:uniqueId val="{000000B9-3E6A-428E-BB6A-5830BA276AA9}"/>
              </c:ext>
            </c:extLst>
          </c:dPt>
          <c:dPt>
            <c:idx val="93"/>
            <c:bubble3D val="0"/>
            <c:spPr>
              <a:solidFill>
                <a:schemeClr val="bg2"/>
              </a:solidFill>
              <a:ln w="3175">
                <a:solidFill>
                  <a:schemeClr val="lt1"/>
                </a:solidFill>
              </a:ln>
              <a:effectLst/>
            </c:spPr>
            <c:extLst>
              <c:ext xmlns:c16="http://schemas.microsoft.com/office/drawing/2014/chart" uri="{C3380CC4-5D6E-409C-BE32-E72D297353CC}">
                <c16:uniqueId val="{000000BB-3E6A-428E-BB6A-5830BA276AA9}"/>
              </c:ext>
            </c:extLst>
          </c:dPt>
          <c:dPt>
            <c:idx val="94"/>
            <c:bubble3D val="0"/>
            <c:spPr>
              <a:solidFill>
                <a:schemeClr val="bg2"/>
              </a:solidFill>
              <a:ln w="3175">
                <a:solidFill>
                  <a:schemeClr val="lt1"/>
                </a:solidFill>
              </a:ln>
              <a:effectLst/>
            </c:spPr>
            <c:extLst>
              <c:ext xmlns:c16="http://schemas.microsoft.com/office/drawing/2014/chart" uri="{C3380CC4-5D6E-409C-BE32-E72D297353CC}">
                <c16:uniqueId val="{000000BD-3E6A-428E-BB6A-5830BA276AA9}"/>
              </c:ext>
            </c:extLst>
          </c:dPt>
          <c:dPt>
            <c:idx val="95"/>
            <c:bubble3D val="0"/>
            <c:spPr>
              <a:solidFill>
                <a:schemeClr val="bg2"/>
              </a:solidFill>
              <a:ln w="3175">
                <a:solidFill>
                  <a:schemeClr val="lt1"/>
                </a:solidFill>
              </a:ln>
              <a:effectLst/>
            </c:spPr>
            <c:extLst>
              <c:ext xmlns:c16="http://schemas.microsoft.com/office/drawing/2014/chart" uri="{C3380CC4-5D6E-409C-BE32-E72D297353CC}">
                <c16:uniqueId val="{000000BF-3E6A-428E-BB6A-5830BA276AA9}"/>
              </c:ext>
            </c:extLst>
          </c:dPt>
          <c:dPt>
            <c:idx val="96"/>
            <c:bubble3D val="0"/>
            <c:spPr>
              <a:solidFill>
                <a:schemeClr val="bg2"/>
              </a:solidFill>
              <a:ln w="3175">
                <a:solidFill>
                  <a:schemeClr val="lt1"/>
                </a:solidFill>
              </a:ln>
              <a:effectLst/>
            </c:spPr>
            <c:extLst>
              <c:ext xmlns:c16="http://schemas.microsoft.com/office/drawing/2014/chart" uri="{C3380CC4-5D6E-409C-BE32-E72D297353CC}">
                <c16:uniqueId val="{000000C1-3E6A-428E-BB6A-5830BA276AA9}"/>
              </c:ext>
            </c:extLst>
          </c:dPt>
          <c:dPt>
            <c:idx val="97"/>
            <c:bubble3D val="0"/>
            <c:spPr>
              <a:solidFill>
                <a:schemeClr val="bg2"/>
              </a:solidFill>
              <a:ln w="3175">
                <a:solidFill>
                  <a:schemeClr val="lt1"/>
                </a:solidFill>
              </a:ln>
              <a:effectLst/>
            </c:spPr>
            <c:extLst>
              <c:ext xmlns:c16="http://schemas.microsoft.com/office/drawing/2014/chart" uri="{C3380CC4-5D6E-409C-BE32-E72D297353CC}">
                <c16:uniqueId val="{000000C3-3E6A-428E-BB6A-5830BA276AA9}"/>
              </c:ext>
            </c:extLst>
          </c:dPt>
          <c:dPt>
            <c:idx val="98"/>
            <c:bubble3D val="0"/>
            <c:spPr>
              <a:solidFill>
                <a:schemeClr val="bg2"/>
              </a:solidFill>
              <a:ln w="3175">
                <a:solidFill>
                  <a:schemeClr val="lt1"/>
                </a:solidFill>
              </a:ln>
              <a:effectLst/>
            </c:spPr>
            <c:extLst>
              <c:ext xmlns:c16="http://schemas.microsoft.com/office/drawing/2014/chart" uri="{C3380CC4-5D6E-409C-BE32-E72D297353CC}">
                <c16:uniqueId val="{000000C5-3E6A-428E-BB6A-5830BA276AA9}"/>
              </c:ext>
            </c:extLst>
          </c:dPt>
          <c:dPt>
            <c:idx val="99"/>
            <c:bubble3D val="0"/>
            <c:spPr>
              <a:solidFill>
                <a:schemeClr val="bg2"/>
              </a:solidFill>
              <a:ln w="3175">
                <a:solidFill>
                  <a:schemeClr val="lt1"/>
                </a:solidFill>
              </a:ln>
              <a:effectLst/>
            </c:spPr>
            <c:extLst>
              <c:ext xmlns:c16="http://schemas.microsoft.com/office/drawing/2014/chart" uri="{C3380CC4-5D6E-409C-BE32-E72D297353CC}">
                <c16:uniqueId val="{000000C7-3E6A-428E-BB6A-5830BA276AA9}"/>
              </c:ext>
            </c:extLst>
          </c:dPt>
          <c:dPt>
            <c:idx val="100"/>
            <c:bubble3D val="0"/>
            <c:spPr>
              <a:noFill/>
              <a:ln w="3175">
                <a:noFill/>
              </a:ln>
              <a:effectLst/>
            </c:spPr>
            <c:extLst>
              <c:ext xmlns:c16="http://schemas.microsoft.com/office/drawing/2014/chart" uri="{C3380CC4-5D6E-409C-BE32-E72D297353CC}">
                <c16:uniqueId val="{000000C9-3E6A-428E-BB6A-5830BA276AA9}"/>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CA-3E6A-428E-BB6A-5830BA276AA9}"/>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DBF35"/>
            </a:solidFill>
            <a:ln w="3175"/>
          </c:spPr>
          <c:dPt>
            <c:idx val="0"/>
            <c:bubble3D val="0"/>
            <c:spPr>
              <a:solidFill>
                <a:srgbClr val="4DBF35"/>
              </a:solidFill>
              <a:ln w="3175">
                <a:solidFill>
                  <a:schemeClr val="lt1"/>
                </a:solidFill>
              </a:ln>
              <a:effectLst/>
            </c:spPr>
            <c:extLst>
              <c:ext xmlns:c16="http://schemas.microsoft.com/office/drawing/2014/chart" uri="{C3380CC4-5D6E-409C-BE32-E72D297353CC}">
                <c16:uniqueId val="{00000001-D998-435A-9F4D-4B3222C5B8A7}"/>
              </c:ext>
            </c:extLst>
          </c:dPt>
          <c:dPt>
            <c:idx val="1"/>
            <c:bubble3D val="0"/>
            <c:spPr>
              <a:solidFill>
                <a:srgbClr val="4DBF35"/>
              </a:solidFill>
              <a:ln w="3175">
                <a:solidFill>
                  <a:schemeClr val="lt1"/>
                </a:solidFill>
              </a:ln>
              <a:effectLst/>
            </c:spPr>
            <c:extLst>
              <c:ext xmlns:c16="http://schemas.microsoft.com/office/drawing/2014/chart" uri="{C3380CC4-5D6E-409C-BE32-E72D297353CC}">
                <c16:uniqueId val="{00000003-D998-435A-9F4D-4B3222C5B8A7}"/>
              </c:ext>
            </c:extLst>
          </c:dPt>
          <c:dPt>
            <c:idx val="2"/>
            <c:bubble3D val="0"/>
            <c:spPr>
              <a:solidFill>
                <a:srgbClr val="4DBF35"/>
              </a:solidFill>
              <a:ln w="3175">
                <a:solidFill>
                  <a:schemeClr val="lt1"/>
                </a:solidFill>
              </a:ln>
              <a:effectLst/>
            </c:spPr>
            <c:extLst>
              <c:ext xmlns:c16="http://schemas.microsoft.com/office/drawing/2014/chart" uri="{C3380CC4-5D6E-409C-BE32-E72D297353CC}">
                <c16:uniqueId val="{00000005-D998-435A-9F4D-4B3222C5B8A7}"/>
              </c:ext>
            </c:extLst>
          </c:dPt>
          <c:dPt>
            <c:idx val="3"/>
            <c:bubble3D val="0"/>
            <c:spPr>
              <a:solidFill>
                <a:srgbClr val="4DBF35"/>
              </a:solidFill>
              <a:ln w="3175">
                <a:solidFill>
                  <a:schemeClr val="lt1"/>
                </a:solidFill>
              </a:ln>
              <a:effectLst/>
            </c:spPr>
            <c:extLst>
              <c:ext xmlns:c16="http://schemas.microsoft.com/office/drawing/2014/chart" uri="{C3380CC4-5D6E-409C-BE32-E72D297353CC}">
                <c16:uniqueId val="{00000007-D998-435A-9F4D-4B3222C5B8A7}"/>
              </c:ext>
            </c:extLst>
          </c:dPt>
          <c:dPt>
            <c:idx val="4"/>
            <c:bubble3D val="0"/>
            <c:spPr>
              <a:solidFill>
                <a:srgbClr val="4DBF35"/>
              </a:solidFill>
              <a:ln w="3175">
                <a:solidFill>
                  <a:schemeClr val="lt1"/>
                </a:solidFill>
              </a:ln>
              <a:effectLst/>
            </c:spPr>
            <c:extLst>
              <c:ext xmlns:c16="http://schemas.microsoft.com/office/drawing/2014/chart" uri="{C3380CC4-5D6E-409C-BE32-E72D297353CC}">
                <c16:uniqueId val="{00000009-D998-435A-9F4D-4B3222C5B8A7}"/>
              </c:ext>
            </c:extLst>
          </c:dPt>
          <c:dPt>
            <c:idx val="5"/>
            <c:bubble3D val="0"/>
            <c:spPr>
              <a:solidFill>
                <a:srgbClr val="4DBF35"/>
              </a:solidFill>
              <a:ln w="3175">
                <a:solidFill>
                  <a:schemeClr val="lt1"/>
                </a:solidFill>
              </a:ln>
              <a:effectLst/>
            </c:spPr>
            <c:extLst>
              <c:ext xmlns:c16="http://schemas.microsoft.com/office/drawing/2014/chart" uri="{C3380CC4-5D6E-409C-BE32-E72D297353CC}">
                <c16:uniqueId val="{0000000B-D998-435A-9F4D-4B3222C5B8A7}"/>
              </c:ext>
            </c:extLst>
          </c:dPt>
          <c:dPt>
            <c:idx val="6"/>
            <c:bubble3D val="0"/>
            <c:spPr>
              <a:solidFill>
                <a:srgbClr val="4DBF35"/>
              </a:solidFill>
              <a:ln w="3175">
                <a:solidFill>
                  <a:schemeClr val="lt1"/>
                </a:solidFill>
              </a:ln>
              <a:effectLst/>
            </c:spPr>
            <c:extLst>
              <c:ext xmlns:c16="http://schemas.microsoft.com/office/drawing/2014/chart" uri="{C3380CC4-5D6E-409C-BE32-E72D297353CC}">
                <c16:uniqueId val="{0000000D-D998-435A-9F4D-4B3222C5B8A7}"/>
              </c:ext>
            </c:extLst>
          </c:dPt>
          <c:dPt>
            <c:idx val="7"/>
            <c:bubble3D val="0"/>
            <c:spPr>
              <a:solidFill>
                <a:srgbClr val="4DBF35"/>
              </a:solidFill>
              <a:ln w="3175">
                <a:solidFill>
                  <a:schemeClr val="lt1"/>
                </a:solidFill>
              </a:ln>
              <a:effectLst/>
            </c:spPr>
            <c:extLst>
              <c:ext xmlns:c16="http://schemas.microsoft.com/office/drawing/2014/chart" uri="{C3380CC4-5D6E-409C-BE32-E72D297353CC}">
                <c16:uniqueId val="{0000000F-D998-435A-9F4D-4B3222C5B8A7}"/>
              </c:ext>
            </c:extLst>
          </c:dPt>
          <c:dPt>
            <c:idx val="8"/>
            <c:bubble3D val="0"/>
            <c:spPr>
              <a:solidFill>
                <a:srgbClr val="4DBF35"/>
              </a:solidFill>
              <a:ln w="3175">
                <a:solidFill>
                  <a:schemeClr val="lt1"/>
                </a:solidFill>
              </a:ln>
              <a:effectLst/>
            </c:spPr>
            <c:extLst>
              <c:ext xmlns:c16="http://schemas.microsoft.com/office/drawing/2014/chart" uri="{C3380CC4-5D6E-409C-BE32-E72D297353CC}">
                <c16:uniqueId val="{00000011-D998-435A-9F4D-4B3222C5B8A7}"/>
              </c:ext>
            </c:extLst>
          </c:dPt>
          <c:dPt>
            <c:idx val="9"/>
            <c:bubble3D val="0"/>
            <c:spPr>
              <a:solidFill>
                <a:srgbClr val="4DBF35"/>
              </a:solidFill>
              <a:ln w="3175">
                <a:solidFill>
                  <a:schemeClr val="lt1"/>
                </a:solidFill>
              </a:ln>
              <a:effectLst/>
            </c:spPr>
            <c:extLst>
              <c:ext xmlns:c16="http://schemas.microsoft.com/office/drawing/2014/chart" uri="{C3380CC4-5D6E-409C-BE32-E72D297353CC}">
                <c16:uniqueId val="{00000013-D998-435A-9F4D-4B3222C5B8A7}"/>
              </c:ext>
            </c:extLst>
          </c:dPt>
          <c:dPt>
            <c:idx val="10"/>
            <c:bubble3D val="0"/>
            <c:spPr>
              <a:solidFill>
                <a:srgbClr val="4DBF35"/>
              </a:solidFill>
              <a:ln w="3175">
                <a:solidFill>
                  <a:schemeClr val="lt1"/>
                </a:solidFill>
              </a:ln>
              <a:effectLst/>
            </c:spPr>
            <c:extLst>
              <c:ext xmlns:c16="http://schemas.microsoft.com/office/drawing/2014/chart" uri="{C3380CC4-5D6E-409C-BE32-E72D297353CC}">
                <c16:uniqueId val="{00000015-D998-435A-9F4D-4B3222C5B8A7}"/>
              </c:ext>
            </c:extLst>
          </c:dPt>
          <c:dPt>
            <c:idx val="11"/>
            <c:bubble3D val="0"/>
            <c:spPr>
              <a:solidFill>
                <a:srgbClr val="4DBF35"/>
              </a:solidFill>
              <a:ln w="3175">
                <a:solidFill>
                  <a:schemeClr val="lt1"/>
                </a:solidFill>
              </a:ln>
              <a:effectLst/>
            </c:spPr>
            <c:extLst>
              <c:ext xmlns:c16="http://schemas.microsoft.com/office/drawing/2014/chart" uri="{C3380CC4-5D6E-409C-BE32-E72D297353CC}">
                <c16:uniqueId val="{00000017-D998-435A-9F4D-4B3222C5B8A7}"/>
              </c:ext>
            </c:extLst>
          </c:dPt>
          <c:dPt>
            <c:idx val="12"/>
            <c:bubble3D val="0"/>
            <c:spPr>
              <a:solidFill>
                <a:srgbClr val="4DBF35"/>
              </a:solidFill>
              <a:ln w="3175">
                <a:solidFill>
                  <a:schemeClr val="lt1"/>
                </a:solidFill>
              </a:ln>
              <a:effectLst/>
            </c:spPr>
            <c:extLst>
              <c:ext xmlns:c16="http://schemas.microsoft.com/office/drawing/2014/chart" uri="{C3380CC4-5D6E-409C-BE32-E72D297353CC}">
                <c16:uniqueId val="{00000019-D998-435A-9F4D-4B3222C5B8A7}"/>
              </c:ext>
            </c:extLst>
          </c:dPt>
          <c:dPt>
            <c:idx val="13"/>
            <c:bubble3D val="0"/>
            <c:spPr>
              <a:solidFill>
                <a:srgbClr val="4DBF35"/>
              </a:solidFill>
              <a:ln w="3175">
                <a:solidFill>
                  <a:schemeClr val="lt1"/>
                </a:solidFill>
              </a:ln>
              <a:effectLst/>
            </c:spPr>
            <c:extLst>
              <c:ext xmlns:c16="http://schemas.microsoft.com/office/drawing/2014/chart" uri="{C3380CC4-5D6E-409C-BE32-E72D297353CC}">
                <c16:uniqueId val="{0000001B-D998-435A-9F4D-4B3222C5B8A7}"/>
              </c:ext>
            </c:extLst>
          </c:dPt>
          <c:dPt>
            <c:idx val="14"/>
            <c:bubble3D val="0"/>
            <c:spPr>
              <a:solidFill>
                <a:srgbClr val="4DBF35"/>
              </a:solidFill>
              <a:ln w="3175">
                <a:solidFill>
                  <a:schemeClr val="lt1"/>
                </a:solidFill>
              </a:ln>
              <a:effectLst/>
            </c:spPr>
            <c:extLst>
              <c:ext xmlns:c16="http://schemas.microsoft.com/office/drawing/2014/chart" uri="{C3380CC4-5D6E-409C-BE32-E72D297353CC}">
                <c16:uniqueId val="{0000001D-D998-435A-9F4D-4B3222C5B8A7}"/>
              </c:ext>
            </c:extLst>
          </c:dPt>
          <c:dPt>
            <c:idx val="15"/>
            <c:bubble3D val="0"/>
            <c:spPr>
              <a:solidFill>
                <a:srgbClr val="4DBF35"/>
              </a:solidFill>
              <a:ln w="3175">
                <a:solidFill>
                  <a:schemeClr val="lt1"/>
                </a:solidFill>
              </a:ln>
              <a:effectLst/>
            </c:spPr>
            <c:extLst>
              <c:ext xmlns:c16="http://schemas.microsoft.com/office/drawing/2014/chart" uri="{C3380CC4-5D6E-409C-BE32-E72D297353CC}">
                <c16:uniqueId val="{0000001F-D998-435A-9F4D-4B3222C5B8A7}"/>
              </c:ext>
            </c:extLst>
          </c:dPt>
          <c:dPt>
            <c:idx val="16"/>
            <c:bubble3D val="0"/>
            <c:spPr>
              <a:solidFill>
                <a:srgbClr val="4DBF35"/>
              </a:solidFill>
              <a:ln w="3175">
                <a:solidFill>
                  <a:schemeClr val="lt1"/>
                </a:solidFill>
              </a:ln>
              <a:effectLst/>
            </c:spPr>
            <c:extLst>
              <c:ext xmlns:c16="http://schemas.microsoft.com/office/drawing/2014/chart" uri="{C3380CC4-5D6E-409C-BE32-E72D297353CC}">
                <c16:uniqueId val="{00000021-D998-435A-9F4D-4B3222C5B8A7}"/>
              </c:ext>
            </c:extLst>
          </c:dPt>
          <c:dPt>
            <c:idx val="17"/>
            <c:bubble3D val="0"/>
            <c:spPr>
              <a:solidFill>
                <a:srgbClr val="4DBF35"/>
              </a:solidFill>
              <a:ln w="3175">
                <a:solidFill>
                  <a:schemeClr val="lt1"/>
                </a:solidFill>
              </a:ln>
              <a:effectLst/>
            </c:spPr>
            <c:extLst>
              <c:ext xmlns:c16="http://schemas.microsoft.com/office/drawing/2014/chart" uri="{C3380CC4-5D6E-409C-BE32-E72D297353CC}">
                <c16:uniqueId val="{00000023-D998-435A-9F4D-4B3222C5B8A7}"/>
              </c:ext>
            </c:extLst>
          </c:dPt>
          <c:dPt>
            <c:idx val="18"/>
            <c:bubble3D val="0"/>
            <c:spPr>
              <a:solidFill>
                <a:srgbClr val="4DBF35"/>
              </a:solidFill>
              <a:ln w="3175">
                <a:solidFill>
                  <a:schemeClr val="lt1"/>
                </a:solidFill>
              </a:ln>
              <a:effectLst/>
            </c:spPr>
            <c:extLst>
              <c:ext xmlns:c16="http://schemas.microsoft.com/office/drawing/2014/chart" uri="{C3380CC4-5D6E-409C-BE32-E72D297353CC}">
                <c16:uniqueId val="{00000025-D998-435A-9F4D-4B3222C5B8A7}"/>
              </c:ext>
            </c:extLst>
          </c:dPt>
          <c:dPt>
            <c:idx val="19"/>
            <c:bubble3D val="0"/>
            <c:spPr>
              <a:solidFill>
                <a:srgbClr val="4DBF35"/>
              </a:solidFill>
              <a:ln w="3175">
                <a:solidFill>
                  <a:schemeClr val="lt1"/>
                </a:solidFill>
              </a:ln>
              <a:effectLst/>
            </c:spPr>
            <c:extLst>
              <c:ext xmlns:c16="http://schemas.microsoft.com/office/drawing/2014/chart" uri="{C3380CC4-5D6E-409C-BE32-E72D297353CC}">
                <c16:uniqueId val="{00000027-D998-435A-9F4D-4B3222C5B8A7}"/>
              </c:ext>
            </c:extLst>
          </c:dPt>
          <c:dPt>
            <c:idx val="20"/>
            <c:bubble3D val="0"/>
            <c:spPr>
              <a:solidFill>
                <a:srgbClr val="4DBF35"/>
              </a:solidFill>
              <a:ln w="3175">
                <a:solidFill>
                  <a:schemeClr val="lt1"/>
                </a:solidFill>
              </a:ln>
              <a:effectLst/>
            </c:spPr>
            <c:extLst>
              <c:ext xmlns:c16="http://schemas.microsoft.com/office/drawing/2014/chart" uri="{C3380CC4-5D6E-409C-BE32-E72D297353CC}">
                <c16:uniqueId val="{00000029-D998-435A-9F4D-4B3222C5B8A7}"/>
              </c:ext>
            </c:extLst>
          </c:dPt>
          <c:dPt>
            <c:idx val="21"/>
            <c:bubble3D val="0"/>
            <c:spPr>
              <a:solidFill>
                <a:srgbClr val="4DBF35"/>
              </a:solidFill>
              <a:ln w="3175">
                <a:solidFill>
                  <a:schemeClr val="lt1"/>
                </a:solidFill>
              </a:ln>
              <a:effectLst/>
            </c:spPr>
            <c:extLst>
              <c:ext xmlns:c16="http://schemas.microsoft.com/office/drawing/2014/chart" uri="{C3380CC4-5D6E-409C-BE32-E72D297353CC}">
                <c16:uniqueId val="{0000002B-D998-435A-9F4D-4B3222C5B8A7}"/>
              </c:ext>
            </c:extLst>
          </c:dPt>
          <c:dPt>
            <c:idx val="22"/>
            <c:bubble3D val="0"/>
            <c:spPr>
              <a:solidFill>
                <a:srgbClr val="4DBF35"/>
              </a:solidFill>
              <a:ln w="3175">
                <a:solidFill>
                  <a:schemeClr val="lt1"/>
                </a:solidFill>
              </a:ln>
              <a:effectLst/>
            </c:spPr>
            <c:extLst>
              <c:ext xmlns:c16="http://schemas.microsoft.com/office/drawing/2014/chart" uri="{C3380CC4-5D6E-409C-BE32-E72D297353CC}">
                <c16:uniqueId val="{0000002D-D998-435A-9F4D-4B3222C5B8A7}"/>
              </c:ext>
            </c:extLst>
          </c:dPt>
          <c:dPt>
            <c:idx val="23"/>
            <c:bubble3D val="0"/>
            <c:spPr>
              <a:solidFill>
                <a:srgbClr val="4DBF35"/>
              </a:solidFill>
              <a:ln w="3175">
                <a:solidFill>
                  <a:schemeClr val="lt1"/>
                </a:solidFill>
              </a:ln>
              <a:effectLst/>
            </c:spPr>
            <c:extLst>
              <c:ext xmlns:c16="http://schemas.microsoft.com/office/drawing/2014/chart" uri="{C3380CC4-5D6E-409C-BE32-E72D297353CC}">
                <c16:uniqueId val="{0000002F-D998-435A-9F4D-4B3222C5B8A7}"/>
              </c:ext>
            </c:extLst>
          </c:dPt>
          <c:dPt>
            <c:idx val="24"/>
            <c:bubble3D val="0"/>
            <c:spPr>
              <a:solidFill>
                <a:srgbClr val="4DBF35"/>
              </a:solidFill>
              <a:ln w="3175">
                <a:solidFill>
                  <a:schemeClr val="lt1"/>
                </a:solidFill>
              </a:ln>
              <a:effectLst/>
            </c:spPr>
            <c:extLst>
              <c:ext xmlns:c16="http://schemas.microsoft.com/office/drawing/2014/chart" uri="{C3380CC4-5D6E-409C-BE32-E72D297353CC}">
                <c16:uniqueId val="{00000031-D998-435A-9F4D-4B3222C5B8A7}"/>
              </c:ext>
            </c:extLst>
          </c:dPt>
          <c:dPt>
            <c:idx val="25"/>
            <c:bubble3D val="0"/>
            <c:spPr>
              <a:solidFill>
                <a:srgbClr val="4DBF35"/>
              </a:solidFill>
              <a:ln w="3175">
                <a:solidFill>
                  <a:schemeClr val="lt1"/>
                </a:solidFill>
              </a:ln>
              <a:effectLst/>
            </c:spPr>
            <c:extLst>
              <c:ext xmlns:c16="http://schemas.microsoft.com/office/drawing/2014/chart" uri="{C3380CC4-5D6E-409C-BE32-E72D297353CC}">
                <c16:uniqueId val="{00000033-D998-435A-9F4D-4B3222C5B8A7}"/>
              </c:ext>
            </c:extLst>
          </c:dPt>
          <c:dPt>
            <c:idx val="26"/>
            <c:bubble3D val="0"/>
            <c:spPr>
              <a:solidFill>
                <a:srgbClr val="4DBF35"/>
              </a:solidFill>
              <a:ln w="3175">
                <a:solidFill>
                  <a:schemeClr val="lt1"/>
                </a:solidFill>
              </a:ln>
              <a:effectLst/>
            </c:spPr>
            <c:extLst>
              <c:ext xmlns:c16="http://schemas.microsoft.com/office/drawing/2014/chart" uri="{C3380CC4-5D6E-409C-BE32-E72D297353CC}">
                <c16:uniqueId val="{00000035-D998-435A-9F4D-4B3222C5B8A7}"/>
              </c:ext>
            </c:extLst>
          </c:dPt>
          <c:dPt>
            <c:idx val="27"/>
            <c:bubble3D val="0"/>
            <c:spPr>
              <a:solidFill>
                <a:srgbClr val="4DBF35"/>
              </a:solidFill>
              <a:ln w="3175">
                <a:solidFill>
                  <a:schemeClr val="lt1"/>
                </a:solidFill>
              </a:ln>
              <a:effectLst/>
            </c:spPr>
            <c:extLst>
              <c:ext xmlns:c16="http://schemas.microsoft.com/office/drawing/2014/chart" uri="{C3380CC4-5D6E-409C-BE32-E72D297353CC}">
                <c16:uniqueId val="{00000037-D998-435A-9F4D-4B3222C5B8A7}"/>
              </c:ext>
            </c:extLst>
          </c:dPt>
          <c:dPt>
            <c:idx val="28"/>
            <c:bubble3D val="0"/>
            <c:spPr>
              <a:solidFill>
                <a:srgbClr val="4DBF35"/>
              </a:solidFill>
              <a:ln w="3175">
                <a:solidFill>
                  <a:schemeClr val="lt1"/>
                </a:solidFill>
              </a:ln>
              <a:effectLst/>
            </c:spPr>
            <c:extLst>
              <c:ext xmlns:c16="http://schemas.microsoft.com/office/drawing/2014/chart" uri="{C3380CC4-5D6E-409C-BE32-E72D297353CC}">
                <c16:uniqueId val="{00000039-D998-435A-9F4D-4B3222C5B8A7}"/>
              </c:ext>
            </c:extLst>
          </c:dPt>
          <c:dPt>
            <c:idx val="29"/>
            <c:bubble3D val="0"/>
            <c:spPr>
              <a:solidFill>
                <a:srgbClr val="4DBF35"/>
              </a:solidFill>
              <a:ln w="3175">
                <a:solidFill>
                  <a:schemeClr val="lt1"/>
                </a:solidFill>
              </a:ln>
              <a:effectLst/>
            </c:spPr>
            <c:extLst>
              <c:ext xmlns:c16="http://schemas.microsoft.com/office/drawing/2014/chart" uri="{C3380CC4-5D6E-409C-BE32-E72D297353CC}">
                <c16:uniqueId val="{0000003B-D998-435A-9F4D-4B3222C5B8A7}"/>
              </c:ext>
            </c:extLst>
          </c:dPt>
          <c:dPt>
            <c:idx val="30"/>
            <c:bubble3D val="0"/>
            <c:spPr>
              <a:solidFill>
                <a:srgbClr val="4DBF35"/>
              </a:solidFill>
              <a:ln w="3175">
                <a:solidFill>
                  <a:schemeClr val="lt1"/>
                </a:solidFill>
              </a:ln>
              <a:effectLst/>
            </c:spPr>
            <c:extLst>
              <c:ext xmlns:c16="http://schemas.microsoft.com/office/drawing/2014/chart" uri="{C3380CC4-5D6E-409C-BE32-E72D297353CC}">
                <c16:uniqueId val="{0000003D-D998-435A-9F4D-4B3222C5B8A7}"/>
              </c:ext>
            </c:extLst>
          </c:dPt>
          <c:dPt>
            <c:idx val="31"/>
            <c:bubble3D val="0"/>
            <c:spPr>
              <a:solidFill>
                <a:srgbClr val="4DBF35"/>
              </a:solidFill>
              <a:ln w="3175">
                <a:solidFill>
                  <a:schemeClr val="lt1"/>
                </a:solidFill>
              </a:ln>
              <a:effectLst/>
            </c:spPr>
            <c:extLst>
              <c:ext xmlns:c16="http://schemas.microsoft.com/office/drawing/2014/chart" uri="{C3380CC4-5D6E-409C-BE32-E72D297353CC}">
                <c16:uniqueId val="{0000003F-D998-435A-9F4D-4B3222C5B8A7}"/>
              </c:ext>
            </c:extLst>
          </c:dPt>
          <c:dPt>
            <c:idx val="32"/>
            <c:bubble3D val="0"/>
            <c:spPr>
              <a:solidFill>
                <a:srgbClr val="4DBF35"/>
              </a:solidFill>
              <a:ln w="3175">
                <a:solidFill>
                  <a:schemeClr val="lt1"/>
                </a:solidFill>
              </a:ln>
              <a:effectLst/>
            </c:spPr>
            <c:extLst>
              <c:ext xmlns:c16="http://schemas.microsoft.com/office/drawing/2014/chart" uri="{C3380CC4-5D6E-409C-BE32-E72D297353CC}">
                <c16:uniqueId val="{00000041-D998-435A-9F4D-4B3222C5B8A7}"/>
              </c:ext>
            </c:extLst>
          </c:dPt>
          <c:dPt>
            <c:idx val="33"/>
            <c:bubble3D val="0"/>
            <c:spPr>
              <a:solidFill>
                <a:srgbClr val="4DBF35"/>
              </a:solidFill>
              <a:ln w="3175">
                <a:solidFill>
                  <a:schemeClr val="lt1"/>
                </a:solidFill>
              </a:ln>
              <a:effectLst/>
            </c:spPr>
            <c:extLst>
              <c:ext xmlns:c16="http://schemas.microsoft.com/office/drawing/2014/chart" uri="{C3380CC4-5D6E-409C-BE32-E72D297353CC}">
                <c16:uniqueId val="{00000043-D998-435A-9F4D-4B3222C5B8A7}"/>
              </c:ext>
            </c:extLst>
          </c:dPt>
          <c:dPt>
            <c:idx val="34"/>
            <c:bubble3D val="0"/>
            <c:spPr>
              <a:solidFill>
                <a:srgbClr val="4DBF35"/>
              </a:solidFill>
              <a:ln w="3175">
                <a:solidFill>
                  <a:schemeClr val="lt1"/>
                </a:solidFill>
              </a:ln>
              <a:effectLst/>
            </c:spPr>
            <c:extLst>
              <c:ext xmlns:c16="http://schemas.microsoft.com/office/drawing/2014/chart" uri="{C3380CC4-5D6E-409C-BE32-E72D297353CC}">
                <c16:uniqueId val="{00000045-D998-435A-9F4D-4B3222C5B8A7}"/>
              </c:ext>
            </c:extLst>
          </c:dPt>
          <c:dPt>
            <c:idx val="35"/>
            <c:bubble3D val="0"/>
            <c:spPr>
              <a:solidFill>
                <a:srgbClr val="4DBF35"/>
              </a:solidFill>
              <a:ln w="3175">
                <a:solidFill>
                  <a:schemeClr val="lt1"/>
                </a:solidFill>
              </a:ln>
              <a:effectLst/>
            </c:spPr>
            <c:extLst>
              <c:ext xmlns:c16="http://schemas.microsoft.com/office/drawing/2014/chart" uri="{C3380CC4-5D6E-409C-BE32-E72D297353CC}">
                <c16:uniqueId val="{00000047-D998-435A-9F4D-4B3222C5B8A7}"/>
              </c:ext>
            </c:extLst>
          </c:dPt>
          <c:dPt>
            <c:idx val="36"/>
            <c:bubble3D val="0"/>
            <c:spPr>
              <a:solidFill>
                <a:srgbClr val="4DBF35"/>
              </a:solidFill>
              <a:ln w="3175">
                <a:solidFill>
                  <a:schemeClr val="lt1"/>
                </a:solidFill>
              </a:ln>
              <a:effectLst/>
            </c:spPr>
            <c:extLst>
              <c:ext xmlns:c16="http://schemas.microsoft.com/office/drawing/2014/chart" uri="{C3380CC4-5D6E-409C-BE32-E72D297353CC}">
                <c16:uniqueId val="{00000049-D998-435A-9F4D-4B3222C5B8A7}"/>
              </c:ext>
            </c:extLst>
          </c:dPt>
          <c:dPt>
            <c:idx val="37"/>
            <c:bubble3D val="0"/>
            <c:spPr>
              <a:solidFill>
                <a:srgbClr val="4DBF35"/>
              </a:solidFill>
              <a:ln w="3175">
                <a:solidFill>
                  <a:schemeClr val="lt1"/>
                </a:solidFill>
              </a:ln>
              <a:effectLst/>
            </c:spPr>
            <c:extLst>
              <c:ext xmlns:c16="http://schemas.microsoft.com/office/drawing/2014/chart" uri="{C3380CC4-5D6E-409C-BE32-E72D297353CC}">
                <c16:uniqueId val="{0000004B-D998-435A-9F4D-4B3222C5B8A7}"/>
              </c:ext>
            </c:extLst>
          </c:dPt>
          <c:dPt>
            <c:idx val="38"/>
            <c:bubble3D val="0"/>
            <c:spPr>
              <a:solidFill>
                <a:srgbClr val="4DBF35"/>
              </a:solidFill>
              <a:ln w="3175">
                <a:solidFill>
                  <a:schemeClr val="lt1"/>
                </a:solidFill>
              </a:ln>
              <a:effectLst/>
            </c:spPr>
            <c:extLst>
              <c:ext xmlns:c16="http://schemas.microsoft.com/office/drawing/2014/chart" uri="{C3380CC4-5D6E-409C-BE32-E72D297353CC}">
                <c16:uniqueId val="{0000004D-D998-435A-9F4D-4B3222C5B8A7}"/>
              </c:ext>
            </c:extLst>
          </c:dPt>
          <c:dPt>
            <c:idx val="39"/>
            <c:bubble3D val="0"/>
            <c:spPr>
              <a:solidFill>
                <a:srgbClr val="4DBF35"/>
              </a:solidFill>
              <a:ln w="3175">
                <a:solidFill>
                  <a:schemeClr val="lt1"/>
                </a:solidFill>
              </a:ln>
              <a:effectLst/>
            </c:spPr>
            <c:extLst>
              <c:ext xmlns:c16="http://schemas.microsoft.com/office/drawing/2014/chart" uri="{C3380CC4-5D6E-409C-BE32-E72D297353CC}">
                <c16:uniqueId val="{0000004F-D998-435A-9F4D-4B3222C5B8A7}"/>
              </c:ext>
            </c:extLst>
          </c:dPt>
          <c:dPt>
            <c:idx val="40"/>
            <c:bubble3D val="0"/>
            <c:spPr>
              <a:solidFill>
                <a:srgbClr val="4DBF35"/>
              </a:solidFill>
              <a:ln w="3175">
                <a:solidFill>
                  <a:schemeClr val="lt1"/>
                </a:solidFill>
              </a:ln>
              <a:effectLst/>
            </c:spPr>
            <c:extLst>
              <c:ext xmlns:c16="http://schemas.microsoft.com/office/drawing/2014/chart" uri="{C3380CC4-5D6E-409C-BE32-E72D297353CC}">
                <c16:uniqueId val="{00000051-D998-435A-9F4D-4B3222C5B8A7}"/>
              </c:ext>
            </c:extLst>
          </c:dPt>
          <c:dPt>
            <c:idx val="41"/>
            <c:bubble3D val="0"/>
            <c:spPr>
              <a:solidFill>
                <a:srgbClr val="4DBF35"/>
              </a:solidFill>
              <a:ln w="3175">
                <a:solidFill>
                  <a:schemeClr val="lt1"/>
                </a:solidFill>
              </a:ln>
              <a:effectLst/>
            </c:spPr>
            <c:extLst>
              <c:ext xmlns:c16="http://schemas.microsoft.com/office/drawing/2014/chart" uri="{C3380CC4-5D6E-409C-BE32-E72D297353CC}">
                <c16:uniqueId val="{00000053-D998-435A-9F4D-4B3222C5B8A7}"/>
              </c:ext>
            </c:extLst>
          </c:dPt>
          <c:dPt>
            <c:idx val="42"/>
            <c:bubble3D val="0"/>
            <c:spPr>
              <a:solidFill>
                <a:srgbClr val="4DBF35"/>
              </a:solidFill>
              <a:ln w="3175">
                <a:solidFill>
                  <a:schemeClr val="lt1"/>
                </a:solidFill>
              </a:ln>
              <a:effectLst/>
            </c:spPr>
            <c:extLst>
              <c:ext xmlns:c16="http://schemas.microsoft.com/office/drawing/2014/chart" uri="{C3380CC4-5D6E-409C-BE32-E72D297353CC}">
                <c16:uniqueId val="{00000055-D998-435A-9F4D-4B3222C5B8A7}"/>
              </c:ext>
            </c:extLst>
          </c:dPt>
          <c:dPt>
            <c:idx val="43"/>
            <c:bubble3D val="0"/>
            <c:spPr>
              <a:solidFill>
                <a:srgbClr val="4DBF35"/>
              </a:solidFill>
              <a:ln w="3175">
                <a:solidFill>
                  <a:schemeClr val="lt1"/>
                </a:solidFill>
              </a:ln>
              <a:effectLst/>
            </c:spPr>
            <c:extLst>
              <c:ext xmlns:c16="http://schemas.microsoft.com/office/drawing/2014/chart" uri="{C3380CC4-5D6E-409C-BE32-E72D297353CC}">
                <c16:uniqueId val="{00000057-D998-435A-9F4D-4B3222C5B8A7}"/>
              </c:ext>
            </c:extLst>
          </c:dPt>
          <c:dPt>
            <c:idx val="44"/>
            <c:bubble3D val="0"/>
            <c:spPr>
              <a:solidFill>
                <a:srgbClr val="4DBF35"/>
              </a:solidFill>
              <a:ln w="3175">
                <a:solidFill>
                  <a:schemeClr val="lt1"/>
                </a:solidFill>
              </a:ln>
              <a:effectLst/>
            </c:spPr>
            <c:extLst>
              <c:ext xmlns:c16="http://schemas.microsoft.com/office/drawing/2014/chart" uri="{C3380CC4-5D6E-409C-BE32-E72D297353CC}">
                <c16:uniqueId val="{00000059-D998-435A-9F4D-4B3222C5B8A7}"/>
              </c:ext>
            </c:extLst>
          </c:dPt>
          <c:dPt>
            <c:idx val="45"/>
            <c:bubble3D val="0"/>
            <c:spPr>
              <a:solidFill>
                <a:srgbClr val="4DBF35"/>
              </a:solidFill>
              <a:ln w="3175">
                <a:solidFill>
                  <a:schemeClr val="lt1"/>
                </a:solidFill>
              </a:ln>
              <a:effectLst/>
            </c:spPr>
            <c:extLst>
              <c:ext xmlns:c16="http://schemas.microsoft.com/office/drawing/2014/chart" uri="{C3380CC4-5D6E-409C-BE32-E72D297353CC}">
                <c16:uniqueId val="{0000005B-D998-435A-9F4D-4B3222C5B8A7}"/>
              </c:ext>
            </c:extLst>
          </c:dPt>
          <c:dPt>
            <c:idx val="46"/>
            <c:bubble3D val="0"/>
            <c:spPr>
              <a:solidFill>
                <a:srgbClr val="4DBF35"/>
              </a:solidFill>
              <a:ln w="3175">
                <a:solidFill>
                  <a:schemeClr val="lt1"/>
                </a:solidFill>
              </a:ln>
              <a:effectLst/>
            </c:spPr>
            <c:extLst>
              <c:ext xmlns:c16="http://schemas.microsoft.com/office/drawing/2014/chart" uri="{C3380CC4-5D6E-409C-BE32-E72D297353CC}">
                <c16:uniqueId val="{0000005D-D998-435A-9F4D-4B3222C5B8A7}"/>
              </c:ext>
            </c:extLst>
          </c:dPt>
          <c:dPt>
            <c:idx val="47"/>
            <c:bubble3D val="0"/>
            <c:spPr>
              <a:solidFill>
                <a:srgbClr val="4DBF35"/>
              </a:solidFill>
              <a:ln w="3175">
                <a:solidFill>
                  <a:schemeClr val="lt1"/>
                </a:solidFill>
              </a:ln>
              <a:effectLst/>
            </c:spPr>
            <c:extLst>
              <c:ext xmlns:c16="http://schemas.microsoft.com/office/drawing/2014/chart" uri="{C3380CC4-5D6E-409C-BE32-E72D297353CC}">
                <c16:uniqueId val="{0000005F-D998-435A-9F4D-4B3222C5B8A7}"/>
              </c:ext>
            </c:extLst>
          </c:dPt>
          <c:dPt>
            <c:idx val="48"/>
            <c:bubble3D val="0"/>
            <c:spPr>
              <a:solidFill>
                <a:srgbClr val="4DBF35"/>
              </a:solidFill>
              <a:ln w="3175">
                <a:solidFill>
                  <a:schemeClr val="lt1"/>
                </a:solidFill>
              </a:ln>
              <a:effectLst/>
            </c:spPr>
            <c:extLst>
              <c:ext xmlns:c16="http://schemas.microsoft.com/office/drawing/2014/chart" uri="{C3380CC4-5D6E-409C-BE32-E72D297353CC}">
                <c16:uniqueId val="{00000061-D998-435A-9F4D-4B3222C5B8A7}"/>
              </c:ext>
            </c:extLst>
          </c:dPt>
          <c:dPt>
            <c:idx val="49"/>
            <c:bubble3D val="0"/>
            <c:spPr>
              <a:solidFill>
                <a:srgbClr val="4DBF35"/>
              </a:solidFill>
              <a:ln w="3175">
                <a:solidFill>
                  <a:schemeClr val="lt1"/>
                </a:solidFill>
              </a:ln>
              <a:effectLst/>
            </c:spPr>
            <c:extLst>
              <c:ext xmlns:c16="http://schemas.microsoft.com/office/drawing/2014/chart" uri="{C3380CC4-5D6E-409C-BE32-E72D297353CC}">
                <c16:uniqueId val="{00000063-D998-435A-9F4D-4B3222C5B8A7}"/>
              </c:ext>
            </c:extLst>
          </c:dPt>
          <c:dPt>
            <c:idx val="50"/>
            <c:bubble3D val="0"/>
            <c:spPr>
              <a:solidFill>
                <a:srgbClr val="4DBF35"/>
              </a:solidFill>
              <a:ln w="3175">
                <a:solidFill>
                  <a:schemeClr val="lt1"/>
                </a:solidFill>
              </a:ln>
              <a:effectLst/>
            </c:spPr>
            <c:extLst>
              <c:ext xmlns:c16="http://schemas.microsoft.com/office/drawing/2014/chart" uri="{C3380CC4-5D6E-409C-BE32-E72D297353CC}">
                <c16:uniqueId val="{00000065-D998-435A-9F4D-4B3222C5B8A7}"/>
              </c:ext>
            </c:extLst>
          </c:dPt>
          <c:dPt>
            <c:idx val="51"/>
            <c:bubble3D val="0"/>
            <c:spPr>
              <a:solidFill>
                <a:srgbClr val="4DBF35"/>
              </a:solidFill>
              <a:ln w="3175">
                <a:solidFill>
                  <a:schemeClr val="lt1"/>
                </a:solidFill>
              </a:ln>
              <a:effectLst/>
            </c:spPr>
            <c:extLst>
              <c:ext xmlns:c16="http://schemas.microsoft.com/office/drawing/2014/chart" uri="{C3380CC4-5D6E-409C-BE32-E72D297353CC}">
                <c16:uniqueId val="{00000067-D998-435A-9F4D-4B3222C5B8A7}"/>
              </c:ext>
            </c:extLst>
          </c:dPt>
          <c:dPt>
            <c:idx val="52"/>
            <c:bubble3D val="0"/>
            <c:spPr>
              <a:solidFill>
                <a:srgbClr val="4DBF35"/>
              </a:solidFill>
              <a:ln w="3175">
                <a:solidFill>
                  <a:schemeClr val="lt1"/>
                </a:solidFill>
              </a:ln>
              <a:effectLst/>
            </c:spPr>
            <c:extLst>
              <c:ext xmlns:c16="http://schemas.microsoft.com/office/drawing/2014/chart" uri="{C3380CC4-5D6E-409C-BE32-E72D297353CC}">
                <c16:uniqueId val="{00000069-D998-435A-9F4D-4B3222C5B8A7}"/>
              </c:ext>
            </c:extLst>
          </c:dPt>
          <c:dPt>
            <c:idx val="53"/>
            <c:bubble3D val="0"/>
            <c:spPr>
              <a:solidFill>
                <a:srgbClr val="4DBF35"/>
              </a:solidFill>
              <a:ln w="3175">
                <a:solidFill>
                  <a:schemeClr val="lt1"/>
                </a:solidFill>
              </a:ln>
              <a:effectLst/>
            </c:spPr>
            <c:extLst>
              <c:ext xmlns:c16="http://schemas.microsoft.com/office/drawing/2014/chart" uri="{C3380CC4-5D6E-409C-BE32-E72D297353CC}">
                <c16:uniqueId val="{0000006B-D998-435A-9F4D-4B3222C5B8A7}"/>
              </c:ext>
            </c:extLst>
          </c:dPt>
          <c:dPt>
            <c:idx val="54"/>
            <c:bubble3D val="0"/>
            <c:spPr>
              <a:solidFill>
                <a:srgbClr val="4DBF35"/>
              </a:solidFill>
              <a:ln w="3175">
                <a:solidFill>
                  <a:schemeClr val="lt1"/>
                </a:solidFill>
              </a:ln>
              <a:effectLst/>
            </c:spPr>
            <c:extLst>
              <c:ext xmlns:c16="http://schemas.microsoft.com/office/drawing/2014/chart" uri="{C3380CC4-5D6E-409C-BE32-E72D297353CC}">
                <c16:uniqueId val="{0000006D-D998-435A-9F4D-4B3222C5B8A7}"/>
              </c:ext>
            </c:extLst>
          </c:dPt>
          <c:dPt>
            <c:idx val="55"/>
            <c:bubble3D val="0"/>
            <c:spPr>
              <a:solidFill>
                <a:srgbClr val="4DBF35"/>
              </a:solidFill>
              <a:ln w="3175">
                <a:solidFill>
                  <a:schemeClr val="lt1"/>
                </a:solidFill>
              </a:ln>
              <a:effectLst/>
            </c:spPr>
            <c:extLst>
              <c:ext xmlns:c16="http://schemas.microsoft.com/office/drawing/2014/chart" uri="{C3380CC4-5D6E-409C-BE32-E72D297353CC}">
                <c16:uniqueId val="{0000006F-D998-435A-9F4D-4B3222C5B8A7}"/>
              </c:ext>
            </c:extLst>
          </c:dPt>
          <c:dPt>
            <c:idx val="56"/>
            <c:bubble3D val="0"/>
            <c:spPr>
              <a:solidFill>
                <a:srgbClr val="4DBF35"/>
              </a:solidFill>
              <a:ln w="3175">
                <a:solidFill>
                  <a:schemeClr val="lt1"/>
                </a:solidFill>
              </a:ln>
              <a:effectLst/>
            </c:spPr>
            <c:extLst>
              <c:ext xmlns:c16="http://schemas.microsoft.com/office/drawing/2014/chart" uri="{C3380CC4-5D6E-409C-BE32-E72D297353CC}">
                <c16:uniqueId val="{00000071-D998-435A-9F4D-4B3222C5B8A7}"/>
              </c:ext>
            </c:extLst>
          </c:dPt>
          <c:dPt>
            <c:idx val="57"/>
            <c:bubble3D val="0"/>
            <c:spPr>
              <a:solidFill>
                <a:srgbClr val="4DBF35"/>
              </a:solidFill>
              <a:ln w="3175">
                <a:solidFill>
                  <a:schemeClr val="lt1"/>
                </a:solidFill>
              </a:ln>
              <a:effectLst/>
            </c:spPr>
            <c:extLst>
              <c:ext xmlns:c16="http://schemas.microsoft.com/office/drawing/2014/chart" uri="{C3380CC4-5D6E-409C-BE32-E72D297353CC}">
                <c16:uniqueId val="{00000073-D998-435A-9F4D-4B3222C5B8A7}"/>
              </c:ext>
            </c:extLst>
          </c:dPt>
          <c:dPt>
            <c:idx val="58"/>
            <c:bubble3D val="0"/>
            <c:spPr>
              <a:solidFill>
                <a:srgbClr val="4DBF35"/>
              </a:solidFill>
              <a:ln w="3175">
                <a:solidFill>
                  <a:schemeClr val="lt1"/>
                </a:solidFill>
              </a:ln>
              <a:effectLst/>
            </c:spPr>
            <c:extLst>
              <c:ext xmlns:c16="http://schemas.microsoft.com/office/drawing/2014/chart" uri="{C3380CC4-5D6E-409C-BE32-E72D297353CC}">
                <c16:uniqueId val="{00000075-D998-435A-9F4D-4B3222C5B8A7}"/>
              </c:ext>
            </c:extLst>
          </c:dPt>
          <c:dPt>
            <c:idx val="59"/>
            <c:bubble3D val="0"/>
            <c:spPr>
              <a:solidFill>
                <a:srgbClr val="4DBF35"/>
              </a:solidFill>
              <a:ln w="3175">
                <a:solidFill>
                  <a:schemeClr val="lt1"/>
                </a:solidFill>
              </a:ln>
              <a:effectLst/>
            </c:spPr>
            <c:extLst>
              <c:ext xmlns:c16="http://schemas.microsoft.com/office/drawing/2014/chart" uri="{C3380CC4-5D6E-409C-BE32-E72D297353CC}">
                <c16:uniqueId val="{00000077-D998-435A-9F4D-4B3222C5B8A7}"/>
              </c:ext>
            </c:extLst>
          </c:dPt>
          <c:dPt>
            <c:idx val="60"/>
            <c:bubble3D val="0"/>
            <c:spPr>
              <a:solidFill>
                <a:srgbClr val="4DBF35"/>
              </a:solidFill>
              <a:ln w="3175">
                <a:solidFill>
                  <a:schemeClr val="lt1"/>
                </a:solidFill>
              </a:ln>
              <a:effectLst/>
            </c:spPr>
            <c:extLst>
              <c:ext xmlns:c16="http://schemas.microsoft.com/office/drawing/2014/chart" uri="{C3380CC4-5D6E-409C-BE32-E72D297353CC}">
                <c16:uniqueId val="{00000079-D998-435A-9F4D-4B3222C5B8A7}"/>
              </c:ext>
            </c:extLst>
          </c:dPt>
          <c:dPt>
            <c:idx val="61"/>
            <c:bubble3D val="0"/>
            <c:spPr>
              <a:solidFill>
                <a:srgbClr val="4DBF35"/>
              </a:solidFill>
              <a:ln w="3175">
                <a:solidFill>
                  <a:schemeClr val="lt1"/>
                </a:solidFill>
              </a:ln>
              <a:effectLst/>
            </c:spPr>
            <c:extLst>
              <c:ext xmlns:c16="http://schemas.microsoft.com/office/drawing/2014/chart" uri="{C3380CC4-5D6E-409C-BE32-E72D297353CC}">
                <c16:uniqueId val="{0000007B-D998-435A-9F4D-4B3222C5B8A7}"/>
              </c:ext>
            </c:extLst>
          </c:dPt>
          <c:dPt>
            <c:idx val="62"/>
            <c:bubble3D val="0"/>
            <c:spPr>
              <a:solidFill>
                <a:srgbClr val="4DBF35"/>
              </a:solidFill>
              <a:ln w="3175">
                <a:solidFill>
                  <a:schemeClr val="lt1"/>
                </a:solidFill>
              </a:ln>
              <a:effectLst/>
            </c:spPr>
            <c:extLst>
              <c:ext xmlns:c16="http://schemas.microsoft.com/office/drawing/2014/chart" uri="{C3380CC4-5D6E-409C-BE32-E72D297353CC}">
                <c16:uniqueId val="{0000007D-D998-435A-9F4D-4B3222C5B8A7}"/>
              </c:ext>
            </c:extLst>
          </c:dPt>
          <c:dPt>
            <c:idx val="63"/>
            <c:bubble3D val="0"/>
            <c:spPr>
              <a:solidFill>
                <a:srgbClr val="4DBF35"/>
              </a:solidFill>
              <a:ln w="3175">
                <a:solidFill>
                  <a:schemeClr val="lt1"/>
                </a:solidFill>
              </a:ln>
              <a:effectLst/>
            </c:spPr>
            <c:extLst>
              <c:ext xmlns:c16="http://schemas.microsoft.com/office/drawing/2014/chart" uri="{C3380CC4-5D6E-409C-BE32-E72D297353CC}">
                <c16:uniqueId val="{0000007F-D998-435A-9F4D-4B3222C5B8A7}"/>
              </c:ext>
            </c:extLst>
          </c:dPt>
          <c:dPt>
            <c:idx val="64"/>
            <c:bubble3D val="0"/>
            <c:spPr>
              <a:solidFill>
                <a:srgbClr val="4DBF35"/>
              </a:solidFill>
              <a:ln w="3175">
                <a:solidFill>
                  <a:schemeClr val="lt1"/>
                </a:solidFill>
              </a:ln>
              <a:effectLst/>
            </c:spPr>
            <c:extLst>
              <c:ext xmlns:c16="http://schemas.microsoft.com/office/drawing/2014/chart" uri="{C3380CC4-5D6E-409C-BE32-E72D297353CC}">
                <c16:uniqueId val="{00000081-D998-435A-9F4D-4B3222C5B8A7}"/>
              </c:ext>
            </c:extLst>
          </c:dPt>
          <c:dPt>
            <c:idx val="65"/>
            <c:bubble3D val="0"/>
            <c:spPr>
              <a:solidFill>
                <a:srgbClr val="4DBF35"/>
              </a:solidFill>
              <a:ln w="3175">
                <a:solidFill>
                  <a:schemeClr val="lt1"/>
                </a:solidFill>
              </a:ln>
              <a:effectLst/>
            </c:spPr>
            <c:extLst>
              <c:ext xmlns:c16="http://schemas.microsoft.com/office/drawing/2014/chart" uri="{C3380CC4-5D6E-409C-BE32-E72D297353CC}">
                <c16:uniqueId val="{00000083-D998-435A-9F4D-4B3222C5B8A7}"/>
              </c:ext>
            </c:extLst>
          </c:dPt>
          <c:dPt>
            <c:idx val="66"/>
            <c:bubble3D val="0"/>
            <c:spPr>
              <a:solidFill>
                <a:srgbClr val="4DBF35"/>
              </a:solidFill>
              <a:ln w="3175">
                <a:solidFill>
                  <a:schemeClr val="lt1"/>
                </a:solidFill>
              </a:ln>
              <a:effectLst/>
            </c:spPr>
            <c:extLst>
              <c:ext xmlns:c16="http://schemas.microsoft.com/office/drawing/2014/chart" uri="{C3380CC4-5D6E-409C-BE32-E72D297353CC}">
                <c16:uniqueId val="{00000085-D998-435A-9F4D-4B3222C5B8A7}"/>
              </c:ext>
            </c:extLst>
          </c:dPt>
          <c:dPt>
            <c:idx val="67"/>
            <c:bubble3D val="0"/>
            <c:spPr>
              <a:solidFill>
                <a:srgbClr val="4DBF35"/>
              </a:solidFill>
              <a:ln w="3175">
                <a:solidFill>
                  <a:schemeClr val="lt1"/>
                </a:solidFill>
              </a:ln>
              <a:effectLst/>
            </c:spPr>
            <c:extLst>
              <c:ext xmlns:c16="http://schemas.microsoft.com/office/drawing/2014/chart" uri="{C3380CC4-5D6E-409C-BE32-E72D297353CC}">
                <c16:uniqueId val="{00000087-D998-435A-9F4D-4B3222C5B8A7}"/>
              </c:ext>
            </c:extLst>
          </c:dPt>
          <c:dPt>
            <c:idx val="68"/>
            <c:bubble3D val="0"/>
            <c:spPr>
              <a:solidFill>
                <a:srgbClr val="4DBF35"/>
              </a:solidFill>
              <a:ln w="3175">
                <a:solidFill>
                  <a:schemeClr val="lt1"/>
                </a:solidFill>
              </a:ln>
              <a:effectLst/>
            </c:spPr>
            <c:extLst>
              <c:ext xmlns:c16="http://schemas.microsoft.com/office/drawing/2014/chart" uri="{C3380CC4-5D6E-409C-BE32-E72D297353CC}">
                <c16:uniqueId val="{00000089-D998-435A-9F4D-4B3222C5B8A7}"/>
              </c:ext>
            </c:extLst>
          </c:dPt>
          <c:dPt>
            <c:idx val="69"/>
            <c:bubble3D val="0"/>
            <c:spPr>
              <a:solidFill>
                <a:srgbClr val="4DBF35"/>
              </a:solidFill>
              <a:ln w="3175">
                <a:solidFill>
                  <a:schemeClr val="lt1"/>
                </a:solidFill>
              </a:ln>
              <a:effectLst/>
            </c:spPr>
            <c:extLst>
              <c:ext xmlns:c16="http://schemas.microsoft.com/office/drawing/2014/chart" uri="{C3380CC4-5D6E-409C-BE32-E72D297353CC}">
                <c16:uniqueId val="{0000008B-D998-435A-9F4D-4B3222C5B8A7}"/>
              </c:ext>
            </c:extLst>
          </c:dPt>
          <c:dPt>
            <c:idx val="70"/>
            <c:bubble3D val="0"/>
            <c:spPr>
              <a:solidFill>
                <a:srgbClr val="4DBF35"/>
              </a:solidFill>
              <a:ln w="3175">
                <a:solidFill>
                  <a:schemeClr val="lt1"/>
                </a:solidFill>
              </a:ln>
              <a:effectLst/>
            </c:spPr>
            <c:extLst>
              <c:ext xmlns:c16="http://schemas.microsoft.com/office/drawing/2014/chart" uri="{C3380CC4-5D6E-409C-BE32-E72D297353CC}">
                <c16:uniqueId val="{0000008D-D998-435A-9F4D-4B3222C5B8A7}"/>
              </c:ext>
            </c:extLst>
          </c:dPt>
          <c:dPt>
            <c:idx val="71"/>
            <c:bubble3D val="0"/>
            <c:spPr>
              <a:solidFill>
                <a:srgbClr val="4DBF35"/>
              </a:solidFill>
              <a:ln w="3175">
                <a:solidFill>
                  <a:schemeClr val="lt1"/>
                </a:solidFill>
              </a:ln>
              <a:effectLst/>
            </c:spPr>
            <c:extLst>
              <c:ext xmlns:c16="http://schemas.microsoft.com/office/drawing/2014/chart" uri="{C3380CC4-5D6E-409C-BE32-E72D297353CC}">
                <c16:uniqueId val="{0000008F-D998-435A-9F4D-4B3222C5B8A7}"/>
              </c:ext>
            </c:extLst>
          </c:dPt>
          <c:dPt>
            <c:idx val="72"/>
            <c:bubble3D val="0"/>
            <c:spPr>
              <a:solidFill>
                <a:srgbClr val="4DBF35"/>
              </a:solidFill>
              <a:ln w="3175">
                <a:solidFill>
                  <a:schemeClr val="lt1"/>
                </a:solidFill>
              </a:ln>
              <a:effectLst/>
            </c:spPr>
            <c:extLst>
              <c:ext xmlns:c16="http://schemas.microsoft.com/office/drawing/2014/chart" uri="{C3380CC4-5D6E-409C-BE32-E72D297353CC}">
                <c16:uniqueId val="{00000091-D998-435A-9F4D-4B3222C5B8A7}"/>
              </c:ext>
            </c:extLst>
          </c:dPt>
          <c:dPt>
            <c:idx val="73"/>
            <c:bubble3D val="0"/>
            <c:spPr>
              <a:solidFill>
                <a:srgbClr val="4DBF35"/>
              </a:solidFill>
              <a:ln w="3175">
                <a:solidFill>
                  <a:schemeClr val="lt1"/>
                </a:solidFill>
              </a:ln>
              <a:effectLst/>
            </c:spPr>
            <c:extLst>
              <c:ext xmlns:c16="http://schemas.microsoft.com/office/drawing/2014/chart" uri="{C3380CC4-5D6E-409C-BE32-E72D297353CC}">
                <c16:uniqueId val="{00000093-D998-435A-9F4D-4B3222C5B8A7}"/>
              </c:ext>
            </c:extLst>
          </c:dPt>
          <c:dPt>
            <c:idx val="74"/>
            <c:bubble3D val="0"/>
            <c:spPr>
              <a:solidFill>
                <a:srgbClr val="4DBF35"/>
              </a:solidFill>
              <a:ln w="3175">
                <a:solidFill>
                  <a:schemeClr val="lt1"/>
                </a:solidFill>
              </a:ln>
              <a:effectLst/>
            </c:spPr>
            <c:extLst>
              <c:ext xmlns:c16="http://schemas.microsoft.com/office/drawing/2014/chart" uri="{C3380CC4-5D6E-409C-BE32-E72D297353CC}">
                <c16:uniqueId val="{00000095-D998-435A-9F4D-4B3222C5B8A7}"/>
              </c:ext>
            </c:extLst>
          </c:dPt>
          <c:dPt>
            <c:idx val="75"/>
            <c:bubble3D val="0"/>
            <c:spPr>
              <a:solidFill>
                <a:srgbClr val="4DBF35"/>
              </a:solidFill>
              <a:ln w="3175">
                <a:solidFill>
                  <a:schemeClr val="lt1"/>
                </a:solidFill>
              </a:ln>
              <a:effectLst/>
            </c:spPr>
            <c:extLst>
              <c:ext xmlns:c16="http://schemas.microsoft.com/office/drawing/2014/chart" uri="{C3380CC4-5D6E-409C-BE32-E72D297353CC}">
                <c16:uniqueId val="{00000097-D998-435A-9F4D-4B3222C5B8A7}"/>
              </c:ext>
            </c:extLst>
          </c:dPt>
          <c:dPt>
            <c:idx val="76"/>
            <c:bubble3D val="0"/>
            <c:spPr>
              <a:solidFill>
                <a:srgbClr val="4DBF35"/>
              </a:solidFill>
              <a:ln w="3175">
                <a:solidFill>
                  <a:schemeClr val="lt1"/>
                </a:solidFill>
              </a:ln>
              <a:effectLst/>
            </c:spPr>
            <c:extLst>
              <c:ext xmlns:c16="http://schemas.microsoft.com/office/drawing/2014/chart" uri="{C3380CC4-5D6E-409C-BE32-E72D297353CC}">
                <c16:uniqueId val="{00000099-D998-435A-9F4D-4B3222C5B8A7}"/>
              </c:ext>
            </c:extLst>
          </c:dPt>
          <c:dPt>
            <c:idx val="77"/>
            <c:bubble3D val="0"/>
            <c:spPr>
              <a:solidFill>
                <a:srgbClr val="4DBF35"/>
              </a:solidFill>
              <a:ln w="3175">
                <a:solidFill>
                  <a:schemeClr val="lt1"/>
                </a:solidFill>
              </a:ln>
              <a:effectLst/>
            </c:spPr>
            <c:extLst>
              <c:ext xmlns:c16="http://schemas.microsoft.com/office/drawing/2014/chart" uri="{C3380CC4-5D6E-409C-BE32-E72D297353CC}">
                <c16:uniqueId val="{0000009B-D998-435A-9F4D-4B3222C5B8A7}"/>
              </c:ext>
            </c:extLst>
          </c:dPt>
          <c:dPt>
            <c:idx val="78"/>
            <c:bubble3D val="0"/>
            <c:spPr>
              <a:solidFill>
                <a:srgbClr val="4DBF35"/>
              </a:solidFill>
              <a:ln w="3175">
                <a:solidFill>
                  <a:schemeClr val="lt1"/>
                </a:solidFill>
              </a:ln>
              <a:effectLst/>
            </c:spPr>
            <c:extLst>
              <c:ext xmlns:c16="http://schemas.microsoft.com/office/drawing/2014/chart" uri="{C3380CC4-5D6E-409C-BE32-E72D297353CC}">
                <c16:uniqueId val="{0000009D-D998-435A-9F4D-4B3222C5B8A7}"/>
              </c:ext>
            </c:extLst>
          </c:dPt>
          <c:dPt>
            <c:idx val="79"/>
            <c:bubble3D val="0"/>
            <c:spPr>
              <a:solidFill>
                <a:srgbClr val="4DBF35"/>
              </a:solidFill>
              <a:ln w="3175">
                <a:solidFill>
                  <a:schemeClr val="lt1"/>
                </a:solidFill>
              </a:ln>
              <a:effectLst/>
            </c:spPr>
            <c:extLst>
              <c:ext xmlns:c16="http://schemas.microsoft.com/office/drawing/2014/chart" uri="{C3380CC4-5D6E-409C-BE32-E72D297353CC}">
                <c16:uniqueId val="{0000009F-D998-435A-9F4D-4B3222C5B8A7}"/>
              </c:ext>
            </c:extLst>
          </c:dPt>
          <c:dPt>
            <c:idx val="80"/>
            <c:bubble3D val="0"/>
            <c:spPr>
              <a:solidFill>
                <a:srgbClr val="4DBF35"/>
              </a:solidFill>
              <a:ln w="3175">
                <a:solidFill>
                  <a:schemeClr val="lt1"/>
                </a:solidFill>
              </a:ln>
              <a:effectLst/>
            </c:spPr>
            <c:extLst>
              <c:ext xmlns:c16="http://schemas.microsoft.com/office/drawing/2014/chart" uri="{C3380CC4-5D6E-409C-BE32-E72D297353CC}">
                <c16:uniqueId val="{000000A1-D998-435A-9F4D-4B3222C5B8A7}"/>
              </c:ext>
            </c:extLst>
          </c:dPt>
          <c:dPt>
            <c:idx val="81"/>
            <c:bubble3D val="0"/>
            <c:spPr>
              <a:solidFill>
                <a:srgbClr val="4DBF35"/>
              </a:solidFill>
              <a:ln w="3175">
                <a:solidFill>
                  <a:schemeClr val="lt1"/>
                </a:solidFill>
              </a:ln>
              <a:effectLst/>
            </c:spPr>
            <c:extLst>
              <c:ext xmlns:c16="http://schemas.microsoft.com/office/drawing/2014/chart" uri="{C3380CC4-5D6E-409C-BE32-E72D297353CC}">
                <c16:uniqueId val="{000000A3-D998-435A-9F4D-4B3222C5B8A7}"/>
              </c:ext>
            </c:extLst>
          </c:dPt>
          <c:dPt>
            <c:idx val="82"/>
            <c:bubble3D val="0"/>
            <c:spPr>
              <a:solidFill>
                <a:srgbClr val="4DBF35"/>
              </a:solidFill>
              <a:ln w="3175">
                <a:solidFill>
                  <a:schemeClr val="lt1"/>
                </a:solidFill>
              </a:ln>
              <a:effectLst/>
            </c:spPr>
            <c:extLst>
              <c:ext xmlns:c16="http://schemas.microsoft.com/office/drawing/2014/chart" uri="{C3380CC4-5D6E-409C-BE32-E72D297353CC}">
                <c16:uniqueId val="{000000A5-D998-435A-9F4D-4B3222C5B8A7}"/>
              </c:ext>
            </c:extLst>
          </c:dPt>
          <c:dPt>
            <c:idx val="83"/>
            <c:bubble3D val="0"/>
            <c:spPr>
              <a:solidFill>
                <a:srgbClr val="4DBF35"/>
              </a:solidFill>
              <a:ln w="3175">
                <a:solidFill>
                  <a:schemeClr val="lt1"/>
                </a:solidFill>
              </a:ln>
              <a:effectLst/>
            </c:spPr>
            <c:extLst>
              <c:ext xmlns:c16="http://schemas.microsoft.com/office/drawing/2014/chart" uri="{C3380CC4-5D6E-409C-BE32-E72D297353CC}">
                <c16:uniqueId val="{000000A7-D998-435A-9F4D-4B3222C5B8A7}"/>
              </c:ext>
            </c:extLst>
          </c:dPt>
          <c:dPt>
            <c:idx val="84"/>
            <c:bubble3D val="0"/>
            <c:spPr>
              <a:solidFill>
                <a:srgbClr val="4DBF35"/>
              </a:solidFill>
              <a:ln w="3175">
                <a:solidFill>
                  <a:schemeClr val="lt1"/>
                </a:solidFill>
              </a:ln>
              <a:effectLst/>
            </c:spPr>
            <c:extLst>
              <c:ext xmlns:c16="http://schemas.microsoft.com/office/drawing/2014/chart" uri="{C3380CC4-5D6E-409C-BE32-E72D297353CC}">
                <c16:uniqueId val="{000000A9-D998-435A-9F4D-4B3222C5B8A7}"/>
              </c:ext>
            </c:extLst>
          </c:dPt>
          <c:dPt>
            <c:idx val="85"/>
            <c:bubble3D val="0"/>
            <c:spPr>
              <a:solidFill>
                <a:srgbClr val="4DBF35"/>
              </a:solidFill>
              <a:ln w="3175">
                <a:solidFill>
                  <a:schemeClr val="lt1"/>
                </a:solidFill>
              </a:ln>
              <a:effectLst/>
            </c:spPr>
            <c:extLst>
              <c:ext xmlns:c16="http://schemas.microsoft.com/office/drawing/2014/chart" uri="{C3380CC4-5D6E-409C-BE32-E72D297353CC}">
                <c16:uniqueId val="{000000AB-D998-435A-9F4D-4B3222C5B8A7}"/>
              </c:ext>
            </c:extLst>
          </c:dPt>
          <c:dPt>
            <c:idx val="86"/>
            <c:bubble3D val="0"/>
            <c:spPr>
              <a:solidFill>
                <a:srgbClr val="4DBF35"/>
              </a:solidFill>
              <a:ln w="3175">
                <a:solidFill>
                  <a:schemeClr val="lt1"/>
                </a:solidFill>
              </a:ln>
              <a:effectLst/>
            </c:spPr>
            <c:extLst>
              <c:ext xmlns:c16="http://schemas.microsoft.com/office/drawing/2014/chart" uri="{C3380CC4-5D6E-409C-BE32-E72D297353CC}">
                <c16:uniqueId val="{000000AD-D998-435A-9F4D-4B3222C5B8A7}"/>
              </c:ext>
            </c:extLst>
          </c:dPt>
          <c:dPt>
            <c:idx val="87"/>
            <c:bubble3D val="0"/>
            <c:spPr>
              <a:solidFill>
                <a:srgbClr val="4DBF35"/>
              </a:solidFill>
              <a:ln w="3175">
                <a:solidFill>
                  <a:schemeClr val="lt1"/>
                </a:solidFill>
              </a:ln>
              <a:effectLst/>
            </c:spPr>
            <c:extLst>
              <c:ext xmlns:c16="http://schemas.microsoft.com/office/drawing/2014/chart" uri="{C3380CC4-5D6E-409C-BE32-E72D297353CC}">
                <c16:uniqueId val="{000000AF-D998-435A-9F4D-4B3222C5B8A7}"/>
              </c:ext>
            </c:extLst>
          </c:dPt>
          <c:dPt>
            <c:idx val="88"/>
            <c:bubble3D val="0"/>
            <c:spPr>
              <a:solidFill>
                <a:srgbClr val="4DBF35"/>
              </a:solidFill>
              <a:ln w="3175">
                <a:solidFill>
                  <a:schemeClr val="lt1"/>
                </a:solidFill>
              </a:ln>
              <a:effectLst/>
            </c:spPr>
            <c:extLst>
              <c:ext xmlns:c16="http://schemas.microsoft.com/office/drawing/2014/chart" uri="{C3380CC4-5D6E-409C-BE32-E72D297353CC}">
                <c16:uniqueId val="{000000B1-D998-435A-9F4D-4B3222C5B8A7}"/>
              </c:ext>
            </c:extLst>
          </c:dPt>
          <c:dPt>
            <c:idx val="89"/>
            <c:bubble3D val="0"/>
            <c:spPr>
              <a:solidFill>
                <a:srgbClr val="4DBF35"/>
              </a:solidFill>
              <a:ln w="3175">
                <a:solidFill>
                  <a:schemeClr val="lt1"/>
                </a:solidFill>
              </a:ln>
              <a:effectLst/>
            </c:spPr>
            <c:extLst>
              <c:ext xmlns:c16="http://schemas.microsoft.com/office/drawing/2014/chart" uri="{C3380CC4-5D6E-409C-BE32-E72D297353CC}">
                <c16:uniqueId val="{000000B3-D998-435A-9F4D-4B3222C5B8A7}"/>
              </c:ext>
            </c:extLst>
          </c:dPt>
          <c:dPt>
            <c:idx val="90"/>
            <c:bubble3D val="0"/>
            <c:spPr>
              <a:solidFill>
                <a:srgbClr val="4DBF35"/>
              </a:solidFill>
              <a:ln w="3175">
                <a:solidFill>
                  <a:schemeClr val="lt1"/>
                </a:solidFill>
              </a:ln>
              <a:effectLst/>
            </c:spPr>
            <c:extLst>
              <c:ext xmlns:c16="http://schemas.microsoft.com/office/drawing/2014/chart" uri="{C3380CC4-5D6E-409C-BE32-E72D297353CC}">
                <c16:uniqueId val="{000000B5-D998-435A-9F4D-4B3222C5B8A7}"/>
              </c:ext>
            </c:extLst>
          </c:dPt>
          <c:dPt>
            <c:idx val="91"/>
            <c:bubble3D val="0"/>
            <c:spPr>
              <a:solidFill>
                <a:srgbClr val="4DBF35"/>
              </a:solidFill>
              <a:ln w="3175">
                <a:solidFill>
                  <a:schemeClr val="lt1"/>
                </a:solidFill>
              </a:ln>
              <a:effectLst/>
            </c:spPr>
            <c:extLst>
              <c:ext xmlns:c16="http://schemas.microsoft.com/office/drawing/2014/chart" uri="{C3380CC4-5D6E-409C-BE32-E72D297353CC}">
                <c16:uniqueId val="{000000B7-D998-435A-9F4D-4B3222C5B8A7}"/>
              </c:ext>
            </c:extLst>
          </c:dPt>
          <c:dPt>
            <c:idx val="92"/>
            <c:bubble3D val="0"/>
            <c:spPr>
              <a:solidFill>
                <a:srgbClr val="4DBF35"/>
              </a:solidFill>
              <a:ln w="3175">
                <a:solidFill>
                  <a:schemeClr val="lt1"/>
                </a:solidFill>
              </a:ln>
              <a:effectLst/>
            </c:spPr>
            <c:extLst>
              <c:ext xmlns:c16="http://schemas.microsoft.com/office/drawing/2014/chart" uri="{C3380CC4-5D6E-409C-BE32-E72D297353CC}">
                <c16:uniqueId val="{000000B9-D998-435A-9F4D-4B3222C5B8A7}"/>
              </c:ext>
            </c:extLst>
          </c:dPt>
          <c:dPt>
            <c:idx val="93"/>
            <c:bubble3D val="0"/>
            <c:spPr>
              <a:solidFill>
                <a:srgbClr val="4DBF35"/>
              </a:solidFill>
              <a:ln w="3175">
                <a:solidFill>
                  <a:schemeClr val="lt1"/>
                </a:solidFill>
              </a:ln>
              <a:effectLst/>
            </c:spPr>
            <c:extLst>
              <c:ext xmlns:c16="http://schemas.microsoft.com/office/drawing/2014/chart" uri="{C3380CC4-5D6E-409C-BE32-E72D297353CC}">
                <c16:uniqueId val="{000000BB-D998-435A-9F4D-4B3222C5B8A7}"/>
              </c:ext>
            </c:extLst>
          </c:dPt>
          <c:dPt>
            <c:idx val="94"/>
            <c:bubble3D val="0"/>
            <c:spPr>
              <a:solidFill>
                <a:srgbClr val="4DBF35"/>
              </a:solidFill>
              <a:ln w="3175">
                <a:solidFill>
                  <a:schemeClr val="lt1"/>
                </a:solidFill>
              </a:ln>
              <a:effectLst/>
            </c:spPr>
            <c:extLst>
              <c:ext xmlns:c16="http://schemas.microsoft.com/office/drawing/2014/chart" uri="{C3380CC4-5D6E-409C-BE32-E72D297353CC}">
                <c16:uniqueId val="{000000BD-D998-435A-9F4D-4B3222C5B8A7}"/>
              </c:ext>
            </c:extLst>
          </c:dPt>
          <c:dPt>
            <c:idx val="95"/>
            <c:bubble3D val="0"/>
            <c:spPr>
              <a:solidFill>
                <a:srgbClr val="4DBF35"/>
              </a:solidFill>
              <a:ln w="3175">
                <a:solidFill>
                  <a:schemeClr val="lt1"/>
                </a:solidFill>
              </a:ln>
              <a:effectLst/>
            </c:spPr>
            <c:extLst>
              <c:ext xmlns:c16="http://schemas.microsoft.com/office/drawing/2014/chart" uri="{C3380CC4-5D6E-409C-BE32-E72D297353CC}">
                <c16:uniqueId val="{000000BF-D998-435A-9F4D-4B3222C5B8A7}"/>
              </c:ext>
            </c:extLst>
          </c:dPt>
          <c:dPt>
            <c:idx val="96"/>
            <c:bubble3D val="0"/>
            <c:spPr>
              <a:solidFill>
                <a:srgbClr val="4DBF35"/>
              </a:solidFill>
              <a:ln w="3175">
                <a:solidFill>
                  <a:schemeClr val="lt1"/>
                </a:solidFill>
              </a:ln>
              <a:effectLst/>
            </c:spPr>
            <c:extLst>
              <c:ext xmlns:c16="http://schemas.microsoft.com/office/drawing/2014/chart" uri="{C3380CC4-5D6E-409C-BE32-E72D297353CC}">
                <c16:uniqueId val="{000000C1-D998-435A-9F4D-4B3222C5B8A7}"/>
              </c:ext>
            </c:extLst>
          </c:dPt>
          <c:dPt>
            <c:idx val="97"/>
            <c:bubble3D val="0"/>
            <c:spPr>
              <a:solidFill>
                <a:srgbClr val="4DBF35"/>
              </a:solidFill>
              <a:ln w="3175">
                <a:solidFill>
                  <a:schemeClr val="lt1"/>
                </a:solidFill>
              </a:ln>
              <a:effectLst/>
            </c:spPr>
            <c:extLst>
              <c:ext xmlns:c16="http://schemas.microsoft.com/office/drawing/2014/chart" uri="{C3380CC4-5D6E-409C-BE32-E72D297353CC}">
                <c16:uniqueId val="{000000C3-D998-435A-9F4D-4B3222C5B8A7}"/>
              </c:ext>
            </c:extLst>
          </c:dPt>
          <c:dPt>
            <c:idx val="98"/>
            <c:bubble3D val="0"/>
            <c:spPr>
              <a:solidFill>
                <a:srgbClr val="4DBF35"/>
              </a:solidFill>
              <a:ln w="3175">
                <a:solidFill>
                  <a:schemeClr val="lt1"/>
                </a:solidFill>
              </a:ln>
              <a:effectLst/>
            </c:spPr>
            <c:extLst>
              <c:ext xmlns:c16="http://schemas.microsoft.com/office/drawing/2014/chart" uri="{C3380CC4-5D6E-409C-BE32-E72D297353CC}">
                <c16:uniqueId val="{000000C5-D998-435A-9F4D-4B3222C5B8A7}"/>
              </c:ext>
            </c:extLst>
          </c:dPt>
          <c:dPt>
            <c:idx val="99"/>
            <c:bubble3D val="0"/>
            <c:spPr>
              <a:solidFill>
                <a:srgbClr val="4DBF35"/>
              </a:solidFill>
              <a:ln w="3175">
                <a:solidFill>
                  <a:schemeClr val="lt1"/>
                </a:solidFill>
              </a:ln>
              <a:effectLst/>
            </c:spPr>
            <c:extLst>
              <c:ext xmlns:c16="http://schemas.microsoft.com/office/drawing/2014/chart" uri="{C3380CC4-5D6E-409C-BE32-E72D297353CC}">
                <c16:uniqueId val="{000000C7-D998-435A-9F4D-4B3222C5B8A7}"/>
              </c:ext>
            </c:extLst>
          </c:dPt>
          <c:dPt>
            <c:idx val="100"/>
            <c:bubble3D val="0"/>
            <c:spPr>
              <a:noFill/>
              <a:ln w="3175">
                <a:noFill/>
              </a:ln>
              <a:effectLst/>
            </c:spPr>
            <c:extLst>
              <c:ext xmlns:c16="http://schemas.microsoft.com/office/drawing/2014/chart" uri="{C3380CC4-5D6E-409C-BE32-E72D297353CC}">
                <c16:uniqueId val="{000000C9-D998-435A-9F4D-4B3222C5B8A7}"/>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CA-D998-435A-9F4D-4B3222C5B8A7}"/>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pattFill prst="dkUpDiag">
                <a:fgClr>
                  <a:srgbClr val="00B0F0"/>
                </a:fgClr>
                <a:bgClr>
                  <a:srgbClr val="009ED6"/>
                </a:bgClr>
              </a:pattFill>
              <a:ln w="19050">
                <a:solidFill>
                  <a:schemeClr val="lt1"/>
                </a:solidFill>
              </a:ln>
              <a:effectLst/>
            </c:spPr>
            <c:extLst>
              <c:ext xmlns:c16="http://schemas.microsoft.com/office/drawing/2014/chart" uri="{C3380CC4-5D6E-409C-BE32-E72D297353CC}">
                <c16:uniqueId val="{00000001-2209-4D87-8330-23318381F6D3}"/>
              </c:ext>
            </c:extLst>
          </c:dPt>
          <c:dPt>
            <c:idx val="1"/>
            <c:bubble3D val="0"/>
            <c:spPr>
              <a:pattFill prst="dkUpDiag">
                <a:fgClr>
                  <a:schemeClr val="bg1">
                    <a:lumMod val="85000"/>
                  </a:schemeClr>
                </a:fgClr>
                <a:bgClr>
                  <a:srgbClr val="CFCFCF"/>
                </a:bgClr>
              </a:pattFill>
              <a:ln w="19050">
                <a:solidFill>
                  <a:schemeClr val="lt1"/>
                </a:solidFill>
              </a:ln>
              <a:effectLst/>
            </c:spPr>
            <c:extLst>
              <c:ext xmlns:c16="http://schemas.microsoft.com/office/drawing/2014/chart" uri="{C3380CC4-5D6E-409C-BE32-E72D297353CC}">
                <c16:uniqueId val="{00000003-2209-4D87-8330-23318381F6D3}"/>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4-2209-4D87-8330-23318381F6D3}"/>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66CF51"/>
              </a:fgClr>
              <a:bgClr>
                <a:srgbClr val="4DBF35"/>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230F-41A1-84C1-F27AE87D6485}"/>
            </c:ext>
          </c:extLst>
        </c:ser>
        <c:ser>
          <c:idx val="1"/>
          <c:order val="1"/>
          <c:tx>
            <c:strRef>
              <c:f>'Progress Bar'!$M$2</c:f>
              <c:strCache>
                <c:ptCount val="1"/>
                <c:pt idx="0">
                  <c:v>Remainder</c:v>
                </c:pt>
              </c:strCache>
            </c:strRef>
          </c:tx>
          <c:spPr>
            <a:pattFill prst="dkUpDiag">
              <a:fgClr>
                <a:schemeClr val="bg1">
                  <a:lumMod val="95000"/>
                </a:schemeClr>
              </a:fgClr>
              <a:bgClr>
                <a:schemeClr val="bg1">
                  <a:lumMod val="8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230F-41A1-84C1-F27AE87D6485}"/>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7"/>
            <c:spPr>
              <a:solidFill>
                <a:schemeClr val="bg1">
                  <a:lumMod val="85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2B19-4886-99E7-863B43DA4C2A}"/>
            </c:ext>
          </c:extLst>
        </c:ser>
        <c:ser>
          <c:idx val="1"/>
          <c:order val="1"/>
          <c:tx>
            <c:strRef>
              <c:f>Dot!$K$2</c:f>
              <c:strCache>
                <c:ptCount val="1"/>
                <c:pt idx="0">
                  <c:v>Color</c:v>
                </c:pt>
              </c:strCache>
            </c:strRef>
          </c:tx>
          <c:spPr>
            <a:ln w="190500" cap="rnd">
              <a:noFill/>
              <a:round/>
            </a:ln>
            <a:effectLst/>
          </c:spPr>
          <c:marker>
            <c:symbol val="circle"/>
            <c:size val="7"/>
            <c:spPr>
              <a:solidFill>
                <a:srgbClr val="FF3399"/>
              </a:solidFill>
              <a:ln w="9525">
                <a:noFill/>
              </a:ln>
              <a:effectLst/>
            </c:spPr>
          </c:marker>
          <c:dLbls>
            <c:dLbl>
              <c:idx val="0"/>
              <c:tx>
                <c:rich>
                  <a:bodyPr/>
                  <a:lstStyle/>
                  <a:p>
                    <a:fld id="{E01A7B8D-2DE5-45AA-97D8-9F37C749FD0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B19-4886-99E7-863B43DA4C2A}"/>
                </c:ext>
              </c:extLst>
            </c:dLbl>
            <c:dLbl>
              <c:idx val="1"/>
              <c:tx>
                <c:rich>
                  <a:bodyPr/>
                  <a:lstStyle/>
                  <a:p>
                    <a:fld id="{AD68EDB5-3D9C-4D45-B2C7-61E8DD244D6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B19-4886-99E7-863B43DA4C2A}"/>
                </c:ext>
              </c:extLst>
            </c:dLbl>
            <c:dLbl>
              <c:idx val="2"/>
              <c:tx>
                <c:rich>
                  <a:bodyPr/>
                  <a:lstStyle/>
                  <a:p>
                    <a:fld id="{DFDBC838-34CA-4E21-B04B-F6088F95F5D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B19-4886-99E7-863B43DA4C2A}"/>
                </c:ext>
              </c:extLst>
            </c:dLbl>
            <c:dLbl>
              <c:idx val="3"/>
              <c:tx>
                <c:rich>
                  <a:bodyPr/>
                  <a:lstStyle/>
                  <a:p>
                    <a:fld id="{76246595-9467-4D91-9B60-E77809FEEE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B19-4886-99E7-863B43DA4C2A}"/>
                </c:ext>
              </c:extLst>
            </c:dLbl>
            <c:dLbl>
              <c:idx val="4"/>
              <c:tx>
                <c:rich>
                  <a:bodyPr/>
                  <a:lstStyle/>
                  <a:p>
                    <a:fld id="{E3DDD956-7919-447B-ABC2-62315C923FF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B19-4886-99E7-863B43DA4C2A}"/>
                </c:ext>
              </c:extLst>
            </c:dLbl>
            <c:dLbl>
              <c:idx val="5"/>
              <c:tx>
                <c:rich>
                  <a:bodyPr/>
                  <a:lstStyle/>
                  <a:p>
                    <a:fld id="{D16F0382-D506-4758-ACDA-1822846188E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B19-4886-99E7-863B43DA4C2A}"/>
                </c:ext>
              </c:extLst>
            </c:dLbl>
            <c:dLbl>
              <c:idx val="6"/>
              <c:tx>
                <c:rich>
                  <a:bodyPr/>
                  <a:lstStyle/>
                  <a:p>
                    <a:fld id="{F09902ED-6D4E-4370-8456-FE89BD2C83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B19-4886-99E7-863B43DA4C2A}"/>
                </c:ext>
              </c:extLst>
            </c:dLbl>
            <c:dLbl>
              <c:idx val="7"/>
              <c:tx>
                <c:rich>
                  <a:bodyPr/>
                  <a:lstStyle/>
                  <a:p>
                    <a:fld id="{154696A7-D0B4-482A-9B19-A80A30AD21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B19-4886-99E7-863B43DA4C2A}"/>
                </c:ext>
              </c:extLst>
            </c:dLbl>
            <c:dLbl>
              <c:idx val="8"/>
              <c:tx>
                <c:rich>
                  <a:bodyPr/>
                  <a:lstStyle/>
                  <a:p>
                    <a:fld id="{5508E2AB-4F7D-4ECB-BD3B-E454B9EDF52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B19-4886-99E7-863B43DA4C2A}"/>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2B19-4886-99E7-863B43DA4C2A}"/>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2B19-4886-99E7-863B43DA4C2A}"/>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2B19-4886-99E7-863B43DA4C2A}"/>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2B19-4886-99E7-863B43DA4C2A}"/>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2B19-4886-99E7-863B43DA4C2A}"/>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2B19-4886-99E7-863B43DA4C2A}"/>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2B19-4886-99E7-863B43DA4C2A}"/>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2B19-4886-99E7-863B43DA4C2A}"/>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2B19-4886-99E7-863B43DA4C2A}"/>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2B19-4886-99E7-863B43DA4C2A}"/>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2B19-4886-99E7-863B43DA4C2A}"/>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15-2B19-4886-99E7-863B43DA4C2A}"/>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982A-4DB3-973B-2B66461196EF}"/>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982A-4DB3-973B-2B66461196EF}"/>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982A-4DB3-973B-2B66461196EF}"/>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bg1">
                  <a:lumMod val="85000"/>
                </a:schemeClr>
              </a:solidFill>
              <a:round/>
            </a:ln>
            <a:effectLst/>
          </c:spPr>
          <c:marker>
            <c:symbol val="circle"/>
            <c:size val="25"/>
            <c:spPr>
              <a:solidFill>
                <a:schemeClr val="bg1">
                  <a:lumMod val="85000"/>
                </a:schemeClr>
              </a:solidFill>
              <a:ln w="9525">
                <a:noFill/>
              </a:ln>
              <a:effectLst/>
            </c:spPr>
          </c:marker>
          <c:dLbls>
            <c:dLbl>
              <c:idx val="0"/>
              <c:tx>
                <c:rich>
                  <a:bodyPr/>
                  <a:lstStyle/>
                  <a:p>
                    <a:fld id="{775B56A7-480B-450A-AE76-BB01F9A952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4B1-4EB1-A14B-D6E747ECD580}"/>
                </c:ext>
              </c:extLst>
            </c:dLbl>
            <c:dLbl>
              <c:idx val="1"/>
              <c:tx>
                <c:rich>
                  <a:bodyPr/>
                  <a:lstStyle/>
                  <a:p>
                    <a:fld id="{96225731-969C-4C7E-9A2D-3B5300B2F4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4B1-4EB1-A14B-D6E747ECD580}"/>
                </c:ext>
              </c:extLst>
            </c:dLbl>
            <c:dLbl>
              <c:idx val="2"/>
              <c:tx>
                <c:rich>
                  <a:bodyPr/>
                  <a:lstStyle/>
                  <a:p>
                    <a:fld id="{139DD042-0D7E-4DCE-A452-35C1548D0CF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4B1-4EB1-A14B-D6E747ECD580}"/>
                </c:ext>
              </c:extLst>
            </c:dLbl>
            <c:dLbl>
              <c:idx val="3"/>
              <c:tx>
                <c:rich>
                  <a:bodyPr/>
                  <a:lstStyle/>
                  <a:p>
                    <a:fld id="{34D0E5F8-54F7-40D9-A40C-F974C28BC7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4B1-4EB1-A14B-D6E747ECD580}"/>
                </c:ext>
              </c:extLst>
            </c:dLbl>
            <c:dLbl>
              <c:idx val="4"/>
              <c:tx>
                <c:rich>
                  <a:bodyPr/>
                  <a:lstStyle/>
                  <a:p>
                    <a:fld id="{F22F9534-411A-46B1-9761-2F3BC7E152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4B1-4EB1-A14B-D6E747ECD580}"/>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B4B1-4EB1-A14B-D6E747ECD580}"/>
            </c:ext>
          </c:extLst>
        </c:ser>
        <c:ser>
          <c:idx val="1"/>
          <c:order val="1"/>
          <c:tx>
            <c:strRef>
              <c:f>Steps!$J$4</c:f>
              <c:strCache>
                <c:ptCount val="1"/>
                <c:pt idx="0">
                  <c:v>Complete</c:v>
                </c:pt>
              </c:strCache>
            </c:strRef>
          </c:tx>
          <c:spPr>
            <a:ln w="127000" cap="rnd">
              <a:solidFill>
                <a:srgbClr val="4DBF35"/>
              </a:solidFill>
              <a:round/>
            </a:ln>
            <a:effectLst/>
          </c:spPr>
          <c:marker>
            <c:symbol val="circle"/>
            <c:size val="25"/>
            <c:spPr>
              <a:solidFill>
                <a:srgbClr val="4DBF35"/>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B4B1-4EB1-A14B-D6E747ECD580}"/>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25400" cap="rnd">
              <a:noFill/>
              <a:round/>
            </a:ln>
            <a:effectLst/>
          </c:spPr>
          <c:marker>
            <c:symbol val="square"/>
            <c:size val="13"/>
            <c:spPr>
              <a:solidFill>
                <a:schemeClr val="bg1">
                  <a:lumMod val="85000"/>
                </a:schemeClr>
              </a:solidFill>
              <a:ln w="9525">
                <a:solidFill>
                  <a:schemeClr val="bg1"/>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FC69-472F-B8F1-FB5D85FF698D}"/>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bg1"/>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FC69-472F-B8F1-FB5D85FF698D}"/>
            </c:ext>
          </c:extLst>
        </c:ser>
        <c:ser>
          <c:idx val="2"/>
          <c:order val="2"/>
          <c:tx>
            <c:strRef>
              <c:f>Waffle!$L$2</c:f>
              <c:strCache>
                <c:ptCount val="1"/>
                <c:pt idx="0">
                  <c:v>Marker</c:v>
                </c:pt>
              </c:strCache>
            </c:strRef>
          </c:tx>
          <c:spPr>
            <a:ln w="25400" cap="rnd">
              <a:noFill/>
              <a:round/>
            </a:ln>
            <a:effectLst/>
          </c:spPr>
          <c:marker>
            <c:symbol val="none"/>
          </c:marker>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FC69-472F-B8F1-FB5D85FF698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FC69-472F-B8F1-FB5D85FF698D}"/>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FC69-472F-B8F1-FB5D85FF698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FC69-472F-B8F1-FB5D85FF698D}"/>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FC69-472F-B8F1-FB5D85FF698D}"/>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FC69-472F-B8F1-FB5D85FF698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FC69-472F-B8F1-FB5D85FF698D}"/>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FC69-472F-B8F1-FB5D85FF698D}"/>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FC69-472F-B8F1-FB5D85FF698D}"/>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FC69-472F-B8F1-FB5D85FF698D}"/>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FC69-472F-B8F1-FB5D85FF698D}"/>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FC69-472F-B8F1-FB5D85FF698D}"/>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FC69-472F-B8F1-FB5D85FF698D}"/>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FC69-472F-B8F1-FB5D85FF698D}"/>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FC69-472F-B8F1-FB5D85FF698D}"/>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FC69-472F-B8F1-FB5D85FF698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FC69-472F-B8F1-FB5D85FF698D}"/>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FC69-472F-B8F1-FB5D85FF698D}"/>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FC69-472F-B8F1-FB5D85FF698D}"/>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FC69-472F-B8F1-FB5D85FF698D}"/>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FC69-472F-B8F1-FB5D85FF698D}"/>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FC69-472F-B8F1-FB5D85FF698D}"/>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FC69-472F-B8F1-FB5D85FF698D}"/>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FC69-472F-B8F1-FB5D85FF698D}"/>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FC69-472F-B8F1-FB5D85FF698D}"/>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FC69-472F-B8F1-FB5D85FF698D}"/>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FC69-472F-B8F1-FB5D85FF698D}"/>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FC69-472F-B8F1-FB5D85FF698D}"/>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FC69-472F-B8F1-FB5D85FF698D}"/>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FC69-472F-B8F1-FB5D85FF698D}"/>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FC69-472F-B8F1-FB5D85FF698D}"/>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FC69-472F-B8F1-FB5D85FF698D}"/>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FC69-472F-B8F1-FB5D85FF698D}"/>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FC69-472F-B8F1-FB5D85FF698D}"/>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FC69-472F-B8F1-FB5D85FF698D}"/>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FC69-472F-B8F1-FB5D85FF698D}"/>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FC69-472F-B8F1-FB5D85FF698D}"/>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FC69-472F-B8F1-FB5D85FF698D}"/>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FC69-472F-B8F1-FB5D85FF698D}"/>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FC69-472F-B8F1-FB5D85FF698D}"/>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FC69-472F-B8F1-FB5D85FF698D}"/>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FC69-472F-B8F1-FB5D85FF698D}"/>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FC69-472F-B8F1-FB5D85FF698D}"/>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FC69-472F-B8F1-FB5D85FF698D}"/>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FC69-472F-B8F1-FB5D85FF698D}"/>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FC69-472F-B8F1-FB5D85FF698D}"/>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FC69-472F-B8F1-FB5D85FF698D}"/>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FC69-472F-B8F1-FB5D85FF698D}"/>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FC69-472F-B8F1-FB5D85FF698D}"/>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FC69-472F-B8F1-FB5D85FF698D}"/>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FC69-472F-B8F1-FB5D85FF698D}"/>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FC69-472F-B8F1-FB5D85FF698D}"/>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FC69-472F-B8F1-FB5D85FF698D}"/>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FC69-472F-B8F1-FB5D85FF698D}"/>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FC69-472F-B8F1-FB5D85FF698D}"/>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FC69-472F-B8F1-FB5D85FF698D}"/>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FC69-472F-B8F1-FB5D85FF698D}"/>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FC69-472F-B8F1-FB5D85FF698D}"/>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FC69-472F-B8F1-FB5D85FF698D}"/>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FC69-472F-B8F1-FB5D85FF698D}"/>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FC69-472F-B8F1-FB5D85FF698D}"/>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FC69-472F-B8F1-FB5D85FF698D}"/>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FC69-472F-B8F1-FB5D85FF698D}"/>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FC69-472F-B8F1-FB5D85FF698D}"/>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FC69-472F-B8F1-FB5D85FF698D}"/>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FC69-472F-B8F1-FB5D85FF698D}"/>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FC69-472F-B8F1-FB5D85FF698D}"/>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FC69-472F-B8F1-FB5D85FF698D}"/>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FC69-472F-B8F1-FB5D85FF698D}"/>
                </c:ext>
              </c:extLst>
            </c:dLbl>
            <c:dLbl>
              <c:idx val="69"/>
              <c:tx>
                <c:rich>
                  <a:bodyPr/>
                  <a:lstStyle/>
                  <a:p>
                    <a:fld id="{98AEB58D-B4A3-425C-84A5-153FC992ABD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FC69-472F-B8F1-FB5D85FF698D}"/>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FC69-472F-B8F1-FB5D85FF698D}"/>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FC69-472F-B8F1-FB5D85FF698D}"/>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FC69-472F-B8F1-FB5D85FF698D}"/>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FC69-472F-B8F1-FB5D85FF698D}"/>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FC69-472F-B8F1-FB5D85FF698D}"/>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FC69-472F-B8F1-FB5D85FF698D}"/>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FC69-472F-B8F1-FB5D85FF698D}"/>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FC69-472F-B8F1-FB5D85FF698D}"/>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FC69-472F-B8F1-FB5D85FF698D}"/>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FC69-472F-B8F1-FB5D85FF698D}"/>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FC69-472F-B8F1-FB5D85FF698D}"/>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FC69-472F-B8F1-FB5D85FF698D}"/>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FC69-472F-B8F1-FB5D85FF698D}"/>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FC69-472F-B8F1-FB5D85FF698D}"/>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FC69-472F-B8F1-FB5D85FF698D}"/>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FC69-472F-B8F1-FB5D85FF698D}"/>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FC69-472F-B8F1-FB5D85FF698D}"/>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FC69-472F-B8F1-FB5D85FF698D}"/>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FC69-472F-B8F1-FB5D85FF698D}"/>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FC69-472F-B8F1-FB5D85FF698D}"/>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FC69-472F-B8F1-FB5D85FF698D}"/>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FC69-472F-B8F1-FB5D85FF698D}"/>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FC69-472F-B8F1-FB5D85FF698D}"/>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FC69-472F-B8F1-FB5D85FF698D}"/>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FC69-472F-B8F1-FB5D85FF698D}"/>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FC69-472F-B8F1-FB5D85FF698D}"/>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FC69-472F-B8F1-FB5D85FF698D}"/>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FC69-472F-B8F1-FB5D85FF698D}"/>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FC69-472F-B8F1-FB5D85FF698D}"/>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FC69-472F-B8F1-FB5D85FF698D}"/>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FC69-472F-B8F1-FB5D85FF698D}"/>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US" sz="1000">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0C75-4414-94AD-E49C1D42B905}"/>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bg1">
                  <a:lumMod val="85000"/>
                </a:schemeClr>
              </a:solidFill>
              <a:ln w="9525">
                <a:noFill/>
              </a:ln>
              <a:effectLst/>
            </c:spPr>
          </c:marker>
          <c:dLbls>
            <c:dLbl>
              <c:idx val="0"/>
              <c:tx>
                <c:rich>
                  <a:bodyPr/>
                  <a:lstStyle/>
                  <a:p>
                    <a:fld id="{DFC66A73-6E99-473F-943F-0D5D20396DC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C75-4414-94AD-E49C1D42B905}"/>
                </c:ext>
              </c:extLst>
            </c:dLbl>
            <c:dLbl>
              <c:idx val="1"/>
              <c:tx>
                <c:rich>
                  <a:bodyPr/>
                  <a:lstStyle/>
                  <a:p>
                    <a:fld id="{92EDF45D-170F-4115-AE72-59F15C3037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C75-4414-94AD-E49C1D42B905}"/>
                </c:ext>
              </c:extLst>
            </c:dLbl>
            <c:dLbl>
              <c:idx val="2"/>
              <c:tx>
                <c:rich>
                  <a:bodyPr/>
                  <a:lstStyle/>
                  <a:p>
                    <a:fld id="{752393AE-72CD-4FCA-AEF7-8482D483303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C75-4414-94AD-E49C1D42B905}"/>
                </c:ext>
              </c:extLst>
            </c:dLbl>
            <c:dLbl>
              <c:idx val="3"/>
              <c:tx>
                <c:rich>
                  <a:bodyPr/>
                  <a:lstStyle/>
                  <a:p>
                    <a:fld id="{32474609-97DF-44A4-A5BD-2212C5772E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C75-4414-94AD-E49C1D42B905}"/>
                </c:ext>
              </c:extLst>
            </c:dLbl>
            <c:dLbl>
              <c:idx val="4"/>
              <c:tx>
                <c:rich>
                  <a:bodyPr/>
                  <a:lstStyle/>
                  <a:p>
                    <a:fld id="{476492A0-6B76-4522-9111-60542E27BAD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C75-4414-94AD-E49C1D42B905}"/>
                </c:ext>
              </c:extLst>
            </c:dLbl>
            <c:dLbl>
              <c:idx val="5"/>
              <c:tx>
                <c:rich>
                  <a:bodyPr/>
                  <a:lstStyle/>
                  <a:p>
                    <a:fld id="{6A4A8F4F-797B-4373-A80F-E06676A962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C75-4414-94AD-E49C1D42B905}"/>
                </c:ext>
              </c:extLst>
            </c:dLbl>
            <c:dLbl>
              <c:idx val="6"/>
              <c:tx>
                <c:rich>
                  <a:bodyPr/>
                  <a:lstStyle/>
                  <a:p>
                    <a:fld id="{0AC87B2B-066C-45AF-AB7D-4A0D38CCF3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C75-4414-94AD-E49C1D42B905}"/>
                </c:ext>
              </c:extLst>
            </c:dLbl>
            <c:dLbl>
              <c:idx val="7"/>
              <c:tx>
                <c:rich>
                  <a:bodyPr/>
                  <a:lstStyle/>
                  <a:p>
                    <a:fld id="{87E9377B-056D-40DD-8ABA-C2F4ED33EC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C75-4414-94AD-E49C1D42B905}"/>
                </c:ext>
              </c:extLst>
            </c:dLbl>
            <c:dLbl>
              <c:idx val="8"/>
              <c:tx>
                <c:rich>
                  <a:bodyPr/>
                  <a:lstStyle/>
                  <a:p>
                    <a:fld id="{4724820D-70EC-42BC-BB40-72FE65BBF18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C75-4414-94AD-E49C1D42B905}"/>
                </c:ext>
              </c:extLst>
            </c:dLbl>
            <c:dLbl>
              <c:idx val="9"/>
              <c:tx>
                <c:rich>
                  <a:bodyPr/>
                  <a:lstStyle/>
                  <a:p>
                    <a:fld id="{8B53C9EA-65C6-44FA-AA9F-63C9476A343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C75-4414-94AD-E49C1D42B905}"/>
                </c:ext>
              </c:extLst>
            </c:dLbl>
            <c:dLbl>
              <c:idx val="10"/>
              <c:tx>
                <c:rich>
                  <a:bodyPr/>
                  <a:lstStyle/>
                  <a:p>
                    <a:fld id="{DE6898FB-9472-4868-AFC7-37772961AB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C75-4414-94AD-E49C1D42B905}"/>
                </c:ext>
              </c:extLst>
            </c:dLbl>
            <c:dLbl>
              <c:idx val="11"/>
              <c:tx>
                <c:rich>
                  <a:bodyPr/>
                  <a:lstStyle/>
                  <a:p>
                    <a:fld id="{261AD67F-456C-4AA1-8A48-A793C484D76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C75-4414-94AD-E49C1D42B905}"/>
                </c:ext>
              </c:extLst>
            </c:dLbl>
            <c:dLbl>
              <c:idx val="12"/>
              <c:tx>
                <c:rich>
                  <a:bodyPr/>
                  <a:lstStyle/>
                  <a:p>
                    <a:fld id="{E02873F0-BA71-4C03-930C-7E6B380887D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C75-4414-94AD-E49C1D42B905}"/>
                </c:ext>
              </c:extLst>
            </c:dLbl>
            <c:dLbl>
              <c:idx val="13"/>
              <c:tx>
                <c:rich>
                  <a:bodyPr/>
                  <a:lstStyle/>
                  <a:p>
                    <a:fld id="{8608EB20-FB2F-4536-94A2-7D00452451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C75-4414-94AD-E49C1D42B905}"/>
                </c:ext>
              </c:extLst>
            </c:dLbl>
            <c:dLbl>
              <c:idx val="14"/>
              <c:tx>
                <c:rich>
                  <a:bodyPr/>
                  <a:lstStyle/>
                  <a:p>
                    <a:fld id="{CD6302E1-C406-429D-B783-9BA05C60C8C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C75-4414-94AD-E49C1D42B905}"/>
                </c:ext>
              </c:extLst>
            </c:dLbl>
            <c:dLbl>
              <c:idx val="15"/>
              <c:tx>
                <c:rich>
                  <a:bodyPr/>
                  <a:lstStyle/>
                  <a:p>
                    <a:fld id="{AB31F0C5-BF4A-44B2-84D4-DEF633BDE9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C75-4414-94AD-E49C1D42B905}"/>
                </c:ext>
              </c:extLst>
            </c:dLbl>
            <c:dLbl>
              <c:idx val="16"/>
              <c:tx>
                <c:rich>
                  <a:bodyPr/>
                  <a:lstStyle/>
                  <a:p>
                    <a:fld id="{0F42E998-4590-44D2-8404-1A9D7980BE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C75-4414-94AD-E49C1D42B905}"/>
                </c:ext>
              </c:extLst>
            </c:dLbl>
            <c:dLbl>
              <c:idx val="17"/>
              <c:tx>
                <c:rich>
                  <a:bodyPr/>
                  <a:lstStyle/>
                  <a:p>
                    <a:fld id="{D759EF52-5F76-477D-8F3B-69A6428EBC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C75-4414-94AD-E49C1D42B905}"/>
                </c:ext>
              </c:extLst>
            </c:dLbl>
            <c:dLbl>
              <c:idx val="18"/>
              <c:tx>
                <c:rich>
                  <a:bodyPr/>
                  <a:lstStyle/>
                  <a:p>
                    <a:fld id="{9E7CC975-DC19-4E54-A192-75789AD308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C75-4414-94AD-E49C1D42B905}"/>
                </c:ext>
              </c:extLst>
            </c:dLbl>
            <c:dLbl>
              <c:idx val="19"/>
              <c:tx>
                <c:rich>
                  <a:bodyPr/>
                  <a:lstStyle/>
                  <a:p>
                    <a:fld id="{97723CE8-153A-45DD-9185-BCF406E79D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C75-4414-94AD-E49C1D42B905}"/>
                </c:ext>
              </c:extLst>
            </c:dLbl>
            <c:dLbl>
              <c:idx val="20"/>
              <c:tx>
                <c:rich>
                  <a:bodyPr/>
                  <a:lstStyle/>
                  <a:p>
                    <a:fld id="{0FCD6862-CA3D-4334-BC16-6AB4F9E8A04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C75-4414-94AD-E49C1D42B905}"/>
                </c:ext>
              </c:extLst>
            </c:dLbl>
            <c:dLbl>
              <c:idx val="21"/>
              <c:tx>
                <c:rich>
                  <a:bodyPr/>
                  <a:lstStyle/>
                  <a:p>
                    <a:fld id="{0893EF81-AA06-4E27-90CF-288E6A2C7CB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C75-4414-94AD-E49C1D42B905}"/>
                </c:ext>
              </c:extLst>
            </c:dLbl>
            <c:dLbl>
              <c:idx val="22"/>
              <c:tx>
                <c:rich>
                  <a:bodyPr/>
                  <a:lstStyle/>
                  <a:p>
                    <a:fld id="{5574F799-195B-42C6-A76F-1EEDBE4BFA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0C75-4414-94AD-E49C1D42B905}"/>
                </c:ext>
              </c:extLst>
            </c:dLbl>
            <c:dLbl>
              <c:idx val="23"/>
              <c:tx>
                <c:rich>
                  <a:bodyPr/>
                  <a:lstStyle/>
                  <a:p>
                    <a:fld id="{2E78E12C-4078-4408-8EE6-08DD6305C4E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0C75-4414-94AD-E49C1D42B905}"/>
                </c:ext>
              </c:extLst>
            </c:dLbl>
            <c:dLbl>
              <c:idx val="24"/>
              <c:tx>
                <c:rich>
                  <a:bodyPr/>
                  <a:lstStyle/>
                  <a:p>
                    <a:fld id="{8EDC50D2-9C28-449D-9390-DE298A890E8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0C75-4414-94AD-E49C1D42B905}"/>
                </c:ext>
              </c:extLst>
            </c:dLbl>
            <c:dLbl>
              <c:idx val="25"/>
              <c:tx>
                <c:rich>
                  <a:bodyPr/>
                  <a:lstStyle/>
                  <a:p>
                    <a:fld id="{2D508324-2B1F-42EC-B5CF-8CB21BFCC61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0C75-4414-94AD-E49C1D42B905}"/>
                </c:ext>
              </c:extLst>
            </c:dLbl>
            <c:dLbl>
              <c:idx val="26"/>
              <c:tx>
                <c:rich>
                  <a:bodyPr/>
                  <a:lstStyle/>
                  <a:p>
                    <a:fld id="{90C9DBD2-1075-495F-BB42-D723350C40C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0C75-4414-94AD-E49C1D42B905}"/>
                </c:ext>
              </c:extLst>
            </c:dLbl>
            <c:dLbl>
              <c:idx val="27"/>
              <c:tx>
                <c:rich>
                  <a:bodyPr/>
                  <a:lstStyle/>
                  <a:p>
                    <a:fld id="{76D98456-452D-4C77-B7F4-3C36784CFDE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0C75-4414-94AD-E49C1D42B905}"/>
                </c:ext>
              </c:extLst>
            </c:dLbl>
            <c:dLbl>
              <c:idx val="28"/>
              <c:tx>
                <c:rich>
                  <a:bodyPr/>
                  <a:lstStyle/>
                  <a:p>
                    <a:fld id="{A551C706-794F-4AAC-8557-DFBAF77E79B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0C75-4414-94AD-E49C1D42B905}"/>
                </c:ext>
              </c:extLst>
            </c:dLbl>
            <c:dLbl>
              <c:idx val="29"/>
              <c:tx>
                <c:rich>
                  <a:bodyPr/>
                  <a:lstStyle/>
                  <a:p>
                    <a:fld id="{8C5952BD-2F9D-4294-A42A-D794C12147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0C75-4414-94AD-E49C1D42B905}"/>
                </c:ext>
              </c:extLst>
            </c:dLbl>
            <c:dLbl>
              <c:idx val="30"/>
              <c:tx>
                <c:rich>
                  <a:bodyPr/>
                  <a:lstStyle/>
                  <a:p>
                    <a:fld id="{1428A53F-F825-45AC-94A7-AA08789EAFF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0C75-4414-94AD-E49C1D42B905}"/>
                </c:ext>
              </c:extLst>
            </c:dLbl>
            <c:dLbl>
              <c:idx val="31"/>
              <c:tx>
                <c:rich>
                  <a:bodyPr/>
                  <a:lstStyle/>
                  <a:p>
                    <a:fld id="{B4553DA9-FC86-4B51-9AF5-1F27147181F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0C75-4414-94AD-E49C1D42B905}"/>
                </c:ext>
              </c:extLst>
            </c:dLbl>
            <c:dLbl>
              <c:idx val="32"/>
              <c:tx>
                <c:rich>
                  <a:bodyPr/>
                  <a:lstStyle/>
                  <a:p>
                    <a:fld id="{99D5339A-8B8F-4B09-88C9-BCD8A65BD08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0C75-4414-94AD-E49C1D42B905}"/>
                </c:ext>
              </c:extLst>
            </c:dLbl>
            <c:dLbl>
              <c:idx val="33"/>
              <c:tx>
                <c:rich>
                  <a:bodyPr/>
                  <a:lstStyle/>
                  <a:p>
                    <a:fld id="{5523EBFD-DFF0-4DF2-93D1-25F7CC0F83C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0C75-4414-94AD-E49C1D42B905}"/>
                </c:ext>
              </c:extLst>
            </c:dLbl>
            <c:dLbl>
              <c:idx val="34"/>
              <c:tx>
                <c:rich>
                  <a:bodyPr/>
                  <a:lstStyle/>
                  <a:p>
                    <a:fld id="{67576984-CA5D-469B-ACD7-F779565FF37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0C75-4414-94AD-E49C1D42B905}"/>
                </c:ext>
              </c:extLst>
            </c:dLbl>
            <c:dLbl>
              <c:idx val="35"/>
              <c:tx>
                <c:rich>
                  <a:bodyPr/>
                  <a:lstStyle/>
                  <a:p>
                    <a:fld id="{B189E0F7-EB79-46D4-A713-134F3147128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0C75-4414-94AD-E49C1D42B905}"/>
                </c:ext>
              </c:extLst>
            </c:dLbl>
            <c:dLbl>
              <c:idx val="36"/>
              <c:tx>
                <c:rich>
                  <a:bodyPr/>
                  <a:lstStyle/>
                  <a:p>
                    <a:fld id="{A185993C-96E5-43A2-A732-D7BD5EB938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0C75-4414-94AD-E49C1D42B905}"/>
                </c:ext>
              </c:extLst>
            </c:dLbl>
            <c:dLbl>
              <c:idx val="37"/>
              <c:tx>
                <c:rich>
                  <a:bodyPr/>
                  <a:lstStyle/>
                  <a:p>
                    <a:fld id="{70884FD7-F2D0-4461-AD81-60E3834C356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0C75-4414-94AD-E49C1D42B905}"/>
                </c:ext>
              </c:extLst>
            </c:dLbl>
            <c:dLbl>
              <c:idx val="38"/>
              <c:tx>
                <c:rich>
                  <a:bodyPr/>
                  <a:lstStyle/>
                  <a:p>
                    <a:fld id="{0A558406-E0A2-4971-ACDC-E38A90252B6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0C75-4414-94AD-E49C1D42B905}"/>
                </c:ext>
              </c:extLst>
            </c:dLbl>
            <c:dLbl>
              <c:idx val="39"/>
              <c:tx>
                <c:rich>
                  <a:bodyPr/>
                  <a:lstStyle/>
                  <a:p>
                    <a:fld id="{8356F86E-1496-45BA-9F61-1794817D95F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0C75-4414-94AD-E49C1D42B905}"/>
                </c:ext>
              </c:extLst>
            </c:dLbl>
            <c:dLbl>
              <c:idx val="40"/>
              <c:tx>
                <c:rich>
                  <a:bodyPr/>
                  <a:lstStyle/>
                  <a:p>
                    <a:fld id="{C6DDDCBF-40BB-497F-B9B5-53B9F605C9B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0C75-4414-94AD-E49C1D42B905}"/>
                </c:ext>
              </c:extLst>
            </c:dLbl>
            <c:dLbl>
              <c:idx val="41"/>
              <c:tx>
                <c:rich>
                  <a:bodyPr/>
                  <a:lstStyle/>
                  <a:p>
                    <a:fld id="{109B0DF5-CFB1-4B40-A156-29DD56BC30A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0C75-4414-94AD-E49C1D42B90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0C75-4414-94AD-E49C1D42B905}"/>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0C75-4414-94AD-E49C1D42B905}"/>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lumMod val="65000"/>
                <a:lumOff val="35000"/>
              </a:schemeClr>
            </a:solidFill>
            <a:ln w="3175">
              <a:solidFill>
                <a:schemeClr val="tx1">
                  <a:lumMod val="85000"/>
                  <a:lumOff val="15000"/>
                </a:schemeClr>
              </a:solidFill>
            </a:ln>
          </c:spPr>
          <c:dPt>
            <c:idx val="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1-8FC0-4FDB-9D38-CB1F3A06C5CE}"/>
              </c:ext>
            </c:extLst>
          </c:dPt>
          <c:dPt>
            <c:idx val="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3-8FC0-4FDB-9D38-CB1F3A06C5CE}"/>
              </c:ext>
            </c:extLst>
          </c:dPt>
          <c:dPt>
            <c:idx val="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5-8FC0-4FDB-9D38-CB1F3A06C5CE}"/>
              </c:ext>
            </c:extLst>
          </c:dPt>
          <c:dPt>
            <c:idx val="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7-8FC0-4FDB-9D38-CB1F3A06C5CE}"/>
              </c:ext>
            </c:extLst>
          </c:dPt>
          <c:dPt>
            <c:idx val="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9-8FC0-4FDB-9D38-CB1F3A06C5CE}"/>
              </c:ext>
            </c:extLst>
          </c:dPt>
          <c:dPt>
            <c:idx val="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B-8FC0-4FDB-9D38-CB1F3A06C5CE}"/>
              </c:ext>
            </c:extLst>
          </c:dPt>
          <c:dPt>
            <c:idx val="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D-8FC0-4FDB-9D38-CB1F3A06C5CE}"/>
              </c:ext>
            </c:extLst>
          </c:dPt>
          <c:dPt>
            <c:idx val="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0F-8FC0-4FDB-9D38-CB1F3A06C5CE}"/>
              </c:ext>
            </c:extLst>
          </c:dPt>
          <c:dPt>
            <c:idx val="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1-8FC0-4FDB-9D38-CB1F3A06C5CE}"/>
              </c:ext>
            </c:extLst>
          </c:dPt>
          <c:dPt>
            <c:idx val="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3-8FC0-4FDB-9D38-CB1F3A06C5CE}"/>
              </c:ext>
            </c:extLst>
          </c:dPt>
          <c:dPt>
            <c:idx val="1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5-8FC0-4FDB-9D38-CB1F3A06C5CE}"/>
              </c:ext>
            </c:extLst>
          </c:dPt>
          <c:dPt>
            <c:idx val="1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7-8FC0-4FDB-9D38-CB1F3A06C5CE}"/>
              </c:ext>
            </c:extLst>
          </c:dPt>
          <c:dPt>
            <c:idx val="1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9-8FC0-4FDB-9D38-CB1F3A06C5CE}"/>
              </c:ext>
            </c:extLst>
          </c:dPt>
          <c:dPt>
            <c:idx val="1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B-8FC0-4FDB-9D38-CB1F3A06C5CE}"/>
              </c:ext>
            </c:extLst>
          </c:dPt>
          <c:dPt>
            <c:idx val="1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D-8FC0-4FDB-9D38-CB1F3A06C5CE}"/>
              </c:ext>
            </c:extLst>
          </c:dPt>
          <c:dPt>
            <c:idx val="1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1F-8FC0-4FDB-9D38-CB1F3A06C5CE}"/>
              </c:ext>
            </c:extLst>
          </c:dPt>
          <c:dPt>
            <c:idx val="1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1-8FC0-4FDB-9D38-CB1F3A06C5CE}"/>
              </c:ext>
            </c:extLst>
          </c:dPt>
          <c:dPt>
            <c:idx val="1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3-8FC0-4FDB-9D38-CB1F3A06C5CE}"/>
              </c:ext>
            </c:extLst>
          </c:dPt>
          <c:dPt>
            <c:idx val="1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5-8FC0-4FDB-9D38-CB1F3A06C5CE}"/>
              </c:ext>
            </c:extLst>
          </c:dPt>
          <c:dPt>
            <c:idx val="1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7-8FC0-4FDB-9D38-CB1F3A06C5CE}"/>
              </c:ext>
            </c:extLst>
          </c:dPt>
          <c:dPt>
            <c:idx val="2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9-8FC0-4FDB-9D38-CB1F3A06C5CE}"/>
              </c:ext>
            </c:extLst>
          </c:dPt>
          <c:dPt>
            <c:idx val="2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B-8FC0-4FDB-9D38-CB1F3A06C5CE}"/>
              </c:ext>
            </c:extLst>
          </c:dPt>
          <c:dPt>
            <c:idx val="2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D-8FC0-4FDB-9D38-CB1F3A06C5CE}"/>
              </c:ext>
            </c:extLst>
          </c:dPt>
          <c:dPt>
            <c:idx val="2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2F-8FC0-4FDB-9D38-CB1F3A06C5CE}"/>
              </c:ext>
            </c:extLst>
          </c:dPt>
          <c:dPt>
            <c:idx val="2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1-8FC0-4FDB-9D38-CB1F3A06C5CE}"/>
              </c:ext>
            </c:extLst>
          </c:dPt>
          <c:dPt>
            <c:idx val="2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3-8FC0-4FDB-9D38-CB1F3A06C5CE}"/>
              </c:ext>
            </c:extLst>
          </c:dPt>
          <c:dPt>
            <c:idx val="2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5-8FC0-4FDB-9D38-CB1F3A06C5CE}"/>
              </c:ext>
            </c:extLst>
          </c:dPt>
          <c:dPt>
            <c:idx val="2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7-8FC0-4FDB-9D38-CB1F3A06C5CE}"/>
              </c:ext>
            </c:extLst>
          </c:dPt>
          <c:dPt>
            <c:idx val="2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9-8FC0-4FDB-9D38-CB1F3A06C5CE}"/>
              </c:ext>
            </c:extLst>
          </c:dPt>
          <c:dPt>
            <c:idx val="2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B-8FC0-4FDB-9D38-CB1F3A06C5CE}"/>
              </c:ext>
            </c:extLst>
          </c:dPt>
          <c:dPt>
            <c:idx val="3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D-8FC0-4FDB-9D38-CB1F3A06C5CE}"/>
              </c:ext>
            </c:extLst>
          </c:dPt>
          <c:dPt>
            <c:idx val="3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3F-8FC0-4FDB-9D38-CB1F3A06C5CE}"/>
              </c:ext>
            </c:extLst>
          </c:dPt>
          <c:dPt>
            <c:idx val="3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1-8FC0-4FDB-9D38-CB1F3A06C5CE}"/>
              </c:ext>
            </c:extLst>
          </c:dPt>
          <c:dPt>
            <c:idx val="3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3-8FC0-4FDB-9D38-CB1F3A06C5CE}"/>
              </c:ext>
            </c:extLst>
          </c:dPt>
          <c:dPt>
            <c:idx val="3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5-8FC0-4FDB-9D38-CB1F3A06C5CE}"/>
              </c:ext>
            </c:extLst>
          </c:dPt>
          <c:dPt>
            <c:idx val="3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7-8FC0-4FDB-9D38-CB1F3A06C5CE}"/>
              </c:ext>
            </c:extLst>
          </c:dPt>
          <c:dPt>
            <c:idx val="3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9-8FC0-4FDB-9D38-CB1F3A06C5CE}"/>
              </c:ext>
            </c:extLst>
          </c:dPt>
          <c:dPt>
            <c:idx val="3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B-8FC0-4FDB-9D38-CB1F3A06C5CE}"/>
              </c:ext>
            </c:extLst>
          </c:dPt>
          <c:dPt>
            <c:idx val="3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D-8FC0-4FDB-9D38-CB1F3A06C5CE}"/>
              </c:ext>
            </c:extLst>
          </c:dPt>
          <c:dPt>
            <c:idx val="3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4F-8FC0-4FDB-9D38-CB1F3A06C5CE}"/>
              </c:ext>
            </c:extLst>
          </c:dPt>
          <c:dPt>
            <c:idx val="4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1-8FC0-4FDB-9D38-CB1F3A06C5CE}"/>
              </c:ext>
            </c:extLst>
          </c:dPt>
          <c:dPt>
            <c:idx val="4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3-8FC0-4FDB-9D38-CB1F3A06C5CE}"/>
              </c:ext>
            </c:extLst>
          </c:dPt>
          <c:dPt>
            <c:idx val="4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5-8FC0-4FDB-9D38-CB1F3A06C5CE}"/>
              </c:ext>
            </c:extLst>
          </c:dPt>
          <c:dPt>
            <c:idx val="4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7-8FC0-4FDB-9D38-CB1F3A06C5CE}"/>
              </c:ext>
            </c:extLst>
          </c:dPt>
          <c:dPt>
            <c:idx val="4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9-8FC0-4FDB-9D38-CB1F3A06C5CE}"/>
              </c:ext>
            </c:extLst>
          </c:dPt>
          <c:dPt>
            <c:idx val="4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B-8FC0-4FDB-9D38-CB1F3A06C5CE}"/>
              </c:ext>
            </c:extLst>
          </c:dPt>
          <c:dPt>
            <c:idx val="4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D-8FC0-4FDB-9D38-CB1F3A06C5CE}"/>
              </c:ext>
            </c:extLst>
          </c:dPt>
          <c:dPt>
            <c:idx val="4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5F-8FC0-4FDB-9D38-CB1F3A06C5CE}"/>
              </c:ext>
            </c:extLst>
          </c:dPt>
          <c:dPt>
            <c:idx val="4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1-8FC0-4FDB-9D38-CB1F3A06C5CE}"/>
              </c:ext>
            </c:extLst>
          </c:dPt>
          <c:dPt>
            <c:idx val="4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3-8FC0-4FDB-9D38-CB1F3A06C5CE}"/>
              </c:ext>
            </c:extLst>
          </c:dPt>
          <c:dPt>
            <c:idx val="5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5-8FC0-4FDB-9D38-CB1F3A06C5CE}"/>
              </c:ext>
            </c:extLst>
          </c:dPt>
          <c:dPt>
            <c:idx val="5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7-8FC0-4FDB-9D38-CB1F3A06C5CE}"/>
              </c:ext>
            </c:extLst>
          </c:dPt>
          <c:dPt>
            <c:idx val="5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9-8FC0-4FDB-9D38-CB1F3A06C5CE}"/>
              </c:ext>
            </c:extLst>
          </c:dPt>
          <c:dPt>
            <c:idx val="5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B-8FC0-4FDB-9D38-CB1F3A06C5CE}"/>
              </c:ext>
            </c:extLst>
          </c:dPt>
          <c:dPt>
            <c:idx val="5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D-8FC0-4FDB-9D38-CB1F3A06C5CE}"/>
              </c:ext>
            </c:extLst>
          </c:dPt>
          <c:dPt>
            <c:idx val="5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6F-8FC0-4FDB-9D38-CB1F3A06C5CE}"/>
              </c:ext>
            </c:extLst>
          </c:dPt>
          <c:dPt>
            <c:idx val="5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1-8FC0-4FDB-9D38-CB1F3A06C5CE}"/>
              </c:ext>
            </c:extLst>
          </c:dPt>
          <c:dPt>
            <c:idx val="5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3-8FC0-4FDB-9D38-CB1F3A06C5CE}"/>
              </c:ext>
            </c:extLst>
          </c:dPt>
          <c:dPt>
            <c:idx val="5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5-8FC0-4FDB-9D38-CB1F3A06C5CE}"/>
              </c:ext>
            </c:extLst>
          </c:dPt>
          <c:dPt>
            <c:idx val="5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7-8FC0-4FDB-9D38-CB1F3A06C5CE}"/>
              </c:ext>
            </c:extLst>
          </c:dPt>
          <c:dPt>
            <c:idx val="6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9-8FC0-4FDB-9D38-CB1F3A06C5CE}"/>
              </c:ext>
            </c:extLst>
          </c:dPt>
          <c:dPt>
            <c:idx val="6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B-8FC0-4FDB-9D38-CB1F3A06C5CE}"/>
              </c:ext>
            </c:extLst>
          </c:dPt>
          <c:dPt>
            <c:idx val="6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D-8FC0-4FDB-9D38-CB1F3A06C5CE}"/>
              </c:ext>
            </c:extLst>
          </c:dPt>
          <c:dPt>
            <c:idx val="6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7F-8FC0-4FDB-9D38-CB1F3A06C5CE}"/>
              </c:ext>
            </c:extLst>
          </c:dPt>
          <c:dPt>
            <c:idx val="6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1-8FC0-4FDB-9D38-CB1F3A06C5CE}"/>
              </c:ext>
            </c:extLst>
          </c:dPt>
          <c:dPt>
            <c:idx val="6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3-8FC0-4FDB-9D38-CB1F3A06C5CE}"/>
              </c:ext>
            </c:extLst>
          </c:dPt>
          <c:dPt>
            <c:idx val="6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5-8FC0-4FDB-9D38-CB1F3A06C5CE}"/>
              </c:ext>
            </c:extLst>
          </c:dPt>
          <c:dPt>
            <c:idx val="6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7-8FC0-4FDB-9D38-CB1F3A06C5CE}"/>
              </c:ext>
            </c:extLst>
          </c:dPt>
          <c:dPt>
            <c:idx val="6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9-8FC0-4FDB-9D38-CB1F3A06C5CE}"/>
              </c:ext>
            </c:extLst>
          </c:dPt>
          <c:dPt>
            <c:idx val="6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B-8FC0-4FDB-9D38-CB1F3A06C5CE}"/>
              </c:ext>
            </c:extLst>
          </c:dPt>
          <c:dPt>
            <c:idx val="7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D-8FC0-4FDB-9D38-CB1F3A06C5CE}"/>
              </c:ext>
            </c:extLst>
          </c:dPt>
          <c:dPt>
            <c:idx val="7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8F-8FC0-4FDB-9D38-CB1F3A06C5CE}"/>
              </c:ext>
            </c:extLst>
          </c:dPt>
          <c:dPt>
            <c:idx val="7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1-8FC0-4FDB-9D38-CB1F3A06C5CE}"/>
              </c:ext>
            </c:extLst>
          </c:dPt>
          <c:dPt>
            <c:idx val="7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3-8FC0-4FDB-9D38-CB1F3A06C5CE}"/>
              </c:ext>
            </c:extLst>
          </c:dPt>
          <c:dPt>
            <c:idx val="7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5-8FC0-4FDB-9D38-CB1F3A06C5CE}"/>
              </c:ext>
            </c:extLst>
          </c:dPt>
          <c:dPt>
            <c:idx val="7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7-8FC0-4FDB-9D38-CB1F3A06C5CE}"/>
              </c:ext>
            </c:extLst>
          </c:dPt>
          <c:dPt>
            <c:idx val="7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9-8FC0-4FDB-9D38-CB1F3A06C5CE}"/>
              </c:ext>
            </c:extLst>
          </c:dPt>
          <c:dPt>
            <c:idx val="7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B-8FC0-4FDB-9D38-CB1F3A06C5CE}"/>
              </c:ext>
            </c:extLst>
          </c:dPt>
          <c:dPt>
            <c:idx val="7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D-8FC0-4FDB-9D38-CB1F3A06C5CE}"/>
              </c:ext>
            </c:extLst>
          </c:dPt>
          <c:dPt>
            <c:idx val="7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9F-8FC0-4FDB-9D38-CB1F3A06C5CE}"/>
              </c:ext>
            </c:extLst>
          </c:dPt>
          <c:dPt>
            <c:idx val="8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1-8FC0-4FDB-9D38-CB1F3A06C5CE}"/>
              </c:ext>
            </c:extLst>
          </c:dPt>
          <c:dPt>
            <c:idx val="8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3-8FC0-4FDB-9D38-CB1F3A06C5CE}"/>
              </c:ext>
            </c:extLst>
          </c:dPt>
          <c:dPt>
            <c:idx val="8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5-8FC0-4FDB-9D38-CB1F3A06C5CE}"/>
              </c:ext>
            </c:extLst>
          </c:dPt>
          <c:dPt>
            <c:idx val="8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7-8FC0-4FDB-9D38-CB1F3A06C5CE}"/>
              </c:ext>
            </c:extLst>
          </c:dPt>
          <c:dPt>
            <c:idx val="8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9-8FC0-4FDB-9D38-CB1F3A06C5CE}"/>
              </c:ext>
            </c:extLst>
          </c:dPt>
          <c:dPt>
            <c:idx val="8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B-8FC0-4FDB-9D38-CB1F3A06C5CE}"/>
              </c:ext>
            </c:extLst>
          </c:dPt>
          <c:dPt>
            <c:idx val="8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D-8FC0-4FDB-9D38-CB1F3A06C5CE}"/>
              </c:ext>
            </c:extLst>
          </c:dPt>
          <c:dPt>
            <c:idx val="8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AF-8FC0-4FDB-9D38-CB1F3A06C5CE}"/>
              </c:ext>
            </c:extLst>
          </c:dPt>
          <c:dPt>
            <c:idx val="8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1-8FC0-4FDB-9D38-CB1F3A06C5CE}"/>
              </c:ext>
            </c:extLst>
          </c:dPt>
          <c:dPt>
            <c:idx val="8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3-8FC0-4FDB-9D38-CB1F3A06C5CE}"/>
              </c:ext>
            </c:extLst>
          </c:dPt>
          <c:dPt>
            <c:idx val="90"/>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5-8FC0-4FDB-9D38-CB1F3A06C5CE}"/>
              </c:ext>
            </c:extLst>
          </c:dPt>
          <c:dPt>
            <c:idx val="91"/>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7-8FC0-4FDB-9D38-CB1F3A06C5CE}"/>
              </c:ext>
            </c:extLst>
          </c:dPt>
          <c:dPt>
            <c:idx val="92"/>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9-8FC0-4FDB-9D38-CB1F3A06C5CE}"/>
              </c:ext>
            </c:extLst>
          </c:dPt>
          <c:dPt>
            <c:idx val="93"/>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B-8FC0-4FDB-9D38-CB1F3A06C5CE}"/>
              </c:ext>
            </c:extLst>
          </c:dPt>
          <c:dPt>
            <c:idx val="94"/>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D-8FC0-4FDB-9D38-CB1F3A06C5CE}"/>
              </c:ext>
            </c:extLst>
          </c:dPt>
          <c:dPt>
            <c:idx val="95"/>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BF-8FC0-4FDB-9D38-CB1F3A06C5CE}"/>
              </c:ext>
            </c:extLst>
          </c:dPt>
          <c:dPt>
            <c:idx val="96"/>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1-8FC0-4FDB-9D38-CB1F3A06C5CE}"/>
              </c:ext>
            </c:extLst>
          </c:dPt>
          <c:dPt>
            <c:idx val="97"/>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3-8FC0-4FDB-9D38-CB1F3A06C5CE}"/>
              </c:ext>
            </c:extLst>
          </c:dPt>
          <c:dPt>
            <c:idx val="98"/>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5-8FC0-4FDB-9D38-CB1F3A06C5CE}"/>
              </c:ext>
            </c:extLst>
          </c:dPt>
          <c:dPt>
            <c:idx val="99"/>
            <c:bubble3D val="0"/>
            <c:spPr>
              <a:solidFill>
                <a:schemeClr val="tx1">
                  <a:lumMod val="65000"/>
                  <a:lumOff val="35000"/>
                </a:schemeClr>
              </a:solidFill>
              <a:ln w="3175">
                <a:solidFill>
                  <a:schemeClr val="tx1">
                    <a:lumMod val="85000"/>
                    <a:lumOff val="15000"/>
                  </a:schemeClr>
                </a:solidFill>
              </a:ln>
              <a:effectLst/>
            </c:spPr>
            <c:extLst>
              <c:ext xmlns:c16="http://schemas.microsoft.com/office/drawing/2014/chart" uri="{C3380CC4-5D6E-409C-BE32-E72D297353CC}">
                <c16:uniqueId val="{000000C7-8FC0-4FDB-9D38-CB1F3A06C5CE}"/>
              </c:ext>
            </c:extLst>
          </c:dPt>
          <c:dPt>
            <c:idx val="100"/>
            <c:bubble3D val="0"/>
            <c:spPr>
              <a:noFill/>
              <a:ln w="3175">
                <a:noFill/>
              </a:ln>
              <a:effectLst/>
            </c:spPr>
            <c:extLst>
              <c:ext xmlns:c16="http://schemas.microsoft.com/office/drawing/2014/chart" uri="{C3380CC4-5D6E-409C-BE32-E72D297353CC}">
                <c16:uniqueId val="{000000C9-8FC0-4FDB-9D38-CB1F3A06C5CE}"/>
              </c:ext>
            </c:extLst>
          </c:dPt>
          <c:val>
            <c:numRef>
              <c:f>Gauge!$N$2:$N$102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100</c:v>
                </c:pt>
              </c:numCache>
            </c:numRef>
          </c:val>
          <c:extLst>
            <c:ext xmlns:c16="http://schemas.microsoft.com/office/drawing/2014/chart" uri="{C3380CC4-5D6E-409C-BE32-E72D297353CC}">
              <c16:uniqueId val="{000000CA-8FC0-4FDB-9D38-CB1F3A06C5CE}"/>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DBF35"/>
            </a:solidFill>
            <a:ln w="3175">
              <a:solidFill>
                <a:schemeClr val="tx1">
                  <a:lumMod val="85000"/>
                  <a:lumOff val="15000"/>
                </a:schemeClr>
              </a:solidFill>
            </a:ln>
          </c:spPr>
          <c:dPt>
            <c:idx val="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1-8637-41C3-9AFD-67EFC5CBC4AC}"/>
              </c:ext>
            </c:extLst>
          </c:dPt>
          <c:dPt>
            <c:idx val="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3-8637-41C3-9AFD-67EFC5CBC4AC}"/>
              </c:ext>
            </c:extLst>
          </c:dPt>
          <c:dPt>
            <c:idx val="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5-8637-41C3-9AFD-67EFC5CBC4AC}"/>
              </c:ext>
            </c:extLst>
          </c:dPt>
          <c:dPt>
            <c:idx val="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7-8637-41C3-9AFD-67EFC5CBC4AC}"/>
              </c:ext>
            </c:extLst>
          </c:dPt>
          <c:dPt>
            <c:idx val="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9-8637-41C3-9AFD-67EFC5CBC4AC}"/>
              </c:ext>
            </c:extLst>
          </c:dPt>
          <c:dPt>
            <c:idx val="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B-8637-41C3-9AFD-67EFC5CBC4AC}"/>
              </c:ext>
            </c:extLst>
          </c:dPt>
          <c:dPt>
            <c:idx val="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D-8637-41C3-9AFD-67EFC5CBC4AC}"/>
              </c:ext>
            </c:extLst>
          </c:dPt>
          <c:dPt>
            <c:idx val="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0F-8637-41C3-9AFD-67EFC5CBC4AC}"/>
              </c:ext>
            </c:extLst>
          </c:dPt>
          <c:dPt>
            <c:idx val="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1-8637-41C3-9AFD-67EFC5CBC4AC}"/>
              </c:ext>
            </c:extLst>
          </c:dPt>
          <c:dPt>
            <c:idx val="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3-8637-41C3-9AFD-67EFC5CBC4AC}"/>
              </c:ext>
            </c:extLst>
          </c:dPt>
          <c:dPt>
            <c:idx val="1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5-8637-41C3-9AFD-67EFC5CBC4AC}"/>
              </c:ext>
            </c:extLst>
          </c:dPt>
          <c:dPt>
            <c:idx val="1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7-8637-41C3-9AFD-67EFC5CBC4AC}"/>
              </c:ext>
            </c:extLst>
          </c:dPt>
          <c:dPt>
            <c:idx val="1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9-8637-41C3-9AFD-67EFC5CBC4AC}"/>
              </c:ext>
            </c:extLst>
          </c:dPt>
          <c:dPt>
            <c:idx val="1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B-8637-41C3-9AFD-67EFC5CBC4AC}"/>
              </c:ext>
            </c:extLst>
          </c:dPt>
          <c:dPt>
            <c:idx val="1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D-8637-41C3-9AFD-67EFC5CBC4AC}"/>
              </c:ext>
            </c:extLst>
          </c:dPt>
          <c:dPt>
            <c:idx val="1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1F-8637-41C3-9AFD-67EFC5CBC4AC}"/>
              </c:ext>
            </c:extLst>
          </c:dPt>
          <c:dPt>
            <c:idx val="1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1-8637-41C3-9AFD-67EFC5CBC4AC}"/>
              </c:ext>
            </c:extLst>
          </c:dPt>
          <c:dPt>
            <c:idx val="1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3-8637-41C3-9AFD-67EFC5CBC4AC}"/>
              </c:ext>
            </c:extLst>
          </c:dPt>
          <c:dPt>
            <c:idx val="1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5-8637-41C3-9AFD-67EFC5CBC4AC}"/>
              </c:ext>
            </c:extLst>
          </c:dPt>
          <c:dPt>
            <c:idx val="1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7-8637-41C3-9AFD-67EFC5CBC4AC}"/>
              </c:ext>
            </c:extLst>
          </c:dPt>
          <c:dPt>
            <c:idx val="2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9-8637-41C3-9AFD-67EFC5CBC4AC}"/>
              </c:ext>
            </c:extLst>
          </c:dPt>
          <c:dPt>
            <c:idx val="2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B-8637-41C3-9AFD-67EFC5CBC4AC}"/>
              </c:ext>
            </c:extLst>
          </c:dPt>
          <c:dPt>
            <c:idx val="2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D-8637-41C3-9AFD-67EFC5CBC4AC}"/>
              </c:ext>
            </c:extLst>
          </c:dPt>
          <c:dPt>
            <c:idx val="2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2F-8637-41C3-9AFD-67EFC5CBC4AC}"/>
              </c:ext>
            </c:extLst>
          </c:dPt>
          <c:dPt>
            <c:idx val="2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1-8637-41C3-9AFD-67EFC5CBC4AC}"/>
              </c:ext>
            </c:extLst>
          </c:dPt>
          <c:dPt>
            <c:idx val="2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3-8637-41C3-9AFD-67EFC5CBC4AC}"/>
              </c:ext>
            </c:extLst>
          </c:dPt>
          <c:dPt>
            <c:idx val="2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5-8637-41C3-9AFD-67EFC5CBC4AC}"/>
              </c:ext>
            </c:extLst>
          </c:dPt>
          <c:dPt>
            <c:idx val="2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7-8637-41C3-9AFD-67EFC5CBC4AC}"/>
              </c:ext>
            </c:extLst>
          </c:dPt>
          <c:dPt>
            <c:idx val="2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9-8637-41C3-9AFD-67EFC5CBC4AC}"/>
              </c:ext>
            </c:extLst>
          </c:dPt>
          <c:dPt>
            <c:idx val="2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B-8637-41C3-9AFD-67EFC5CBC4AC}"/>
              </c:ext>
            </c:extLst>
          </c:dPt>
          <c:dPt>
            <c:idx val="3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D-8637-41C3-9AFD-67EFC5CBC4AC}"/>
              </c:ext>
            </c:extLst>
          </c:dPt>
          <c:dPt>
            <c:idx val="3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3F-8637-41C3-9AFD-67EFC5CBC4AC}"/>
              </c:ext>
            </c:extLst>
          </c:dPt>
          <c:dPt>
            <c:idx val="3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1-8637-41C3-9AFD-67EFC5CBC4AC}"/>
              </c:ext>
            </c:extLst>
          </c:dPt>
          <c:dPt>
            <c:idx val="3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3-8637-41C3-9AFD-67EFC5CBC4AC}"/>
              </c:ext>
            </c:extLst>
          </c:dPt>
          <c:dPt>
            <c:idx val="3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5-8637-41C3-9AFD-67EFC5CBC4AC}"/>
              </c:ext>
            </c:extLst>
          </c:dPt>
          <c:dPt>
            <c:idx val="3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7-8637-41C3-9AFD-67EFC5CBC4AC}"/>
              </c:ext>
            </c:extLst>
          </c:dPt>
          <c:dPt>
            <c:idx val="3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9-8637-41C3-9AFD-67EFC5CBC4AC}"/>
              </c:ext>
            </c:extLst>
          </c:dPt>
          <c:dPt>
            <c:idx val="3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B-8637-41C3-9AFD-67EFC5CBC4AC}"/>
              </c:ext>
            </c:extLst>
          </c:dPt>
          <c:dPt>
            <c:idx val="3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D-8637-41C3-9AFD-67EFC5CBC4AC}"/>
              </c:ext>
            </c:extLst>
          </c:dPt>
          <c:dPt>
            <c:idx val="3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4F-8637-41C3-9AFD-67EFC5CBC4AC}"/>
              </c:ext>
            </c:extLst>
          </c:dPt>
          <c:dPt>
            <c:idx val="4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1-8637-41C3-9AFD-67EFC5CBC4AC}"/>
              </c:ext>
            </c:extLst>
          </c:dPt>
          <c:dPt>
            <c:idx val="4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3-8637-41C3-9AFD-67EFC5CBC4AC}"/>
              </c:ext>
            </c:extLst>
          </c:dPt>
          <c:dPt>
            <c:idx val="4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5-8637-41C3-9AFD-67EFC5CBC4AC}"/>
              </c:ext>
            </c:extLst>
          </c:dPt>
          <c:dPt>
            <c:idx val="4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7-8637-41C3-9AFD-67EFC5CBC4AC}"/>
              </c:ext>
            </c:extLst>
          </c:dPt>
          <c:dPt>
            <c:idx val="4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9-8637-41C3-9AFD-67EFC5CBC4AC}"/>
              </c:ext>
            </c:extLst>
          </c:dPt>
          <c:dPt>
            <c:idx val="4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B-8637-41C3-9AFD-67EFC5CBC4AC}"/>
              </c:ext>
            </c:extLst>
          </c:dPt>
          <c:dPt>
            <c:idx val="4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D-8637-41C3-9AFD-67EFC5CBC4AC}"/>
              </c:ext>
            </c:extLst>
          </c:dPt>
          <c:dPt>
            <c:idx val="4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5F-8637-41C3-9AFD-67EFC5CBC4AC}"/>
              </c:ext>
            </c:extLst>
          </c:dPt>
          <c:dPt>
            <c:idx val="4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1-8637-41C3-9AFD-67EFC5CBC4AC}"/>
              </c:ext>
            </c:extLst>
          </c:dPt>
          <c:dPt>
            <c:idx val="4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3-8637-41C3-9AFD-67EFC5CBC4AC}"/>
              </c:ext>
            </c:extLst>
          </c:dPt>
          <c:dPt>
            <c:idx val="5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5-8637-41C3-9AFD-67EFC5CBC4AC}"/>
              </c:ext>
            </c:extLst>
          </c:dPt>
          <c:dPt>
            <c:idx val="5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7-8637-41C3-9AFD-67EFC5CBC4AC}"/>
              </c:ext>
            </c:extLst>
          </c:dPt>
          <c:dPt>
            <c:idx val="5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9-8637-41C3-9AFD-67EFC5CBC4AC}"/>
              </c:ext>
            </c:extLst>
          </c:dPt>
          <c:dPt>
            <c:idx val="5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B-8637-41C3-9AFD-67EFC5CBC4AC}"/>
              </c:ext>
            </c:extLst>
          </c:dPt>
          <c:dPt>
            <c:idx val="5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D-8637-41C3-9AFD-67EFC5CBC4AC}"/>
              </c:ext>
            </c:extLst>
          </c:dPt>
          <c:dPt>
            <c:idx val="5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6F-8637-41C3-9AFD-67EFC5CBC4AC}"/>
              </c:ext>
            </c:extLst>
          </c:dPt>
          <c:dPt>
            <c:idx val="5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1-8637-41C3-9AFD-67EFC5CBC4AC}"/>
              </c:ext>
            </c:extLst>
          </c:dPt>
          <c:dPt>
            <c:idx val="5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3-8637-41C3-9AFD-67EFC5CBC4AC}"/>
              </c:ext>
            </c:extLst>
          </c:dPt>
          <c:dPt>
            <c:idx val="5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5-8637-41C3-9AFD-67EFC5CBC4AC}"/>
              </c:ext>
            </c:extLst>
          </c:dPt>
          <c:dPt>
            <c:idx val="5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7-8637-41C3-9AFD-67EFC5CBC4AC}"/>
              </c:ext>
            </c:extLst>
          </c:dPt>
          <c:dPt>
            <c:idx val="6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9-8637-41C3-9AFD-67EFC5CBC4AC}"/>
              </c:ext>
            </c:extLst>
          </c:dPt>
          <c:dPt>
            <c:idx val="6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B-8637-41C3-9AFD-67EFC5CBC4AC}"/>
              </c:ext>
            </c:extLst>
          </c:dPt>
          <c:dPt>
            <c:idx val="6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D-8637-41C3-9AFD-67EFC5CBC4AC}"/>
              </c:ext>
            </c:extLst>
          </c:dPt>
          <c:dPt>
            <c:idx val="6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7F-8637-41C3-9AFD-67EFC5CBC4AC}"/>
              </c:ext>
            </c:extLst>
          </c:dPt>
          <c:dPt>
            <c:idx val="6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1-8637-41C3-9AFD-67EFC5CBC4AC}"/>
              </c:ext>
            </c:extLst>
          </c:dPt>
          <c:dPt>
            <c:idx val="6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3-8637-41C3-9AFD-67EFC5CBC4AC}"/>
              </c:ext>
            </c:extLst>
          </c:dPt>
          <c:dPt>
            <c:idx val="6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5-8637-41C3-9AFD-67EFC5CBC4AC}"/>
              </c:ext>
            </c:extLst>
          </c:dPt>
          <c:dPt>
            <c:idx val="6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7-8637-41C3-9AFD-67EFC5CBC4AC}"/>
              </c:ext>
            </c:extLst>
          </c:dPt>
          <c:dPt>
            <c:idx val="6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9-8637-41C3-9AFD-67EFC5CBC4AC}"/>
              </c:ext>
            </c:extLst>
          </c:dPt>
          <c:dPt>
            <c:idx val="6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B-8637-41C3-9AFD-67EFC5CBC4AC}"/>
              </c:ext>
            </c:extLst>
          </c:dPt>
          <c:dPt>
            <c:idx val="7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D-8637-41C3-9AFD-67EFC5CBC4AC}"/>
              </c:ext>
            </c:extLst>
          </c:dPt>
          <c:dPt>
            <c:idx val="7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8F-8637-41C3-9AFD-67EFC5CBC4AC}"/>
              </c:ext>
            </c:extLst>
          </c:dPt>
          <c:dPt>
            <c:idx val="7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1-8637-41C3-9AFD-67EFC5CBC4AC}"/>
              </c:ext>
            </c:extLst>
          </c:dPt>
          <c:dPt>
            <c:idx val="7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3-8637-41C3-9AFD-67EFC5CBC4AC}"/>
              </c:ext>
            </c:extLst>
          </c:dPt>
          <c:dPt>
            <c:idx val="7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5-8637-41C3-9AFD-67EFC5CBC4AC}"/>
              </c:ext>
            </c:extLst>
          </c:dPt>
          <c:dPt>
            <c:idx val="7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7-8637-41C3-9AFD-67EFC5CBC4AC}"/>
              </c:ext>
            </c:extLst>
          </c:dPt>
          <c:dPt>
            <c:idx val="7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9-8637-41C3-9AFD-67EFC5CBC4AC}"/>
              </c:ext>
            </c:extLst>
          </c:dPt>
          <c:dPt>
            <c:idx val="7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B-8637-41C3-9AFD-67EFC5CBC4AC}"/>
              </c:ext>
            </c:extLst>
          </c:dPt>
          <c:dPt>
            <c:idx val="7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D-8637-41C3-9AFD-67EFC5CBC4AC}"/>
              </c:ext>
            </c:extLst>
          </c:dPt>
          <c:dPt>
            <c:idx val="7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9F-8637-41C3-9AFD-67EFC5CBC4AC}"/>
              </c:ext>
            </c:extLst>
          </c:dPt>
          <c:dPt>
            <c:idx val="8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1-8637-41C3-9AFD-67EFC5CBC4AC}"/>
              </c:ext>
            </c:extLst>
          </c:dPt>
          <c:dPt>
            <c:idx val="8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3-8637-41C3-9AFD-67EFC5CBC4AC}"/>
              </c:ext>
            </c:extLst>
          </c:dPt>
          <c:dPt>
            <c:idx val="8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5-8637-41C3-9AFD-67EFC5CBC4AC}"/>
              </c:ext>
            </c:extLst>
          </c:dPt>
          <c:dPt>
            <c:idx val="8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7-8637-41C3-9AFD-67EFC5CBC4AC}"/>
              </c:ext>
            </c:extLst>
          </c:dPt>
          <c:dPt>
            <c:idx val="8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9-8637-41C3-9AFD-67EFC5CBC4AC}"/>
              </c:ext>
            </c:extLst>
          </c:dPt>
          <c:dPt>
            <c:idx val="8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B-8637-41C3-9AFD-67EFC5CBC4AC}"/>
              </c:ext>
            </c:extLst>
          </c:dPt>
          <c:dPt>
            <c:idx val="8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D-8637-41C3-9AFD-67EFC5CBC4AC}"/>
              </c:ext>
            </c:extLst>
          </c:dPt>
          <c:dPt>
            <c:idx val="8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AF-8637-41C3-9AFD-67EFC5CBC4AC}"/>
              </c:ext>
            </c:extLst>
          </c:dPt>
          <c:dPt>
            <c:idx val="8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1-8637-41C3-9AFD-67EFC5CBC4AC}"/>
              </c:ext>
            </c:extLst>
          </c:dPt>
          <c:dPt>
            <c:idx val="8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3-8637-41C3-9AFD-67EFC5CBC4AC}"/>
              </c:ext>
            </c:extLst>
          </c:dPt>
          <c:dPt>
            <c:idx val="90"/>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5-8637-41C3-9AFD-67EFC5CBC4AC}"/>
              </c:ext>
            </c:extLst>
          </c:dPt>
          <c:dPt>
            <c:idx val="91"/>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7-8637-41C3-9AFD-67EFC5CBC4AC}"/>
              </c:ext>
            </c:extLst>
          </c:dPt>
          <c:dPt>
            <c:idx val="92"/>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9-8637-41C3-9AFD-67EFC5CBC4AC}"/>
              </c:ext>
            </c:extLst>
          </c:dPt>
          <c:dPt>
            <c:idx val="93"/>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B-8637-41C3-9AFD-67EFC5CBC4AC}"/>
              </c:ext>
            </c:extLst>
          </c:dPt>
          <c:dPt>
            <c:idx val="94"/>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D-8637-41C3-9AFD-67EFC5CBC4AC}"/>
              </c:ext>
            </c:extLst>
          </c:dPt>
          <c:dPt>
            <c:idx val="95"/>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BF-8637-41C3-9AFD-67EFC5CBC4AC}"/>
              </c:ext>
            </c:extLst>
          </c:dPt>
          <c:dPt>
            <c:idx val="96"/>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1-8637-41C3-9AFD-67EFC5CBC4AC}"/>
              </c:ext>
            </c:extLst>
          </c:dPt>
          <c:dPt>
            <c:idx val="97"/>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3-8637-41C3-9AFD-67EFC5CBC4AC}"/>
              </c:ext>
            </c:extLst>
          </c:dPt>
          <c:dPt>
            <c:idx val="98"/>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5-8637-41C3-9AFD-67EFC5CBC4AC}"/>
              </c:ext>
            </c:extLst>
          </c:dPt>
          <c:dPt>
            <c:idx val="99"/>
            <c:bubble3D val="0"/>
            <c:spPr>
              <a:solidFill>
                <a:srgbClr val="4DBF35"/>
              </a:solidFill>
              <a:ln w="3175">
                <a:solidFill>
                  <a:schemeClr val="tx1">
                    <a:lumMod val="85000"/>
                    <a:lumOff val="15000"/>
                  </a:schemeClr>
                </a:solidFill>
              </a:ln>
              <a:effectLst/>
            </c:spPr>
            <c:extLst>
              <c:ext xmlns:c16="http://schemas.microsoft.com/office/drawing/2014/chart" uri="{C3380CC4-5D6E-409C-BE32-E72D297353CC}">
                <c16:uniqueId val="{000000C7-8637-41C3-9AFD-67EFC5CBC4AC}"/>
              </c:ext>
            </c:extLst>
          </c:dPt>
          <c:dPt>
            <c:idx val="100"/>
            <c:bubble3D val="0"/>
            <c:spPr>
              <a:noFill/>
              <a:ln w="3175">
                <a:noFill/>
              </a:ln>
              <a:effectLst/>
            </c:spPr>
            <c:extLst>
              <c:ext xmlns:c16="http://schemas.microsoft.com/office/drawing/2014/chart" uri="{C3380CC4-5D6E-409C-BE32-E72D297353CC}">
                <c16:uniqueId val="{000000C9-8637-41C3-9AFD-67EFC5CBC4AC}"/>
              </c:ext>
            </c:extLst>
          </c:dPt>
          <c:val>
            <c:numRef>
              <c:f>Gauge!$O$2:$O$102</c:f>
              <c:numCache>
                <c:formatCode>General</c:formatCode>
                <c:ptCount val="1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153</c:v>
                </c:pt>
              </c:numCache>
            </c:numRef>
          </c:val>
          <c:extLst>
            <c:ext xmlns:c16="http://schemas.microsoft.com/office/drawing/2014/chart" uri="{C3380CC4-5D6E-409C-BE32-E72D297353CC}">
              <c16:uniqueId val="{000000CA-8637-41C3-9AFD-67EFC5CBC4AC}"/>
            </c:ext>
          </c:extLst>
        </c:ser>
        <c:dLbls>
          <c:showLegendKey val="0"/>
          <c:showVal val="0"/>
          <c:showCatName val="0"/>
          <c:showSerName val="0"/>
          <c:showPercent val="0"/>
          <c:showBubbleSize val="0"/>
          <c:showLeaderLines val="1"/>
        </c:dLbls>
        <c:firstSliceAng val="27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2700">
              <a:solidFill>
                <a:schemeClr val="tx1">
                  <a:lumMod val="65000"/>
                  <a:lumOff val="35000"/>
                </a:schemeClr>
              </a:solidFill>
            </a:ln>
          </c:spPr>
          <c:dPt>
            <c:idx val="0"/>
            <c:bubble3D val="0"/>
            <c:spPr>
              <a:pattFill prst="dkUpDiag">
                <a:fgClr>
                  <a:srgbClr val="00B0F0"/>
                </a:fgClr>
                <a:bgClr>
                  <a:srgbClr val="009ED6"/>
                </a:bgClr>
              </a:pattFill>
              <a:ln w="12700">
                <a:solidFill>
                  <a:schemeClr val="tx1">
                    <a:lumMod val="65000"/>
                    <a:lumOff val="35000"/>
                  </a:schemeClr>
                </a:solidFill>
              </a:ln>
              <a:effectLst/>
            </c:spPr>
            <c:extLst>
              <c:ext xmlns:c16="http://schemas.microsoft.com/office/drawing/2014/chart" uri="{C3380CC4-5D6E-409C-BE32-E72D297353CC}">
                <c16:uniqueId val="{00000001-B6E4-460F-A5A0-CF9DDCDD19BE}"/>
              </c:ext>
            </c:extLst>
          </c:dPt>
          <c:dPt>
            <c:idx val="1"/>
            <c:bubble3D val="0"/>
            <c:spPr>
              <a:pattFill prst="dkUpDiag">
                <a:fgClr>
                  <a:schemeClr val="tx1">
                    <a:lumMod val="50000"/>
                    <a:lumOff val="50000"/>
                  </a:schemeClr>
                </a:fgClr>
                <a:bgClr>
                  <a:schemeClr val="tx1">
                    <a:lumMod val="65000"/>
                    <a:lumOff val="35000"/>
                  </a:schemeClr>
                </a:bgClr>
              </a:pattFill>
              <a:ln w="12700">
                <a:solidFill>
                  <a:schemeClr val="tx1">
                    <a:lumMod val="65000"/>
                    <a:lumOff val="35000"/>
                  </a:schemeClr>
                </a:solidFill>
              </a:ln>
              <a:effectLst/>
            </c:spPr>
            <c:extLst>
              <c:ext xmlns:c16="http://schemas.microsoft.com/office/drawing/2014/chart" uri="{C3380CC4-5D6E-409C-BE32-E72D297353CC}">
                <c16:uniqueId val="{00000003-B6E4-460F-A5A0-CF9DDCDD19BE}"/>
              </c:ext>
            </c:extLst>
          </c:dPt>
          <c:dLbls>
            <c:delete val="1"/>
          </c:dLbls>
          <c:cat>
            <c:strRef>
              <c:f>Donut!$K$2:$K$3</c:f>
              <c:strCache>
                <c:ptCount val="2"/>
                <c:pt idx="0">
                  <c:v>Complete</c:v>
                </c:pt>
                <c:pt idx="1">
                  <c:v>Remainder</c:v>
                </c:pt>
              </c:strCache>
            </c:strRef>
          </c:cat>
          <c:val>
            <c:numRef>
              <c:f>Donut!$L$2:$L$3</c:f>
              <c:numCache>
                <c:formatCode>0%</c:formatCode>
                <c:ptCount val="2"/>
                <c:pt idx="0">
                  <c:v>0.85</c:v>
                </c:pt>
                <c:pt idx="1">
                  <c:v>0.15000000000000002</c:v>
                </c:pt>
              </c:numCache>
            </c:numRef>
          </c:val>
          <c:extLst>
            <c:ext xmlns:c16="http://schemas.microsoft.com/office/drawing/2014/chart" uri="{C3380CC4-5D6E-409C-BE32-E72D297353CC}">
              <c16:uniqueId val="{00000004-B6E4-460F-A5A0-CF9DDCDD19BE}"/>
            </c:ext>
          </c:extLst>
        </c:ser>
        <c:dLbls>
          <c:showLegendKey val="0"/>
          <c:showVal val="1"/>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534370946822308E-2"/>
          <c:y val="0.13333320607663462"/>
          <c:w val="0.94293125810635536"/>
          <c:h val="0.73333358784673064"/>
        </c:manualLayout>
      </c:layout>
      <c:barChart>
        <c:barDir val="bar"/>
        <c:grouping val="percentStacked"/>
        <c:varyColors val="0"/>
        <c:ser>
          <c:idx val="0"/>
          <c:order val="0"/>
          <c:tx>
            <c:strRef>
              <c:f>'Progress Bar'!$L$2</c:f>
              <c:strCache>
                <c:ptCount val="1"/>
                <c:pt idx="0">
                  <c:v>Complete</c:v>
                </c:pt>
              </c:strCache>
            </c:strRef>
          </c:tx>
          <c:spPr>
            <a:pattFill prst="dkUpDiag">
              <a:fgClr>
                <a:srgbClr val="66CF51"/>
              </a:fgClr>
              <a:bgClr>
                <a:srgbClr val="4DBF35"/>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85000"/>
                        <a:lumOff val="15000"/>
                      </a:schemeClr>
                    </a:solidFill>
                    <a:latin typeface="Roboto Medium" panose="02000000000000000000" pitchFamily="2" charset="0"/>
                    <a:ea typeface="Roboto Medium" panose="02000000000000000000" pitchFamily="2"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 Bar'!$K$3</c:f>
              <c:strCache>
                <c:ptCount val="1"/>
                <c:pt idx="0">
                  <c:v>Progress</c:v>
                </c:pt>
              </c:strCache>
            </c:strRef>
          </c:cat>
          <c:val>
            <c:numRef>
              <c:f>'Progress Bar'!$L$3</c:f>
              <c:numCache>
                <c:formatCode>0%</c:formatCode>
                <c:ptCount val="1"/>
                <c:pt idx="0">
                  <c:v>0.54</c:v>
                </c:pt>
              </c:numCache>
            </c:numRef>
          </c:val>
          <c:extLst>
            <c:ext xmlns:c16="http://schemas.microsoft.com/office/drawing/2014/chart" uri="{C3380CC4-5D6E-409C-BE32-E72D297353CC}">
              <c16:uniqueId val="{00000000-34AF-46E6-BA66-327C07535D7B}"/>
            </c:ext>
          </c:extLst>
        </c:ser>
        <c:ser>
          <c:idx val="1"/>
          <c:order val="1"/>
          <c:tx>
            <c:strRef>
              <c:f>'Progress Bar'!$M$2</c:f>
              <c:strCache>
                <c:ptCount val="1"/>
                <c:pt idx="0">
                  <c:v>Remainder</c:v>
                </c:pt>
              </c:strCache>
            </c:strRef>
          </c:tx>
          <c:spPr>
            <a:pattFill prst="dkUpDiag">
              <a:fgClr>
                <a:schemeClr val="tx1">
                  <a:lumMod val="50000"/>
                  <a:lumOff val="50000"/>
                </a:schemeClr>
              </a:fgClr>
              <a:bgClr>
                <a:schemeClr val="tx1">
                  <a:lumMod val="65000"/>
                  <a:lumOff val="35000"/>
                </a:schemeClr>
              </a:bgClr>
            </a:pattFill>
            <a:ln>
              <a:noFill/>
            </a:ln>
            <a:effectLst/>
          </c:spPr>
          <c:invertIfNegative val="0"/>
          <c:dLbls>
            <c:delete val="1"/>
          </c:dLbls>
          <c:cat>
            <c:strRef>
              <c:f>'Progress Bar'!$K$3</c:f>
              <c:strCache>
                <c:ptCount val="1"/>
                <c:pt idx="0">
                  <c:v>Progress</c:v>
                </c:pt>
              </c:strCache>
            </c:strRef>
          </c:cat>
          <c:val>
            <c:numRef>
              <c:f>'Progress Bar'!$M$3</c:f>
              <c:numCache>
                <c:formatCode>0%</c:formatCode>
                <c:ptCount val="1"/>
                <c:pt idx="0">
                  <c:v>0.45999999999999996</c:v>
                </c:pt>
              </c:numCache>
            </c:numRef>
          </c:val>
          <c:extLst>
            <c:ext xmlns:c16="http://schemas.microsoft.com/office/drawing/2014/chart" uri="{C3380CC4-5D6E-409C-BE32-E72D297353CC}">
              <c16:uniqueId val="{00000001-34AF-46E6-BA66-327C07535D7B}"/>
            </c:ext>
          </c:extLst>
        </c:ser>
        <c:dLbls>
          <c:dLblPos val="inEnd"/>
          <c:showLegendKey val="0"/>
          <c:showVal val="1"/>
          <c:showCatName val="0"/>
          <c:showSerName val="0"/>
          <c:showPercent val="0"/>
          <c:showBubbleSize val="0"/>
        </c:dLbls>
        <c:gapWidth val="20"/>
        <c:overlap val="100"/>
        <c:axId val="996309183"/>
        <c:axId val="996270495"/>
      </c:barChart>
      <c:catAx>
        <c:axId val="996309183"/>
        <c:scaling>
          <c:orientation val="minMax"/>
        </c:scaling>
        <c:delete val="1"/>
        <c:axPos val="l"/>
        <c:numFmt formatCode="General" sourceLinked="1"/>
        <c:majorTickMark val="none"/>
        <c:minorTickMark val="none"/>
        <c:tickLblPos val="nextTo"/>
        <c:crossAx val="996270495"/>
        <c:crosses val="autoZero"/>
        <c:auto val="1"/>
        <c:lblAlgn val="ctr"/>
        <c:lblOffset val="100"/>
        <c:noMultiLvlLbl val="0"/>
      </c:catAx>
      <c:valAx>
        <c:axId val="996270495"/>
        <c:scaling>
          <c:orientation val="minMax"/>
        </c:scaling>
        <c:delete val="1"/>
        <c:axPos val="b"/>
        <c:numFmt formatCode="0%" sourceLinked="1"/>
        <c:majorTickMark val="none"/>
        <c:minorTickMark val="none"/>
        <c:tickLblPos val="nextTo"/>
        <c:crossAx val="99630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62176342831539E-2"/>
          <c:y val="0.34326072877253977"/>
          <c:w val="0.97569994919534053"/>
          <c:h val="0.60784947336128436"/>
        </c:manualLayout>
      </c:layout>
      <c:lineChart>
        <c:grouping val="standard"/>
        <c:varyColors val="0"/>
        <c:ser>
          <c:idx val="0"/>
          <c:order val="0"/>
          <c:tx>
            <c:strRef>
              <c:f>Dot!$J$2</c:f>
              <c:strCache>
                <c:ptCount val="1"/>
                <c:pt idx="0">
                  <c:v>Grey</c:v>
                </c:pt>
              </c:strCache>
            </c:strRef>
          </c:tx>
          <c:spPr>
            <a:ln w="190500" cap="rnd">
              <a:noFill/>
              <a:round/>
            </a:ln>
            <a:effectLst/>
          </c:spPr>
          <c:marker>
            <c:symbol val="circle"/>
            <c:size val="7"/>
            <c:spPr>
              <a:solidFill>
                <a:schemeClr val="tx1">
                  <a:lumMod val="50000"/>
                  <a:lumOff val="50000"/>
                </a:schemeClr>
              </a:solidFill>
              <a:ln w="9525">
                <a:noFill/>
              </a:ln>
              <a:effectLst/>
            </c:spPr>
          </c:marker>
          <c:dLbls>
            <c:delete val="1"/>
          </c:dLbls>
          <c:val>
            <c:numRef>
              <c:f>Dot!$J$3:$J$22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extLst>
            <c:ext xmlns:c16="http://schemas.microsoft.com/office/drawing/2014/chart" uri="{C3380CC4-5D6E-409C-BE32-E72D297353CC}">
              <c16:uniqueId val="{00000000-EB53-4274-B025-FB880E88A53A}"/>
            </c:ext>
          </c:extLst>
        </c:ser>
        <c:ser>
          <c:idx val="1"/>
          <c:order val="1"/>
          <c:tx>
            <c:strRef>
              <c:f>Dot!$K$2</c:f>
              <c:strCache>
                <c:ptCount val="1"/>
                <c:pt idx="0">
                  <c:v>Color</c:v>
                </c:pt>
              </c:strCache>
            </c:strRef>
          </c:tx>
          <c:spPr>
            <a:ln w="190500" cap="rnd">
              <a:noFill/>
              <a:round/>
            </a:ln>
            <a:effectLst/>
          </c:spPr>
          <c:marker>
            <c:symbol val="circle"/>
            <c:size val="7"/>
            <c:spPr>
              <a:solidFill>
                <a:srgbClr val="FF3399"/>
              </a:solidFill>
              <a:ln w="9525">
                <a:noFill/>
              </a:ln>
              <a:effectLst/>
            </c:spPr>
          </c:marker>
          <c:dLbls>
            <c:dLbl>
              <c:idx val="0"/>
              <c:tx>
                <c:rich>
                  <a:bodyPr/>
                  <a:lstStyle/>
                  <a:p>
                    <a:fld id="{F772D011-097D-4CEC-9B09-CA9D32F0D27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B53-4274-B025-FB880E88A53A}"/>
                </c:ext>
              </c:extLst>
            </c:dLbl>
            <c:dLbl>
              <c:idx val="1"/>
              <c:tx>
                <c:rich>
                  <a:bodyPr/>
                  <a:lstStyle/>
                  <a:p>
                    <a:fld id="{0A2A5B12-0B5C-42E6-BA6A-F1BE83A7993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B53-4274-B025-FB880E88A53A}"/>
                </c:ext>
              </c:extLst>
            </c:dLbl>
            <c:dLbl>
              <c:idx val="2"/>
              <c:tx>
                <c:rich>
                  <a:bodyPr/>
                  <a:lstStyle/>
                  <a:p>
                    <a:fld id="{8A2B498B-7199-4542-AA52-29137FB725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B53-4274-B025-FB880E88A53A}"/>
                </c:ext>
              </c:extLst>
            </c:dLbl>
            <c:dLbl>
              <c:idx val="3"/>
              <c:tx>
                <c:rich>
                  <a:bodyPr/>
                  <a:lstStyle/>
                  <a:p>
                    <a:fld id="{1FAFEF5D-14D6-4A2E-A75B-B4406DBAF15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B53-4274-B025-FB880E88A53A}"/>
                </c:ext>
              </c:extLst>
            </c:dLbl>
            <c:dLbl>
              <c:idx val="4"/>
              <c:tx>
                <c:rich>
                  <a:bodyPr/>
                  <a:lstStyle/>
                  <a:p>
                    <a:fld id="{8F89D37A-669F-4A38-B32F-F3FF1DF1BF3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B53-4274-B025-FB880E88A53A}"/>
                </c:ext>
              </c:extLst>
            </c:dLbl>
            <c:dLbl>
              <c:idx val="5"/>
              <c:tx>
                <c:rich>
                  <a:bodyPr/>
                  <a:lstStyle/>
                  <a:p>
                    <a:fld id="{72C87DCF-8D21-46F7-952E-4307ABC7FF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B53-4274-B025-FB880E88A53A}"/>
                </c:ext>
              </c:extLst>
            </c:dLbl>
            <c:dLbl>
              <c:idx val="6"/>
              <c:tx>
                <c:rich>
                  <a:bodyPr/>
                  <a:lstStyle/>
                  <a:p>
                    <a:fld id="{9A3C8217-9FEE-4946-AC7E-B00001D130E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B53-4274-B025-FB880E88A53A}"/>
                </c:ext>
              </c:extLst>
            </c:dLbl>
            <c:dLbl>
              <c:idx val="7"/>
              <c:tx>
                <c:rich>
                  <a:bodyPr/>
                  <a:lstStyle/>
                  <a:p>
                    <a:fld id="{B88C3AE4-F451-475B-9350-17D951F811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B53-4274-B025-FB880E88A53A}"/>
                </c:ext>
              </c:extLst>
            </c:dLbl>
            <c:dLbl>
              <c:idx val="8"/>
              <c:tx>
                <c:rich>
                  <a:bodyPr/>
                  <a:lstStyle/>
                  <a:p>
                    <a:fld id="{A58F7EE0-128E-46C0-8634-F1C6C3157C0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B53-4274-B025-FB880E88A53A}"/>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EB53-4274-B025-FB880E88A53A}"/>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EB53-4274-B025-FB880E88A53A}"/>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EB53-4274-B025-FB880E88A53A}"/>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EB53-4274-B025-FB880E88A53A}"/>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EB53-4274-B025-FB880E88A53A}"/>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EB53-4274-B025-FB880E88A53A}"/>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EB53-4274-B025-FB880E88A53A}"/>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EB53-4274-B025-FB880E88A53A}"/>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EB53-4274-B025-FB880E88A53A}"/>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EB53-4274-B025-FB880E88A53A}"/>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EB53-4274-B025-FB880E88A53A}"/>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Dot!$K$3:$K$22</c:f>
              <c:numCache>
                <c:formatCode>General</c:formatCode>
                <c:ptCount val="20"/>
                <c:pt idx="0">
                  <c:v>1</c:v>
                </c:pt>
                <c:pt idx="1">
                  <c:v>1</c:v>
                </c:pt>
                <c:pt idx="2">
                  <c:v>1</c:v>
                </c:pt>
                <c:pt idx="3">
                  <c:v>1</c:v>
                </c:pt>
                <c:pt idx="4">
                  <c:v>1</c:v>
                </c:pt>
                <c:pt idx="5">
                  <c:v>1</c:v>
                </c:pt>
                <c:pt idx="6">
                  <c:v>1</c:v>
                </c:pt>
                <c:pt idx="7">
                  <c:v>1</c:v>
                </c:pt>
                <c:pt idx="8">
                  <c:v>1</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5="http://schemas.microsoft.com/office/drawing/2012/chart" uri="{02D57815-91ED-43cb-92C2-25804820EDAC}">
              <c15:datalabelsRange>
                <c15:f>Dot!$L$3:$L$22</c15:f>
                <c15:dlblRangeCache>
                  <c:ptCount val="20"/>
                  <c:pt idx="8">
                    <c:v>45%</c:v>
                  </c:pt>
                </c15:dlblRangeCache>
              </c15:datalabelsRange>
            </c:ext>
            <c:ext xmlns:c16="http://schemas.microsoft.com/office/drawing/2014/chart" uri="{C3380CC4-5D6E-409C-BE32-E72D297353CC}">
              <c16:uniqueId val="{00000015-EB53-4274-B025-FB880E88A53A}"/>
            </c:ext>
          </c:extLst>
        </c:ser>
        <c:dLbls>
          <c:dLblPos val="t"/>
          <c:showLegendKey val="0"/>
          <c:showVal val="1"/>
          <c:showCatName val="0"/>
          <c:showSerName val="0"/>
          <c:showPercent val="0"/>
          <c:showBubbleSize val="0"/>
        </c:dLbls>
        <c:marker val="1"/>
        <c:smooth val="0"/>
        <c:axId val="2092351199"/>
        <c:axId val="2092344959"/>
      </c:lineChart>
      <c:catAx>
        <c:axId val="2092351199"/>
        <c:scaling>
          <c:orientation val="minMax"/>
        </c:scaling>
        <c:delete val="1"/>
        <c:axPos val="b"/>
        <c:numFmt formatCode="General" sourceLinked="1"/>
        <c:majorTickMark val="none"/>
        <c:minorTickMark val="none"/>
        <c:tickLblPos val="nextTo"/>
        <c:crossAx val="2092344959"/>
        <c:crosses val="autoZero"/>
        <c:auto val="1"/>
        <c:lblAlgn val="ctr"/>
        <c:lblOffset val="100"/>
        <c:noMultiLvlLbl val="0"/>
      </c:catAx>
      <c:valAx>
        <c:axId val="2092344959"/>
        <c:scaling>
          <c:orientation val="minMax"/>
          <c:max val="2"/>
        </c:scaling>
        <c:delete val="1"/>
        <c:axPos val="l"/>
        <c:numFmt formatCode="General" sourceLinked="1"/>
        <c:majorTickMark val="none"/>
        <c:minorTickMark val="none"/>
        <c:tickLblPos val="nextTo"/>
        <c:crossAx val="209235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21610252902777E-2"/>
          <c:y val="0.18820599805117472"/>
          <c:w val="0.91169296145674095"/>
          <c:h val="0.68060441255382187"/>
        </c:manualLayout>
      </c:layout>
      <c:barChart>
        <c:barDir val="col"/>
        <c:grouping val="clustered"/>
        <c:varyColors val="0"/>
        <c:ser>
          <c:idx val="0"/>
          <c:order val="0"/>
          <c:tx>
            <c:strRef>
              <c:f>Scorecard!$H$3</c:f>
              <c:strCache>
                <c:ptCount val="1"/>
                <c:pt idx="0">
                  <c:v>Grey</c:v>
                </c:pt>
              </c:strCache>
            </c:strRef>
          </c:tx>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Scorecard!$I$3:$M$3</c:f>
              <c:numCache>
                <c:formatCode>General</c:formatCode>
                <c:ptCount val="5"/>
                <c:pt idx="0">
                  <c:v>0</c:v>
                </c:pt>
                <c:pt idx="1">
                  <c:v>0</c:v>
                </c:pt>
                <c:pt idx="2">
                  <c:v>1</c:v>
                </c:pt>
                <c:pt idx="3">
                  <c:v>0</c:v>
                </c:pt>
                <c:pt idx="4">
                  <c:v>1</c:v>
                </c:pt>
              </c:numCache>
            </c:numRef>
          </c:val>
          <c:extLst>
            <c:ext xmlns:c16="http://schemas.microsoft.com/office/drawing/2014/chart" uri="{C3380CC4-5D6E-409C-BE32-E72D297353CC}">
              <c16:uniqueId val="{00000000-D031-4C7E-94D5-365334788F05}"/>
            </c:ext>
          </c:extLst>
        </c:ser>
        <c:ser>
          <c:idx val="1"/>
          <c:order val="1"/>
          <c:tx>
            <c:strRef>
              <c:f>Scorecard!$H$4</c:f>
              <c:strCache>
                <c:ptCount val="1"/>
                <c:pt idx="0">
                  <c:v>Green</c:v>
                </c:pt>
              </c:strCache>
            </c:strRef>
          </c:tx>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Scorecard!$I$4:$M$4</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1-D031-4C7E-94D5-365334788F05}"/>
            </c:ext>
          </c:extLst>
        </c:ser>
        <c:ser>
          <c:idx val="2"/>
          <c:order val="2"/>
          <c:tx>
            <c:strRef>
              <c:f>Scorecard!$H$5</c:f>
              <c:strCache>
                <c:ptCount val="1"/>
                <c:pt idx="0">
                  <c:v>Red</c:v>
                </c:pt>
              </c:strCache>
            </c:strRef>
          </c:tx>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a:noFill/>
            </a:ln>
            <a:effectLst/>
          </c:spPr>
          <c:invertIfNegative val="0"/>
          <c:cat>
            <c:strRef>
              <c:f>Scorecard!$I$2:$M$2</c:f>
              <c:strCache>
                <c:ptCount val="5"/>
                <c:pt idx="0">
                  <c:v>Step 1</c:v>
                </c:pt>
                <c:pt idx="1">
                  <c:v>Step 2</c:v>
                </c:pt>
                <c:pt idx="2">
                  <c:v>Step 3</c:v>
                </c:pt>
                <c:pt idx="3">
                  <c:v>Step 4</c:v>
                </c:pt>
                <c:pt idx="4">
                  <c:v>Step 5</c:v>
                </c:pt>
              </c:strCache>
            </c:strRef>
          </c:cat>
          <c:val>
            <c:numRef>
              <c:f>Scorecard!$I$5:$M$5</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2-D031-4C7E-94D5-365334788F05}"/>
            </c:ext>
          </c:extLst>
        </c:ser>
        <c:dLbls>
          <c:showLegendKey val="0"/>
          <c:showVal val="0"/>
          <c:showCatName val="0"/>
          <c:showSerName val="0"/>
          <c:showPercent val="0"/>
          <c:showBubbleSize val="0"/>
        </c:dLbls>
        <c:gapWidth val="0"/>
        <c:overlap val="100"/>
        <c:axId val="2098106031"/>
        <c:axId val="1124814463"/>
      </c:barChart>
      <c:dateAx>
        <c:axId val="2098106031"/>
        <c:scaling>
          <c:orientation val="minMax"/>
        </c:scaling>
        <c:delete val="1"/>
        <c:axPos val="b"/>
        <c:numFmt formatCode="General" sourceLinked="1"/>
        <c:majorTickMark val="none"/>
        <c:minorTickMark val="none"/>
        <c:tickLblPos val="nextTo"/>
        <c:crossAx val="1124814463"/>
        <c:crosses val="autoZero"/>
        <c:auto val="0"/>
        <c:lblOffset val="100"/>
        <c:baseTimeUnit val="days"/>
      </c:dateAx>
      <c:valAx>
        <c:axId val="1124814463"/>
        <c:scaling>
          <c:orientation val="minMax"/>
          <c:max val="1"/>
        </c:scaling>
        <c:delete val="1"/>
        <c:axPos val="l"/>
        <c:numFmt formatCode="General" sourceLinked="1"/>
        <c:majorTickMark val="out"/>
        <c:minorTickMark val="none"/>
        <c:tickLblPos val="nextTo"/>
        <c:crossAx val="2098106031"/>
        <c:crosses val="autoZero"/>
        <c:crossBetween val="between"/>
      </c:valAx>
      <c:spPr>
        <a:solidFill>
          <a:schemeClr val="tx1">
            <a:lumMod val="85000"/>
            <a:lumOff val="15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997594050743651E-2"/>
          <c:y val="0.10935375536650475"/>
          <c:w val="0.93944685039370079"/>
          <c:h val="0.7850697651083407"/>
        </c:manualLayout>
      </c:layout>
      <c:lineChart>
        <c:grouping val="standard"/>
        <c:varyColors val="0"/>
        <c:ser>
          <c:idx val="0"/>
          <c:order val="0"/>
          <c:tx>
            <c:strRef>
              <c:f>Steps!$J$3</c:f>
              <c:strCache>
                <c:ptCount val="1"/>
                <c:pt idx="0">
                  <c:v>Grey</c:v>
                </c:pt>
              </c:strCache>
            </c:strRef>
          </c:tx>
          <c:spPr>
            <a:ln w="127000" cap="rnd">
              <a:solidFill>
                <a:schemeClr val="tx1">
                  <a:lumMod val="50000"/>
                  <a:lumOff val="50000"/>
                </a:schemeClr>
              </a:solidFill>
              <a:round/>
            </a:ln>
            <a:effectLst/>
          </c:spPr>
          <c:marker>
            <c:symbol val="circle"/>
            <c:size val="25"/>
            <c:spPr>
              <a:solidFill>
                <a:schemeClr val="tx1">
                  <a:lumMod val="50000"/>
                  <a:lumOff val="50000"/>
                </a:schemeClr>
              </a:solidFill>
              <a:ln w="9525">
                <a:noFill/>
              </a:ln>
              <a:effectLst/>
            </c:spPr>
          </c:marker>
          <c:dLbls>
            <c:dLbl>
              <c:idx val="0"/>
              <c:tx>
                <c:rich>
                  <a:bodyPr/>
                  <a:lstStyle/>
                  <a:p>
                    <a:fld id="{12821831-89D1-4D56-9899-914A2BEE95F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AB82-4F4B-8E3E-D4BCAB24A6EE}"/>
                </c:ext>
              </c:extLst>
            </c:dLbl>
            <c:dLbl>
              <c:idx val="1"/>
              <c:tx>
                <c:rich>
                  <a:bodyPr/>
                  <a:lstStyle/>
                  <a:p>
                    <a:fld id="{336721FB-75A3-48E0-9A87-73C7DBA99C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B82-4F4B-8E3E-D4BCAB24A6EE}"/>
                </c:ext>
              </c:extLst>
            </c:dLbl>
            <c:dLbl>
              <c:idx val="2"/>
              <c:tx>
                <c:rich>
                  <a:bodyPr/>
                  <a:lstStyle/>
                  <a:p>
                    <a:fld id="{C47AEC6A-3CB7-423B-A8AD-7D46E68D81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B82-4F4B-8E3E-D4BCAB24A6EE}"/>
                </c:ext>
              </c:extLst>
            </c:dLbl>
            <c:dLbl>
              <c:idx val="3"/>
              <c:tx>
                <c:rich>
                  <a:bodyPr/>
                  <a:lstStyle/>
                  <a:p>
                    <a:fld id="{98E3B262-B41F-4C82-8B6B-BF420C8DD4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82-4F4B-8E3E-D4BCAB24A6EE}"/>
                </c:ext>
              </c:extLst>
            </c:dLbl>
            <c:dLbl>
              <c:idx val="4"/>
              <c:tx>
                <c:rich>
                  <a:bodyPr/>
                  <a:lstStyle/>
                  <a:p>
                    <a:fld id="{386FBC25-091B-40FC-B3FD-79B2580A37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82-4F4B-8E3E-D4BCAB24A6E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Steps!$K$2:$O$2</c:f>
              <c:numCache>
                <c:formatCode>General</c:formatCode>
                <c:ptCount val="5"/>
                <c:pt idx="0">
                  <c:v>1</c:v>
                </c:pt>
                <c:pt idx="1">
                  <c:v>2</c:v>
                </c:pt>
                <c:pt idx="2">
                  <c:v>3</c:v>
                </c:pt>
                <c:pt idx="3">
                  <c:v>4</c:v>
                </c:pt>
                <c:pt idx="4">
                  <c:v>5</c:v>
                </c:pt>
              </c:numCache>
            </c:numRef>
          </c:cat>
          <c:val>
            <c:numRef>
              <c:f>Steps!$K$3:$O$3</c:f>
              <c:numCache>
                <c:formatCode>General</c:formatCode>
                <c:ptCount val="5"/>
                <c:pt idx="0">
                  <c:v>1</c:v>
                </c:pt>
                <c:pt idx="1">
                  <c:v>1</c:v>
                </c:pt>
                <c:pt idx="2">
                  <c:v>1</c:v>
                </c:pt>
                <c:pt idx="3">
                  <c:v>1</c:v>
                </c:pt>
                <c:pt idx="4">
                  <c:v>1</c:v>
                </c:pt>
              </c:numCache>
            </c:numRef>
          </c:val>
          <c:smooth val="0"/>
          <c:extLst>
            <c:ext xmlns:c15="http://schemas.microsoft.com/office/drawing/2012/chart" uri="{02D57815-91ED-43cb-92C2-25804820EDAC}">
              <c15:datalabelsRange>
                <c15:f>Steps!$K$2:$O$2</c15:f>
                <c15:dlblRangeCache>
                  <c:ptCount val="5"/>
                  <c:pt idx="0">
                    <c:v>1</c:v>
                  </c:pt>
                  <c:pt idx="1">
                    <c:v>2</c:v>
                  </c:pt>
                  <c:pt idx="2">
                    <c:v>3</c:v>
                  </c:pt>
                  <c:pt idx="3">
                    <c:v>4</c:v>
                  </c:pt>
                  <c:pt idx="4">
                    <c:v>5</c:v>
                  </c:pt>
                </c15:dlblRangeCache>
              </c15:datalabelsRange>
            </c:ext>
            <c:ext xmlns:c16="http://schemas.microsoft.com/office/drawing/2014/chart" uri="{C3380CC4-5D6E-409C-BE32-E72D297353CC}">
              <c16:uniqueId val="{00000005-AB82-4F4B-8E3E-D4BCAB24A6EE}"/>
            </c:ext>
          </c:extLst>
        </c:ser>
        <c:ser>
          <c:idx val="1"/>
          <c:order val="1"/>
          <c:tx>
            <c:strRef>
              <c:f>Steps!$J$4</c:f>
              <c:strCache>
                <c:ptCount val="1"/>
                <c:pt idx="0">
                  <c:v>Complete</c:v>
                </c:pt>
              </c:strCache>
            </c:strRef>
          </c:tx>
          <c:spPr>
            <a:ln w="127000" cap="rnd">
              <a:solidFill>
                <a:srgbClr val="4DBF35"/>
              </a:solidFill>
              <a:round/>
            </a:ln>
            <a:effectLst/>
          </c:spPr>
          <c:marker>
            <c:symbol val="circle"/>
            <c:size val="25"/>
            <c:spPr>
              <a:solidFill>
                <a:srgbClr val="4DBF35"/>
              </a:solidFill>
              <a:ln w="9525">
                <a:noFill/>
              </a:ln>
              <a:effectLst/>
            </c:spPr>
          </c:marker>
          <c:cat>
            <c:numRef>
              <c:f>Steps!$K$2:$O$2</c:f>
              <c:numCache>
                <c:formatCode>General</c:formatCode>
                <c:ptCount val="5"/>
                <c:pt idx="0">
                  <c:v>1</c:v>
                </c:pt>
                <c:pt idx="1">
                  <c:v>2</c:v>
                </c:pt>
                <c:pt idx="2">
                  <c:v>3</c:v>
                </c:pt>
                <c:pt idx="3">
                  <c:v>4</c:v>
                </c:pt>
                <c:pt idx="4">
                  <c:v>5</c:v>
                </c:pt>
              </c:numCache>
            </c:numRef>
          </c:cat>
          <c:val>
            <c:numRef>
              <c:f>Steps!$K$4:$O$4</c:f>
              <c:numCache>
                <c:formatCode>General</c:formatCode>
                <c:ptCount val="5"/>
                <c:pt idx="0">
                  <c:v>1</c:v>
                </c:pt>
                <c:pt idx="1">
                  <c:v>1</c:v>
                </c:pt>
                <c:pt idx="2">
                  <c:v>1</c:v>
                </c:pt>
                <c:pt idx="3">
                  <c:v>#N/A</c:v>
                </c:pt>
                <c:pt idx="4">
                  <c:v>#N/A</c:v>
                </c:pt>
              </c:numCache>
            </c:numRef>
          </c:val>
          <c:smooth val="0"/>
          <c:extLst>
            <c:ext xmlns:c16="http://schemas.microsoft.com/office/drawing/2014/chart" uri="{C3380CC4-5D6E-409C-BE32-E72D297353CC}">
              <c16:uniqueId val="{00000006-AB82-4F4B-8E3E-D4BCAB24A6EE}"/>
            </c:ext>
          </c:extLst>
        </c:ser>
        <c:dLbls>
          <c:showLegendKey val="0"/>
          <c:showVal val="0"/>
          <c:showCatName val="0"/>
          <c:showSerName val="0"/>
          <c:showPercent val="0"/>
          <c:showBubbleSize val="0"/>
        </c:dLbls>
        <c:marker val="1"/>
        <c:smooth val="0"/>
        <c:axId val="1273216191"/>
        <c:axId val="1273220031"/>
      </c:lineChart>
      <c:catAx>
        <c:axId val="1273216191"/>
        <c:scaling>
          <c:orientation val="minMax"/>
        </c:scaling>
        <c:delete val="1"/>
        <c:axPos val="b"/>
        <c:numFmt formatCode="General" sourceLinked="1"/>
        <c:majorTickMark val="none"/>
        <c:minorTickMark val="none"/>
        <c:tickLblPos val="nextTo"/>
        <c:crossAx val="1273220031"/>
        <c:crosses val="autoZero"/>
        <c:auto val="1"/>
        <c:lblAlgn val="ctr"/>
        <c:lblOffset val="100"/>
        <c:noMultiLvlLbl val="0"/>
      </c:catAx>
      <c:valAx>
        <c:axId val="1273220031"/>
        <c:scaling>
          <c:orientation val="minMax"/>
          <c:max val="2"/>
          <c:min val="0"/>
        </c:scaling>
        <c:delete val="1"/>
        <c:axPos val="l"/>
        <c:numFmt formatCode="General" sourceLinked="1"/>
        <c:majorTickMark val="out"/>
        <c:minorTickMark val="none"/>
        <c:tickLblPos val="nextTo"/>
        <c:crossAx val="127321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890589003885432E-2"/>
          <c:y val="0.12071903407623043"/>
          <c:w val="0.74907619325494934"/>
          <c:h val="0.82635650435524843"/>
        </c:manualLayout>
      </c:layout>
      <c:scatterChart>
        <c:scatterStyle val="lineMarker"/>
        <c:varyColors val="0"/>
        <c:ser>
          <c:idx val="0"/>
          <c:order val="0"/>
          <c:tx>
            <c:strRef>
              <c:f>Waffle!$H$2</c:f>
              <c:strCache>
                <c:ptCount val="1"/>
                <c:pt idx="0">
                  <c:v>Grey</c:v>
                </c:pt>
              </c:strCache>
            </c:strRef>
          </c:tx>
          <c:spPr>
            <a:ln w="19050" cap="rnd">
              <a:noFill/>
              <a:round/>
            </a:ln>
            <a:effectLst/>
          </c:spPr>
          <c:marker>
            <c:symbol val="square"/>
            <c:size val="13"/>
            <c:spPr>
              <a:solidFill>
                <a:schemeClr val="tx1">
                  <a:lumMod val="50000"/>
                  <a:lumOff val="50000"/>
                </a:schemeClr>
              </a:solidFill>
              <a:ln w="9525">
                <a:solidFill>
                  <a:schemeClr val="tx1">
                    <a:lumMod val="85000"/>
                    <a:lumOff val="15000"/>
                  </a:schemeClr>
                </a:solidFill>
              </a:ln>
              <a:effectLst/>
            </c:spPr>
          </c:marker>
          <c:xVal>
            <c:numRef>
              <c:f>Waffle!$H$4:$H$103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6</c:v>
                </c:pt>
                <c:pt idx="66">
                  <c:v>7</c:v>
                </c:pt>
                <c:pt idx="67">
                  <c:v>8</c:v>
                </c:pt>
                <c:pt idx="68">
                  <c:v>9</c:v>
                </c:pt>
                <c:pt idx="69">
                  <c:v>10</c:v>
                </c:pt>
                <c:pt idx="70">
                  <c:v>1</c:v>
                </c:pt>
                <c:pt idx="71">
                  <c:v>2</c:v>
                </c:pt>
                <c:pt idx="72">
                  <c:v>3</c:v>
                </c:pt>
                <c:pt idx="73">
                  <c:v>4</c:v>
                </c:pt>
                <c:pt idx="74">
                  <c:v>5</c:v>
                </c:pt>
                <c:pt idx="75">
                  <c:v>6</c:v>
                </c:pt>
                <c:pt idx="76">
                  <c:v>7</c:v>
                </c:pt>
                <c:pt idx="77">
                  <c:v>8</c:v>
                </c:pt>
                <c:pt idx="78">
                  <c:v>9</c:v>
                </c:pt>
                <c:pt idx="79">
                  <c:v>10</c:v>
                </c:pt>
                <c:pt idx="80">
                  <c:v>1</c:v>
                </c:pt>
                <c:pt idx="81">
                  <c:v>2</c:v>
                </c:pt>
                <c:pt idx="82">
                  <c:v>3</c:v>
                </c:pt>
                <c:pt idx="83">
                  <c:v>4</c:v>
                </c:pt>
                <c:pt idx="84">
                  <c:v>5</c:v>
                </c:pt>
                <c:pt idx="85">
                  <c:v>6</c:v>
                </c:pt>
                <c:pt idx="86">
                  <c:v>7</c:v>
                </c:pt>
                <c:pt idx="87">
                  <c:v>8</c:v>
                </c:pt>
                <c:pt idx="88">
                  <c:v>9</c:v>
                </c:pt>
                <c:pt idx="89">
                  <c:v>10</c:v>
                </c:pt>
                <c:pt idx="90">
                  <c:v>1</c:v>
                </c:pt>
                <c:pt idx="91">
                  <c:v>2</c:v>
                </c:pt>
                <c:pt idx="92">
                  <c:v>3</c:v>
                </c:pt>
                <c:pt idx="93">
                  <c:v>4</c:v>
                </c:pt>
                <c:pt idx="94">
                  <c:v>5</c:v>
                </c:pt>
                <c:pt idx="95">
                  <c:v>6</c:v>
                </c:pt>
                <c:pt idx="96">
                  <c:v>7</c:v>
                </c:pt>
                <c:pt idx="97">
                  <c:v>8</c:v>
                </c:pt>
                <c:pt idx="98">
                  <c:v>9</c:v>
                </c:pt>
                <c:pt idx="99">
                  <c:v>10</c:v>
                </c:pt>
              </c:numCache>
            </c:numRef>
          </c:xVal>
          <c:yVal>
            <c:numRef>
              <c:f>Waffle!$I$4:$I$103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7</c:v>
                </c:pt>
                <c:pt idx="66">
                  <c:v>7</c:v>
                </c:pt>
                <c:pt idx="67">
                  <c:v>7</c:v>
                </c:pt>
                <c:pt idx="68">
                  <c:v>7</c:v>
                </c:pt>
                <c:pt idx="69">
                  <c:v>7</c:v>
                </c:pt>
                <c:pt idx="70">
                  <c:v>8</c:v>
                </c:pt>
                <c:pt idx="71">
                  <c:v>8</c:v>
                </c:pt>
                <c:pt idx="72">
                  <c:v>8</c:v>
                </c:pt>
                <c:pt idx="73">
                  <c:v>8</c:v>
                </c:pt>
                <c:pt idx="74">
                  <c:v>8</c:v>
                </c:pt>
                <c:pt idx="75">
                  <c:v>8</c:v>
                </c:pt>
                <c:pt idx="76">
                  <c:v>8</c:v>
                </c:pt>
                <c:pt idx="77">
                  <c:v>8</c:v>
                </c:pt>
                <c:pt idx="78">
                  <c:v>8</c:v>
                </c:pt>
                <c:pt idx="79">
                  <c:v>8</c:v>
                </c:pt>
                <c:pt idx="80">
                  <c:v>9</c:v>
                </c:pt>
                <c:pt idx="81">
                  <c:v>9</c:v>
                </c:pt>
                <c:pt idx="82">
                  <c:v>9</c:v>
                </c:pt>
                <c:pt idx="83">
                  <c:v>9</c:v>
                </c:pt>
                <c:pt idx="84">
                  <c:v>9</c:v>
                </c:pt>
                <c:pt idx="85">
                  <c:v>9</c:v>
                </c:pt>
                <c:pt idx="86">
                  <c:v>9</c:v>
                </c:pt>
                <c:pt idx="87">
                  <c:v>9</c:v>
                </c:pt>
                <c:pt idx="88">
                  <c:v>9</c:v>
                </c:pt>
                <c:pt idx="89">
                  <c:v>9</c:v>
                </c:pt>
                <c:pt idx="90">
                  <c:v>10</c:v>
                </c:pt>
                <c:pt idx="91">
                  <c:v>10</c:v>
                </c:pt>
                <c:pt idx="92">
                  <c:v>10</c:v>
                </c:pt>
                <c:pt idx="93">
                  <c:v>10</c:v>
                </c:pt>
                <c:pt idx="94">
                  <c:v>10</c:v>
                </c:pt>
                <c:pt idx="95">
                  <c:v>10</c:v>
                </c:pt>
                <c:pt idx="96">
                  <c:v>10</c:v>
                </c:pt>
                <c:pt idx="97">
                  <c:v>10</c:v>
                </c:pt>
                <c:pt idx="98">
                  <c:v>10</c:v>
                </c:pt>
                <c:pt idx="99">
                  <c:v>10</c:v>
                </c:pt>
              </c:numCache>
            </c:numRef>
          </c:yVal>
          <c:smooth val="0"/>
          <c:extLst>
            <c:ext xmlns:c16="http://schemas.microsoft.com/office/drawing/2014/chart" uri="{C3380CC4-5D6E-409C-BE32-E72D297353CC}">
              <c16:uniqueId val="{00000000-9D2B-4F65-A930-B499087F97C2}"/>
            </c:ext>
          </c:extLst>
        </c:ser>
        <c:ser>
          <c:idx val="1"/>
          <c:order val="1"/>
          <c:tx>
            <c:strRef>
              <c:f>Waffle!$J$2</c:f>
              <c:strCache>
                <c:ptCount val="1"/>
                <c:pt idx="0">
                  <c:v>Color</c:v>
                </c:pt>
              </c:strCache>
            </c:strRef>
          </c:tx>
          <c:spPr>
            <a:ln w="25400" cap="rnd">
              <a:noFill/>
              <a:round/>
            </a:ln>
            <a:effectLst/>
          </c:spPr>
          <c:marker>
            <c:symbol val="square"/>
            <c:size val="13"/>
            <c:spPr>
              <a:solidFill>
                <a:srgbClr val="FF3399"/>
              </a:solidFill>
              <a:ln w="9525">
                <a:solidFill>
                  <a:schemeClr val="tx1">
                    <a:lumMod val="85000"/>
                    <a:lumOff val="15000"/>
                  </a:schemeClr>
                </a:solidFill>
              </a:ln>
              <a:effectLst/>
            </c:spPr>
          </c:marker>
          <c:xVal>
            <c:numRef>
              <c:f>Waffle!$J$4:$J$103</c:f>
              <c:numCache>
                <c:formatCode>General</c:formatCode>
                <c:ptCount val="100"/>
                <c:pt idx="0">
                  <c:v>1</c:v>
                </c:pt>
                <c:pt idx="1">
                  <c:v>2</c:v>
                </c:pt>
                <c:pt idx="2">
                  <c:v>3</c:v>
                </c:pt>
                <c:pt idx="3">
                  <c:v>4</c:v>
                </c:pt>
                <c:pt idx="4">
                  <c:v>5</c:v>
                </c:pt>
                <c:pt idx="5">
                  <c:v>6</c:v>
                </c:pt>
                <c:pt idx="6">
                  <c:v>7</c:v>
                </c:pt>
                <c:pt idx="7">
                  <c:v>8</c:v>
                </c:pt>
                <c:pt idx="8">
                  <c:v>9</c:v>
                </c:pt>
                <c:pt idx="9">
                  <c:v>10</c:v>
                </c:pt>
                <c:pt idx="10">
                  <c:v>1</c:v>
                </c:pt>
                <c:pt idx="11">
                  <c:v>2</c:v>
                </c:pt>
                <c:pt idx="12">
                  <c:v>3</c:v>
                </c:pt>
                <c:pt idx="13">
                  <c:v>4</c:v>
                </c:pt>
                <c:pt idx="14">
                  <c:v>5</c:v>
                </c:pt>
                <c:pt idx="15">
                  <c:v>6</c:v>
                </c:pt>
                <c:pt idx="16">
                  <c:v>7</c:v>
                </c:pt>
                <c:pt idx="17">
                  <c:v>8</c:v>
                </c:pt>
                <c:pt idx="18">
                  <c:v>9</c:v>
                </c:pt>
                <c:pt idx="19">
                  <c:v>10</c:v>
                </c:pt>
                <c:pt idx="20">
                  <c:v>1</c:v>
                </c:pt>
                <c:pt idx="21">
                  <c:v>2</c:v>
                </c:pt>
                <c:pt idx="22">
                  <c:v>3</c:v>
                </c:pt>
                <c:pt idx="23">
                  <c:v>4</c:v>
                </c:pt>
                <c:pt idx="24">
                  <c:v>5</c:v>
                </c:pt>
                <c:pt idx="25">
                  <c:v>6</c:v>
                </c:pt>
                <c:pt idx="26">
                  <c:v>7</c:v>
                </c:pt>
                <c:pt idx="27">
                  <c:v>8</c:v>
                </c:pt>
                <c:pt idx="28">
                  <c:v>9</c:v>
                </c:pt>
                <c:pt idx="29">
                  <c:v>10</c:v>
                </c:pt>
                <c:pt idx="30">
                  <c:v>1</c:v>
                </c:pt>
                <c:pt idx="31">
                  <c:v>2</c:v>
                </c:pt>
                <c:pt idx="32">
                  <c:v>3</c:v>
                </c:pt>
                <c:pt idx="33">
                  <c:v>4</c:v>
                </c:pt>
                <c:pt idx="34">
                  <c:v>5</c:v>
                </c:pt>
                <c:pt idx="35">
                  <c:v>6</c:v>
                </c:pt>
                <c:pt idx="36">
                  <c:v>7</c:v>
                </c:pt>
                <c:pt idx="37">
                  <c:v>8</c:v>
                </c:pt>
                <c:pt idx="38">
                  <c:v>9</c:v>
                </c:pt>
                <c:pt idx="39">
                  <c:v>10</c:v>
                </c:pt>
                <c:pt idx="40">
                  <c:v>1</c:v>
                </c:pt>
                <c:pt idx="41">
                  <c:v>2</c:v>
                </c:pt>
                <c:pt idx="42">
                  <c:v>3</c:v>
                </c:pt>
                <c:pt idx="43">
                  <c:v>4</c:v>
                </c:pt>
                <c:pt idx="44">
                  <c:v>5</c:v>
                </c:pt>
                <c:pt idx="45">
                  <c:v>6</c:v>
                </c:pt>
                <c:pt idx="46">
                  <c:v>7</c:v>
                </c:pt>
                <c:pt idx="47">
                  <c:v>8</c:v>
                </c:pt>
                <c:pt idx="48">
                  <c:v>9</c:v>
                </c:pt>
                <c:pt idx="49">
                  <c:v>10</c:v>
                </c:pt>
                <c:pt idx="50">
                  <c:v>1</c:v>
                </c:pt>
                <c:pt idx="51">
                  <c:v>2</c:v>
                </c:pt>
                <c:pt idx="52">
                  <c:v>3</c:v>
                </c:pt>
                <c:pt idx="53">
                  <c:v>4</c:v>
                </c:pt>
                <c:pt idx="54">
                  <c:v>5</c:v>
                </c:pt>
                <c:pt idx="55">
                  <c:v>6</c:v>
                </c:pt>
                <c:pt idx="56">
                  <c:v>7</c:v>
                </c:pt>
                <c:pt idx="57">
                  <c:v>8</c:v>
                </c:pt>
                <c:pt idx="58">
                  <c:v>9</c:v>
                </c:pt>
                <c:pt idx="59">
                  <c:v>10</c:v>
                </c:pt>
                <c:pt idx="60">
                  <c:v>1</c:v>
                </c:pt>
                <c:pt idx="61">
                  <c:v>2</c:v>
                </c:pt>
                <c:pt idx="62">
                  <c:v>3</c:v>
                </c:pt>
                <c:pt idx="63">
                  <c:v>4</c:v>
                </c:pt>
                <c:pt idx="64">
                  <c:v>5</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Waffle!$K$4:$K$103</c:f>
              <c:numCache>
                <c:formatCode>General</c:formatCode>
                <c:ptCount val="100"/>
                <c:pt idx="0">
                  <c:v>1</c:v>
                </c:pt>
                <c:pt idx="1">
                  <c:v>1</c:v>
                </c:pt>
                <c:pt idx="2">
                  <c:v>1</c:v>
                </c:pt>
                <c:pt idx="3">
                  <c:v>1</c:v>
                </c:pt>
                <c:pt idx="4">
                  <c:v>1</c:v>
                </c:pt>
                <c:pt idx="5">
                  <c:v>1</c:v>
                </c:pt>
                <c:pt idx="6">
                  <c:v>1</c:v>
                </c:pt>
                <c:pt idx="7">
                  <c:v>1</c:v>
                </c:pt>
                <c:pt idx="8">
                  <c:v>1</c:v>
                </c:pt>
                <c:pt idx="9">
                  <c:v>1</c:v>
                </c:pt>
                <c:pt idx="10">
                  <c:v>2</c:v>
                </c:pt>
                <c:pt idx="11">
                  <c:v>2</c:v>
                </c:pt>
                <c:pt idx="12">
                  <c:v>2</c:v>
                </c:pt>
                <c:pt idx="13">
                  <c:v>2</c:v>
                </c:pt>
                <c:pt idx="14">
                  <c:v>2</c:v>
                </c:pt>
                <c:pt idx="15">
                  <c:v>2</c:v>
                </c:pt>
                <c:pt idx="16">
                  <c:v>2</c:v>
                </c:pt>
                <c:pt idx="17">
                  <c:v>2</c:v>
                </c:pt>
                <c:pt idx="18">
                  <c:v>2</c:v>
                </c:pt>
                <c:pt idx="19">
                  <c:v>2</c:v>
                </c:pt>
                <c:pt idx="20">
                  <c:v>3</c:v>
                </c:pt>
                <c:pt idx="21">
                  <c:v>3</c:v>
                </c:pt>
                <c:pt idx="22">
                  <c:v>3</c:v>
                </c:pt>
                <c:pt idx="23">
                  <c:v>3</c:v>
                </c:pt>
                <c:pt idx="24">
                  <c:v>3</c:v>
                </c:pt>
                <c:pt idx="25">
                  <c:v>3</c:v>
                </c:pt>
                <c:pt idx="26">
                  <c:v>3</c:v>
                </c:pt>
                <c:pt idx="27">
                  <c:v>3</c:v>
                </c:pt>
                <c:pt idx="28">
                  <c:v>3</c:v>
                </c:pt>
                <c:pt idx="29">
                  <c:v>3</c:v>
                </c:pt>
                <c:pt idx="30">
                  <c:v>4</c:v>
                </c:pt>
                <c:pt idx="31">
                  <c:v>4</c:v>
                </c:pt>
                <c:pt idx="32">
                  <c:v>4</c:v>
                </c:pt>
                <c:pt idx="33">
                  <c:v>4</c:v>
                </c:pt>
                <c:pt idx="34">
                  <c:v>4</c:v>
                </c:pt>
                <c:pt idx="35">
                  <c:v>4</c:v>
                </c:pt>
                <c:pt idx="36">
                  <c:v>4</c:v>
                </c:pt>
                <c:pt idx="37">
                  <c:v>4</c:v>
                </c:pt>
                <c:pt idx="38">
                  <c:v>4</c:v>
                </c:pt>
                <c:pt idx="39">
                  <c:v>4</c:v>
                </c:pt>
                <c:pt idx="40">
                  <c:v>5</c:v>
                </c:pt>
                <c:pt idx="41">
                  <c:v>5</c:v>
                </c:pt>
                <c:pt idx="42">
                  <c:v>5</c:v>
                </c:pt>
                <c:pt idx="43">
                  <c:v>5</c:v>
                </c:pt>
                <c:pt idx="44">
                  <c:v>5</c:v>
                </c:pt>
                <c:pt idx="45">
                  <c:v>5</c:v>
                </c:pt>
                <c:pt idx="46">
                  <c:v>5</c:v>
                </c:pt>
                <c:pt idx="47">
                  <c:v>5</c:v>
                </c:pt>
                <c:pt idx="48">
                  <c:v>5</c:v>
                </c:pt>
                <c:pt idx="49">
                  <c:v>5</c:v>
                </c:pt>
                <c:pt idx="50">
                  <c:v>6</c:v>
                </c:pt>
                <c:pt idx="51">
                  <c:v>6</c:v>
                </c:pt>
                <c:pt idx="52">
                  <c:v>6</c:v>
                </c:pt>
                <c:pt idx="53">
                  <c:v>6</c:v>
                </c:pt>
                <c:pt idx="54">
                  <c:v>6</c:v>
                </c:pt>
                <c:pt idx="55">
                  <c:v>6</c:v>
                </c:pt>
                <c:pt idx="56">
                  <c:v>6</c:v>
                </c:pt>
                <c:pt idx="57">
                  <c:v>6</c:v>
                </c:pt>
                <c:pt idx="58">
                  <c:v>6</c:v>
                </c:pt>
                <c:pt idx="59">
                  <c:v>6</c:v>
                </c:pt>
                <c:pt idx="60">
                  <c:v>7</c:v>
                </c:pt>
                <c:pt idx="61">
                  <c:v>7</c:v>
                </c:pt>
                <c:pt idx="62">
                  <c:v>7</c:v>
                </c:pt>
                <c:pt idx="63">
                  <c:v>7</c:v>
                </c:pt>
                <c:pt idx="64">
                  <c:v>7</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6="http://schemas.microsoft.com/office/drawing/2014/chart" uri="{C3380CC4-5D6E-409C-BE32-E72D297353CC}">
              <c16:uniqueId val="{00000001-9D2B-4F65-A930-B499087F97C2}"/>
            </c:ext>
          </c:extLst>
        </c:ser>
        <c:ser>
          <c:idx val="2"/>
          <c:order val="2"/>
          <c:tx>
            <c:strRef>
              <c:f>Waffle!$L$2</c:f>
              <c:strCache>
                <c:ptCount val="1"/>
                <c:pt idx="0">
                  <c:v>Marker</c:v>
                </c:pt>
              </c:strCache>
            </c:strRef>
          </c:tx>
          <c:spPr>
            <a:ln w="25400" cap="rnd">
              <a:noFill/>
              <a:round/>
            </a:ln>
            <a:effectLst/>
          </c:spPr>
          <c:marker>
            <c:symbol val="none"/>
          </c:marker>
          <c:dPt>
            <c:idx val="29"/>
            <c:marker>
              <c:symbol val="none"/>
            </c:marker>
            <c:bubble3D val="0"/>
            <c:extLst>
              <c:ext xmlns:c16="http://schemas.microsoft.com/office/drawing/2014/chart" uri="{C3380CC4-5D6E-409C-BE32-E72D297353CC}">
                <c16:uniqueId val="{0000001F-9D2B-4F65-A930-B499087F97C2}"/>
              </c:ext>
            </c:extLst>
          </c:dPt>
          <c:dLbls>
            <c:dLbl>
              <c:idx val="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9D2B-4F65-A930-B499087F97C2}"/>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9D2B-4F65-A930-B499087F97C2}"/>
                </c:ext>
              </c:extLst>
            </c:dLbl>
            <c:dLbl>
              <c:idx val="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9D2B-4F65-A930-B499087F97C2}"/>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9D2B-4F65-A930-B499087F97C2}"/>
                </c:ext>
              </c:extLst>
            </c:dLbl>
            <c:dLbl>
              <c:idx val="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9D2B-4F65-A930-B499087F97C2}"/>
                </c:ext>
              </c:extLst>
            </c:dLbl>
            <c:dLbl>
              <c:idx val="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9D2B-4F65-A930-B499087F97C2}"/>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9D2B-4F65-A930-B499087F97C2}"/>
                </c:ext>
              </c:extLst>
            </c:dLbl>
            <c:dLbl>
              <c:idx val="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9D2B-4F65-A930-B499087F97C2}"/>
                </c:ext>
              </c:extLst>
            </c:dLbl>
            <c:dLbl>
              <c:idx val="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9D2B-4F65-A930-B499087F97C2}"/>
                </c:ext>
              </c:extLst>
            </c:dLbl>
            <c:dLbl>
              <c:idx val="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9D2B-4F65-A930-B499087F97C2}"/>
                </c:ext>
              </c:extLst>
            </c:dLbl>
            <c:dLbl>
              <c:idx val="1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9D2B-4F65-A930-B499087F97C2}"/>
                </c:ext>
              </c:extLst>
            </c:dLbl>
            <c:dLbl>
              <c:idx val="1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9D2B-4F65-A930-B499087F97C2}"/>
                </c:ext>
              </c:extLst>
            </c:dLbl>
            <c:dLbl>
              <c:idx val="1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9D2B-4F65-A930-B499087F97C2}"/>
                </c:ext>
              </c:extLst>
            </c:dLbl>
            <c:dLbl>
              <c:idx val="1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9D2B-4F65-A930-B499087F97C2}"/>
                </c:ext>
              </c:extLst>
            </c:dLbl>
            <c:dLbl>
              <c:idx val="1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9D2B-4F65-A930-B499087F97C2}"/>
                </c:ext>
              </c:extLst>
            </c:dLbl>
            <c:dLbl>
              <c:idx val="1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9D2B-4F65-A930-B499087F97C2}"/>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9D2B-4F65-A930-B499087F97C2}"/>
                </c:ext>
              </c:extLst>
            </c:dLbl>
            <c:dLbl>
              <c:idx val="1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9D2B-4F65-A930-B499087F97C2}"/>
                </c:ext>
              </c:extLst>
            </c:dLbl>
            <c:dLbl>
              <c:idx val="1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9D2B-4F65-A930-B499087F97C2}"/>
                </c:ext>
              </c:extLst>
            </c:dLbl>
            <c:dLbl>
              <c:idx val="1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9D2B-4F65-A930-B499087F97C2}"/>
                </c:ext>
              </c:extLst>
            </c:dLbl>
            <c:dLbl>
              <c:idx val="2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9D2B-4F65-A930-B499087F97C2}"/>
                </c:ext>
              </c:extLst>
            </c:dLbl>
            <c:dLbl>
              <c:idx val="2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9D2B-4F65-A930-B499087F97C2}"/>
                </c:ext>
              </c:extLst>
            </c:dLbl>
            <c:dLbl>
              <c:idx val="2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9D2B-4F65-A930-B499087F97C2}"/>
                </c:ext>
              </c:extLst>
            </c:dLbl>
            <c:dLbl>
              <c:idx val="2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9D2B-4F65-A930-B499087F97C2}"/>
                </c:ext>
              </c:extLst>
            </c:dLbl>
            <c:dLbl>
              <c:idx val="2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9D2B-4F65-A930-B499087F97C2}"/>
                </c:ext>
              </c:extLst>
            </c:dLbl>
            <c:dLbl>
              <c:idx val="2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9D2B-4F65-A930-B499087F97C2}"/>
                </c:ext>
              </c:extLst>
            </c:dLbl>
            <c:dLbl>
              <c:idx val="2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9D2B-4F65-A930-B499087F97C2}"/>
                </c:ext>
              </c:extLst>
            </c:dLbl>
            <c:dLbl>
              <c:idx val="2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9D2B-4F65-A930-B499087F97C2}"/>
                </c:ext>
              </c:extLst>
            </c:dLbl>
            <c:dLbl>
              <c:idx val="2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9D2B-4F65-A930-B499087F97C2}"/>
                </c:ext>
              </c:extLst>
            </c:dLbl>
            <c:dLbl>
              <c:idx val="2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9D2B-4F65-A930-B499087F97C2}"/>
                </c:ext>
              </c:extLst>
            </c:dLbl>
            <c:dLbl>
              <c:idx val="3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9D2B-4F65-A930-B499087F97C2}"/>
                </c:ext>
              </c:extLst>
            </c:dLbl>
            <c:dLbl>
              <c:idx val="3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9D2B-4F65-A930-B499087F97C2}"/>
                </c:ext>
              </c:extLst>
            </c:dLbl>
            <c:dLbl>
              <c:idx val="3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9D2B-4F65-A930-B499087F97C2}"/>
                </c:ext>
              </c:extLst>
            </c:dLbl>
            <c:dLbl>
              <c:idx val="3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9D2B-4F65-A930-B499087F97C2}"/>
                </c:ext>
              </c:extLst>
            </c:dLbl>
            <c:dLbl>
              <c:idx val="3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9D2B-4F65-A930-B499087F97C2}"/>
                </c:ext>
              </c:extLst>
            </c:dLbl>
            <c:dLbl>
              <c:idx val="3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9D2B-4F65-A930-B499087F97C2}"/>
                </c:ext>
              </c:extLst>
            </c:dLbl>
            <c:dLbl>
              <c:idx val="3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9D2B-4F65-A930-B499087F97C2}"/>
                </c:ext>
              </c:extLst>
            </c:dLbl>
            <c:dLbl>
              <c:idx val="3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9D2B-4F65-A930-B499087F97C2}"/>
                </c:ext>
              </c:extLst>
            </c:dLbl>
            <c:dLbl>
              <c:idx val="3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9D2B-4F65-A930-B499087F97C2}"/>
                </c:ext>
              </c:extLst>
            </c:dLbl>
            <c:dLbl>
              <c:idx val="3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9D2B-4F65-A930-B499087F97C2}"/>
                </c:ext>
              </c:extLst>
            </c:dLbl>
            <c:dLbl>
              <c:idx val="4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9D2B-4F65-A930-B499087F97C2}"/>
                </c:ext>
              </c:extLst>
            </c:dLbl>
            <c:dLbl>
              <c:idx val="4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9D2B-4F65-A930-B499087F97C2}"/>
                </c:ext>
              </c:extLst>
            </c:dLbl>
            <c:dLbl>
              <c:idx val="4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9D2B-4F65-A930-B499087F97C2}"/>
                </c:ext>
              </c:extLst>
            </c:dLbl>
            <c:dLbl>
              <c:idx val="4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9D2B-4F65-A930-B499087F97C2}"/>
                </c:ext>
              </c:extLst>
            </c:dLbl>
            <c:dLbl>
              <c:idx val="4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9D2B-4F65-A930-B499087F97C2}"/>
                </c:ext>
              </c:extLst>
            </c:dLbl>
            <c:dLbl>
              <c:idx val="4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9D2B-4F65-A930-B499087F97C2}"/>
                </c:ext>
              </c:extLst>
            </c:dLbl>
            <c:dLbl>
              <c:idx val="4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9D2B-4F65-A930-B499087F97C2}"/>
                </c:ext>
              </c:extLst>
            </c:dLbl>
            <c:dLbl>
              <c:idx val="4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9D2B-4F65-A930-B499087F97C2}"/>
                </c:ext>
              </c:extLst>
            </c:dLbl>
            <c:dLbl>
              <c:idx val="4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9D2B-4F65-A930-B499087F97C2}"/>
                </c:ext>
              </c:extLst>
            </c:dLbl>
            <c:dLbl>
              <c:idx val="4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9D2B-4F65-A930-B499087F97C2}"/>
                </c:ext>
              </c:extLst>
            </c:dLbl>
            <c:dLbl>
              <c:idx val="5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9D2B-4F65-A930-B499087F97C2}"/>
                </c:ext>
              </c:extLst>
            </c:dLbl>
            <c:dLbl>
              <c:idx val="5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9D2B-4F65-A930-B499087F97C2}"/>
                </c:ext>
              </c:extLst>
            </c:dLbl>
            <c:dLbl>
              <c:idx val="5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9D2B-4F65-A930-B499087F97C2}"/>
                </c:ext>
              </c:extLst>
            </c:dLbl>
            <c:dLbl>
              <c:idx val="5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9D2B-4F65-A930-B499087F97C2}"/>
                </c:ext>
              </c:extLst>
            </c:dLbl>
            <c:dLbl>
              <c:idx val="5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9D2B-4F65-A930-B499087F97C2}"/>
                </c:ext>
              </c:extLst>
            </c:dLbl>
            <c:dLbl>
              <c:idx val="5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9D2B-4F65-A930-B499087F97C2}"/>
                </c:ext>
              </c:extLst>
            </c:dLbl>
            <c:dLbl>
              <c:idx val="5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9D2B-4F65-A930-B499087F97C2}"/>
                </c:ext>
              </c:extLst>
            </c:dLbl>
            <c:dLbl>
              <c:idx val="5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9D2B-4F65-A930-B499087F97C2}"/>
                </c:ext>
              </c:extLst>
            </c:dLbl>
            <c:dLbl>
              <c:idx val="5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9D2B-4F65-A930-B499087F97C2}"/>
                </c:ext>
              </c:extLst>
            </c:dLbl>
            <c:dLbl>
              <c:idx val="5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9D2B-4F65-A930-B499087F97C2}"/>
                </c:ext>
              </c:extLst>
            </c:dLbl>
            <c:dLbl>
              <c:idx val="6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9D2B-4F65-A930-B499087F97C2}"/>
                </c:ext>
              </c:extLst>
            </c:dLbl>
            <c:dLbl>
              <c:idx val="6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9D2B-4F65-A930-B499087F97C2}"/>
                </c:ext>
              </c:extLst>
            </c:dLbl>
            <c:dLbl>
              <c:idx val="6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9D2B-4F65-A930-B499087F97C2}"/>
                </c:ext>
              </c:extLst>
            </c:dLbl>
            <c:dLbl>
              <c:idx val="6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9D2B-4F65-A930-B499087F97C2}"/>
                </c:ext>
              </c:extLst>
            </c:dLbl>
            <c:dLbl>
              <c:idx val="6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9D2B-4F65-A930-B499087F97C2}"/>
                </c:ext>
              </c:extLst>
            </c:dLbl>
            <c:dLbl>
              <c:idx val="6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9D2B-4F65-A930-B499087F97C2}"/>
                </c:ext>
              </c:extLst>
            </c:dLbl>
            <c:dLbl>
              <c:idx val="6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9D2B-4F65-A930-B499087F97C2}"/>
                </c:ext>
              </c:extLst>
            </c:dLbl>
            <c:dLbl>
              <c:idx val="6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9D2B-4F65-A930-B499087F97C2}"/>
                </c:ext>
              </c:extLst>
            </c:dLbl>
            <c:dLbl>
              <c:idx val="6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9D2B-4F65-A930-B499087F97C2}"/>
                </c:ext>
              </c:extLst>
            </c:dLbl>
            <c:dLbl>
              <c:idx val="69"/>
              <c:tx>
                <c:rich>
                  <a:bodyPr/>
                  <a:lstStyle/>
                  <a:p>
                    <a:fld id="{7834B43C-7356-4D32-9793-7870329F6CE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9D2B-4F65-A930-B499087F97C2}"/>
                </c:ext>
              </c:extLst>
            </c:dLbl>
            <c:dLbl>
              <c:idx val="7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9D2B-4F65-A930-B499087F97C2}"/>
                </c:ext>
              </c:extLst>
            </c:dLbl>
            <c:dLbl>
              <c:idx val="7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9D2B-4F65-A930-B499087F97C2}"/>
                </c:ext>
              </c:extLst>
            </c:dLbl>
            <c:dLbl>
              <c:idx val="7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9D2B-4F65-A930-B499087F97C2}"/>
                </c:ext>
              </c:extLst>
            </c:dLbl>
            <c:dLbl>
              <c:idx val="7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9D2B-4F65-A930-B499087F97C2}"/>
                </c:ext>
              </c:extLst>
            </c:dLbl>
            <c:dLbl>
              <c:idx val="7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9D2B-4F65-A930-B499087F97C2}"/>
                </c:ext>
              </c:extLst>
            </c:dLbl>
            <c:dLbl>
              <c:idx val="7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9D2B-4F65-A930-B499087F97C2}"/>
                </c:ext>
              </c:extLst>
            </c:dLbl>
            <c:dLbl>
              <c:idx val="7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9D2B-4F65-A930-B499087F97C2}"/>
                </c:ext>
              </c:extLst>
            </c:dLbl>
            <c:dLbl>
              <c:idx val="7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9D2B-4F65-A930-B499087F97C2}"/>
                </c:ext>
              </c:extLst>
            </c:dLbl>
            <c:dLbl>
              <c:idx val="7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9D2B-4F65-A930-B499087F97C2}"/>
                </c:ext>
              </c:extLst>
            </c:dLbl>
            <c:dLbl>
              <c:idx val="7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9D2B-4F65-A930-B499087F97C2}"/>
                </c:ext>
              </c:extLst>
            </c:dLbl>
            <c:dLbl>
              <c:idx val="8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9D2B-4F65-A930-B499087F97C2}"/>
                </c:ext>
              </c:extLst>
            </c:dLbl>
            <c:dLbl>
              <c:idx val="8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9D2B-4F65-A930-B499087F97C2}"/>
                </c:ext>
              </c:extLst>
            </c:dLbl>
            <c:dLbl>
              <c:idx val="8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9D2B-4F65-A930-B499087F97C2}"/>
                </c:ext>
              </c:extLst>
            </c:dLbl>
            <c:dLbl>
              <c:idx val="8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9D2B-4F65-A930-B499087F97C2}"/>
                </c:ext>
              </c:extLst>
            </c:dLbl>
            <c:dLbl>
              <c:idx val="8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9D2B-4F65-A930-B499087F97C2}"/>
                </c:ext>
              </c:extLst>
            </c:dLbl>
            <c:dLbl>
              <c:idx val="8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9D2B-4F65-A930-B499087F97C2}"/>
                </c:ext>
              </c:extLst>
            </c:dLbl>
            <c:dLbl>
              <c:idx val="8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9D2B-4F65-A930-B499087F97C2}"/>
                </c:ext>
              </c:extLst>
            </c:dLbl>
            <c:dLbl>
              <c:idx val="8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9D2B-4F65-A930-B499087F97C2}"/>
                </c:ext>
              </c:extLst>
            </c:dLbl>
            <c:dLbl>
              <c:idx val="8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9D2B-4F65-A930-B499087F97C2}"/>
                </c:ext>
              </c:extLst>
            </c:dLbl>
            <c:dLbl>
              <c:idx val="8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9D2B-4F65-A930-B499087F97C2}"/>
                </c:ext>
              </c:extLst>
            </c:dLbl>
            <c:dLbl>
              <c:idx val="90"/>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9D2B-4F65-A930-B499087F97C2}"/>
                </c:ext>
              </c:extLst>
            </c:dLbl>
            <c:dLbl>
              <c:idx val="9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9D2B-4F65-A930-B499087F97C2}"/>
                </c:ext>
              </c:extLst>
            </c:dLbl>
            <c:dLbl>
              <c:idx val="92"/>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9D2B-4F65-A930-B499087F97C2}"/>
                </c:ext>
              </c:extLst>
            </c:dLbl>
            <c:dLbl>
              <c:idx val="9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9D2B-4F65-A930-B499087F97C2}"/>
                </c:ext>
              </c:extLst>
            </c:dLbl>
            <c:dLbl>
              <c:idx val="94"/>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9D2B-4F65-A930-B499087F97C2}"/>
                </c:ext>
              </c:extLst>
            </c:dLbl>
            <c:dLbl>
              <c:idx val="95"/>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9D2B-4F65-A930-B499087F97C2}"/>
                </c:ext>
              </c:extLst>
            </c:dLbl>
            <c:dLbl>
              <c:idx val="9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9D2B-4F65-A930-B499087F97C2}"/>
                </c:ext>
              </c:extLst>
            </c:dLbl>
            <c:dLbl>
              <c:idx val="97"/>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9D2B-4F65-A930-B499087F97C2}"/>
                </c:ext>
              </c:extLst>
            </c:dLbl>
            <c:dLbl>
              <c:idx val="98"/>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9D2B-4F65-A930-B499087F97C2}"/>
                </c:ext>
              </c:extLst>
            </c:dLbl>
            <c:dLbl>
              <c:idx val="99"/>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9D2B-4F65-A930-B499087F97C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3399"/>
                    </a:solidFill>
                    <a:latin typeface="Roboto Medium" panose="02000000000000000000" pitchFamily="2" charset="0"/>
                    <a:ea typeface="Roboto Medium" panose="02000000000000000000" pitchFamily="2" charset="0"/>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Waffle!$L$4:$L$103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10</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xVal>
          <c:yVal>
            <c:numRef>
              <c:f>Waffle!$M$4:$M$103</c:f>
              <c:numCache>
                <c:formatCode>General</c:formatCod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7</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yVal>
          <c:smooth val="0"/>
          <c:extLst>
            <c:ext xmlns:c15="http://schemas.microsoft.com/office/drawing/2012/chart" uri="{02D57815-91ED-43cb-92C2-25804820EDAC}">
              <c15:datalabelsRange>
                <c15:f>Waffle!$N$4:$N$103</c15:f>
                <c15:dlblRangeCache>
                  <c:ptCount val="1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65%</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15:dlblRangeCache>
              </c15:datalabelsRange>
            </c:ext>
            <c:ext xmlns:c16="http://schemas.microsoft.com/office/drawing/2014/chart" uri="{C3380CC4-5D6E-409C-BE32-E72D297353CC}">
              <c16:uniqueId val="{00000066-9D2B-4F65-A930-B499087F97C2}"/>
            </c:ext>
          </c:extLst>
        </c:ser>
        <c:dLbls>
          <c:showLegendKey val="0"/>
          <c:showVal val="0"/>
          <c:showCatName val="0"/>
          <c:showSerName val="0"/>
          <c:showPercent val="0"/>
          <c:showBubbleSize val="0"/>
        </c:dLbls>
        <c:axId val="2094569183"/>
        <c:axId val="2094562463"/>
      </c:scatterChart>
      <c:valAx>
        <c:axId val="2094569183"/>
        <c:scaling>
          <c:orientation val="minMax"/>
          <c:max val="10"/>
        </c:scaling>
        <c:delete val="1"/>
        <c:axPos val="b"/>
        <c:numFmt formatCode="General" sourceLinked="1"/>
        <c:majorTickMark val="out"/>
        <c:minorTickMark val="none"/>
        <c:tickLblPos val="nextTo"/>
        <c:crossAx val="2094562463"/>
        <c:crosses val="autoZero"/>
        <c:crossBetween val="midCat"/>
      </c:valAx>
      <c:valAx>
        <c:axId val="2094562463"/>
        <c:scaling>
          <c:orientation val="minMax"/>
          <c:max val="10"/>
        </c:scaling>
        <c:delete val="1"/>
        <c:axPos val="l"/>
        <c:numFmt formatCode="General" sourceLinked="1"/>
        <c:majorTickMark val="out"/>
        <c:minorTickMark val="none"/>
        <c:tickLblPos val="nextTo"/>
        <c:crossAx val="20945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50000"/>
                    <a:lumOff val="50000"/>
                  </a:schemeClr>
                </a:solidFill>
                <a:latin typeface="Roboto" panose="02000000000000000000" pitchFamily="2" charset="0"/>
                <a:ea typeface="Roboto" panose="02000000000000000000" pitchFamily="2" charset="0"/>
                <a:cs typeface="+mn-cs"/>
              </a:defRPr>
            </a:pPr>
            <a:r>
              <a:rPr lang="en-US" sz="1000">
                <a:solidFill>
                  <a:schemeClr val="tx1">
                    <a:lumMod val="50000"/>
                    <a:lumOff val="50000"/>
                  </a:schemeClr>
                </a:solidFill>
                <a:latin typeface="Roboto" panose="02000000000000000000" pitchFamily="2" charset="0"/>
                <a:ea typeface="Roboto" panose="02000000000000000000" pitchFamily="2" charset="0"/>
              </a:rPr>
              <a:t>June 2023</a:t>
            </a:r>
          </a:p>
        </c:rich>
      </c:tx>
      <c:layout>
        <c:manualLayout>
          <c:xMode val="edge"/>
          <c:yMode val="edge"/>
          <c:x val="0.3636792761391287"/>
          <c:y val="3.448275862068965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title>
    <c:autoTitleDeleted val="0"/>
    <c:plotArea>
      <c:layout>
        <c:manualLayout>
          <c:layoutTarget val="inner"/>
          <c:xMode val="edge"/>
          <c:yMode val="edge"/>
          <c:x val="3.7870827199954368E-2"/>
          <c:y val="0.2463462756810571"/>
          <c:w val="0.91624047713588097"/>
          <c:h val="0.73435695538057744"/>
        </c:manualLayout>
      </c:layout>
      <c:barChart>
        <c:barDir val="col"/>
        <c:grouping val="clustered"/>
        <c:varyColors val="0"/>
        <c:ser>
          <c:idx val="2"/>
          <c:order val="2"/>
          <c:tx>
            <c:strRef>
              <c:f>Calendar!$AD$3</c:f>
              <c:strCache>
                <c:ptCount val="1"/>
                <c:pt idx="0">
                  <c:v>Day</c:v>
                </c:pt>
              </c:strCache>
            </c:strRef>
          </c:tx>
          <c:spPr>
            <a:solidFill>
              <a:schemeClr val="accent3"/>
            </a:solidFill>
            <a:ln>
              <a:noFill/>
            </a:ln>
            <a:effectLst/>
          </c:spPr>
          <c:invertIfNegative val="0"/>
          <c:cat>
            <c:strRef>
              <c:f>Calendar!$AD$4:$AD$10</c:f>
              <c:strCache>
                <c:ptCount val="7"/>
                <c:pt idx="0">
                  <c:v>S</c:v>
                </c:pt>
                <c:pt idx="1">
                  <c:v>M</c:v>
                </c:pt>
                <c:pt idx="2">
                  <c:v>T</c:v>
                </c:pt>
                <c:pt idx="3">
                  <c:v>W</c:v>
                </c:pt>
                <c:pt idx="4">
                  <c:v>T</c:v>
                </c:pt>
                <c:pt idx="5">
                  <c:v>F</c:v>
                </c:pt>
                <c:pt idx="6">
                  <c:v>S</c:v>
                </c:pt>
              </c:strCache>
            </c:strRef>
          </c:cat>
          <c:val>
            <c:numRef>
              <c:f>Calendar!$AE$4:$AE$10</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EC6-4AFF-B49D-EF039F9F266A}"/>
            </c:ext>
          </c:extLst>
        </c:ser>
        <c:dLbls>
          <c:showLegendKey val="0"/>
          <c:showVal val="0"/>
          <c:showCatName val="0"/>
          <c:showSerName val="0"/>
          <c:showPercent val="0"/>
          <c:showBubbleSize val="0"/>
        </c:dLbls>
        <c:gapWidth val="150"/>
        <c:axId val="2094569183"/>
        <c:axId val="2094562463"/>
      </c:barChart>
      <c:scatterChart>
        <c:scatterStyle val="lineMarker"/>
        <c:varyColors val="0"/>
        <c:ser>
          <c:idx val="0"/>
          <c:order val="0"/>
          <c:tx>
            <c:strRef>
              <c:f>Calendar!$I$2</c:f>
              <c:strCache>
                <c:ptCount val="1"/>
                <c:pt idx="0">
                  <c:v>Current Month</c:v>
                </c:pt>
              </c:strCache>
            </c:strRef>
          </c:tx>
          <c:spPr>
            <a:ln w="25400" cap="rnd">
              <a:noFill/>
              <a:round/>
            </a:ln>
            <a:effectLst/>
          </c:spPr>
          <c:marker>
            <c:symbol val="circle"/>
            <c:size val="19"/>
            <c:spPr>
              <a:solidFill>
                <a:schemeClr val="tx1">
                  <a:lumMod val="50000"/>
                  <a:lumOff val="50000"/>
                </a:schemeClr>
              </a:solidFill>
              <a:ln w="9525">
                <a:noFill/>
              </a:ln>
              <a:effectLst/>
            </c:spPr>
          </c:marker>
          <c:dLbls>
            <c:dLbl>
              <c:idx val="0"/>
              <c:tx>
                <c:rich>
                  <a:bodyPr/>
                  <a:lstStyle/>
                  <a:p>
                    <a:fld id="{F614782B-D3A9-4F6C-B920-1860E284FE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EC6-4AFF-B49D-EF039F9F266A}"/>
                </c:ext>
              </c:extLst>
            </c:dLbl>
            <c:dLbl>
              <c:idx val="1"/>
              <c:tx>
                <c:rich>
                  <a:bodyPr/>
                  <a:lstStyle/>
                  <a:p>
                    <a:fld id="{23B5483F-2F49-4FFA-B582-497B33E242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EC6-4AFF-B49D-EF039F9F266A}"/>
                </c:ext>
              </c:extLst>
            </c:dLbl>
            <c:dLbl>
              <c:idx val="2"/>
              <c:tx>
                <c:rich>
                  <a:bodyPr/>
                  <a:lstStyle/>
                  <a:p>
                    <a:fld id="{1CE014BC-4F88-4705-B085-74B881C398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EC6-4AFF-B49D-EF039F9F266A}"/>
                </c:ext>
              </c:extLst>
            </c:dLbl>
            <c:dLbl>
              <c:idx val="3"/>
              <c:tx>
                <c:rich>
                  <a:bodyPr/>
                  <a:lstStyle/>
                  <a:p>
                    <a:fld id="{1EC2D3F3-CC01-47CF-A7EA-B5D790A854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EC6-4AFF-B49D-EF039F9F266A}"/>
                </c:ext>
              </c:extLst>
            </c:dLbl>
            <c:dLbl>
              <c:idx val="4"/>
              <c:tx>
                <c:rich>
                  <a:bodyPr/>
                  <a:lstStyle/>
                  <a:p>
                    <a:fld id="{F289E3C0-B27E-47AB-AC48-42107F8E0F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EC6-4AFF-B49D-EF039F9F266A}"/>
                </c:ext>
              </c:extLst>
            </c:dLbl>
            <c:dLbl>
              <c:idx val="5"/>
              <c:tx>
                <c:rich>
                  <a:bodyPr/>
                  <a:lstStyle/>
                  <a:p>
                    <a:fld id="{8EC16398-8C9B-4563-ACDB-22F7D3B2CB7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EC6-4AFF-B49D-EF039F9F266A}"/>
                </c:ext>
              </c:extLst>
            </c:dLbl>
            <c:dLbl>
              <c:idx val="6"/>
              <c:tx>
                <c:rich>
                  <a:bodyPr/>
                  <a:lstStyle/>
                  <a:p>
                    <a:fld id="{25EBA43A-63DF-4704-B1DB-A67FF31568E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EC6-4AFF-B49D-EF039F9F266A}"/>
                </c:ext>
              </c:extLst>
            </c:dLbl>
            <c:dLbl>
              <c:idx val="7"/>
              <c:tx>
                <c:rich>
                  <a:bodyPr/>
                  <a:lstStyle/>
                  <a:p>
                    <a:fld id="{133A8A15-BA3E-47A5-A4AA-AF8E23489E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EC6-4AFF-B49D-EF039F9F266A}"/>
                </c:ext>
              </c:extLst>
            </c:dLbl>
            <c:dLbl>
              <c:idx val="8"/>
              <c:tx>
                <c:rich>
                  <a:bodyPr/>
                  <a:lstStyle/>
                  <a:p>
                    <a:fld id="{AE0B3113-3196-4FC4-BCA9-8180D77468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EC6-4AFF-B49D-EF039F9F266A}"/>
                </c:ext>
              </c:extLst>
            </c:dLbl>
            <c:dLbl>
              <c:idx val="9"/>
              <c:tx>
                <c:rich>
                  <a:bodyPr/>
                  <a:lstStyle/>
                  <a:p>
                    <a:fld id="{C97202C3-24BF-43AB-8290-04781A7199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EC6-4AFF-B49D-EF039F9F266A}"/>
                </c:ext>
              </c:extLst>
            </c:dLbl>
            <c:dLbl>
              <c:idx val="10"/>
              <c:tx>
                <c:rich>
                  <a:bodyPr/>
                  <a:lstStyle/>
                  <a:p>
                    <a:fld id="{3D2E7E48-84A7-4AB5-81DC-25E74BE4D5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EC6-4AFF-B49D-EF039F9F266A}"/>
                </c:ext>
              </c:extLst>
            </c:dLbl>
            <c:dLbl>
              <c:idx val="11"/>
              <c:tx>
                <c:rich>
                  <a:bodyPr/>
                  <a:lstStyle/>
                  <a:p>
                    <a:fld id="{2F1D959A-E92B-4E17-A4AE-0AB89C08EF1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EC6-4AFF-B49D-EF039F9F266A}"/>
                </c:ext>
              </c:extLst>
            </c:dLbl>
            <c:dLbl>
              <c:idx val="12"/>
              <c:tx>
                <c:rich>
                  <a:bodyPr/>
                  <a:lstStyle/>
                  <a:p>
                    <a:fld id="{86183795-C104-4965-BEBE-810DBF5514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EC6-4AFF-B49D-EF039F9F266A}"/>
                </c:ext>
              </c:extLst>
            </c:dLbl>
            <c:dLbl>
              <c:idx val="13"/>
              <c:tx>
                <c:rich>
                  <a:bodyPr/>
                  <a:lstStyle/>
                  <a:p>
                    <a:fld id="{B433A4BA-FE36-43CE-B8E2-5E4D26CF7FA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EC6-4AFF-B49D-EF039F9F266A}"/>
                </c:ext>
              </c:extLst>
            </c:dLbl>
            <c:dLbl>
              <c:idx val="14"/>
              <c:tx>
                <c:rich>
                  <a:bodyPr/>
                  <a:lstStyle/>
                  <a:p>
                    <a:fld id="{762594A7-B16A-4A45-BFFF-481CC9E3A3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EC6-4AFF-B49D-EF039F9F266A}"/>
                </c:ext>
              </c:extLst>
            </c:dLbl>
            <c:dLbl>
              <c:idx val="15"/>
              <c:tx>
                <c:rich>
                  <a:bodyPr/>
                  <a:lstStyle/>
                  <a:p>
                    <a:fld id="{859A5F79-F5F2-4AF6-953B-0C8B9CD2E2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FEC6-4AFF-B49D-EF039F9F266A}"/>
                </c:ext>
              </c:extLst>
            </c:dLbl>
            <c:dLbl>
              <c:idx val="16"/>
              <c:tx>
                <c:rich>
                  <a:bodyPr/>
                  <a:lstStyle/>
                  <a:p>
                    <a:fld id="{4F69E861-36E8-4A1D-BDCD-2A0075A3838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FEC6-4AFF-B49D-EF039F9F266A}"/>
                </c:ext>
              </c:extLst>
            </c:dLbl>
            <c:dLbl>
              <c:idx val="17"/>
              <c:tx>
                <c:rich>
                  <a:bodyPr/>
                  <a:lstStyle/>
                  <a:p>
                    <a:fld id="{9D2C69BF-1D16-4047-B0F7-1E4277E1B4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FEC6-4AFF-B49D-EF039F9F266A}"/>
                </c:ext>
              </c:extLst>
            </c:dLbl>
            <c:dLbl>
              <c:idx val="18"/>
              <c:tx>
                <c:rich>
                  <a:bodyPr/>
                  <a:lstStyle/>
                  <a:p>
                    <a:fld id="{304AA00D-7757-41C4-BFA6-DB491C7F3A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FEC6-4AFF-B49D-EF039F9F266A}"/>
                </c:ext>
              </c:extLst>
            </c:dLbl>
            <c:dLbl>
              <c:idx val="19"/>
              <c:tx>
                <c:rich>
                  <a:bodyPr/>
                  <a:lstStyle/>
                  <a:p>
                    <a:fld id="{E9E8103C-A919-4FE3-A770-9E8EBDFAD0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FEC6-4AFF-B49D-EF039F9F266A}"/>
                </c:ext>
              </c:extLst>
            </c:dLbl>
            <c:dLbl>
              <c:idx val="20"/>
              <c:tx>
                <c:rich>
                  <a:bodyPr/>
                  <a:lstStyle/>
                  <a:p>
                    <a:fld id="{63715475-0399-42A2-8BC6-809F34047E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FEC6-4AFF-B49D-EF039F9F266A}"/>
                </c:ext>
              </c:extLst>
            </c:dLbl>
            <c:dLbl>
              <c:idx val="21"/>
              <c:tx>
                <c:rich>
                  <a:bodyPr/>
                  <a:lstStyle/>
                  <a:p>
                    <a:fld id="{23AB2F5D-760E-47DF-977C-2DB3ACA9D4C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FEC6-4AFF-B49D-EF039F9F266A}"/>
                </c:ext>
              </c:extLst>
            </c:dLbl>
            <c:dLbl>
              <c:idx val="22"/>
              <c:tx>
                <c:rich>
                  <a:bodyPr/>
                  <a:lstStyle/>
                  <a:p>
                    <a:fld id="{7E3C2461-6D91-4EAF-B4C2-DC32E3D4248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FEC6-4AFF-B49D-EF039F9F266A}"/>
                </c:ext>
              </c:extLst>
            </c:dLbl>
            <c:dLbl>
              <c:idx val="23"/>
              <c:tx>
                <c:rich>
                  <a:bodyPr/>
                  <a:lstStyle/>
                  <a:p>
                    <a:fld id="{7D3676D7-4F04-4F7E-B7E8-C53CCF1F84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FEC6-4AFF-B49D-EF039F9F266A}"/>
                </c:ext>
              </c:extLst>
            </c:dLbl>
            <c:dLbl>
              <c:idx val="24"/>
              <c:tx>
                <c:rich>
                  <a:bodyPr/>
                  <a:lstStyle/>
                  <a:p>
                    <a:fld id="{D7437AC6-F1C4-4350-B3FE-1FC6DF4FD4C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FEC6-4AFF-B49D-EF039F9F266A}"/>
                </c:ext>
              </c:extLst>
            </c:dLbl>
            <c:dLbl>
              <c:idx val="25"/>
              <c:tx>
                <c:rich>
                  <a:bodyPr/>
                  <a:lstStyle/>
                  <a:p>
                    <a:fld id="{855E1BB6-F673-4ED5-BC5F-FC516D34676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FEC6-4AFF-B49D-EF039F9F266A}"/>
                </c:ext>
              </c:extLst>
            </c:dLbl>
            <c:dLbl>
              <c:idx val="26"/>
              <c:tx>
                <c:rich>
                  <a:bodyPr/>
                  <a:lstStyle/>
                  <a:p>
                    <a:fld id="{86A19150-5CBF-435E-B79D-8C8F1D2089E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FEC6-4AFF-B49D-EF039F9F266A}"/>
                </c:ext>
              </c:extLst>
            </c:dLbl>
            <c:dLbl>
              <c:idx val="27"/>
              <c:tx>
                <c:rich>
                  <a:bodyPr/>
                  <a:lstStyle/>
                  <a:p>
                    <a:fld id="{F9C54479-BB25-4A19-953D-C516CA6CAF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FEC6-4AFF-B49D-EF039F9F266A}"/>
                </c:ext>
              </c:extLst>
            </c:dLbl>
            <c:dLbl>
              <c:idx val="28"/>
              <c:tx>
                <c:rich>
                  <a:bodyPr/>
                  <a:lstStyle/>
                  <a:p>
                    <a:fld id="{253443A0-2E76-4F8E-9661-9483F4D49A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FEC6-4AFF-B49D-EF039F9F266A}"/>
                </c:ext>
              </c:extLst>
            </c:dLbl>
            <c:dLbl>
              <c:idx val="29"/>
              <c:tx>
                <c:rich>
                  <a:bodyPr/>
                  <a:lstStyle/>
                  <a:p>
                    <a:fld id="{8410F433-0C6D-46E8-936D-E912322874F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FEC6-4AFF-B49D-EF039F9F266A}"/>
                </c:ext>
              </c:extLst>
            </c:dLbl>
            <c:dLbl>
              <c:idx val="30"/>
              <c:tx>
                <c:rich>
                  <a:bodyPr/>
                  <a:lstStyle/>
                  <a:p>
                    <a:fld id="{768957B8-4329-4BD1-9AB6-F88B3DF240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FEC6-4AFF-B49D-EF039F9F266A}"/>
                </c:ext>
              </c:extLst>
            </c:dLbl>
            <c:dLbl>
              <c:idx val="31"/>
              <c:tx>
                <c:rich>
                  <a:bodyPr/>
                  <a:lstStyle/>
                  <a:p>
                    <a:fld id="{2879181D-656E-4C64-AD2F-37125DF0C4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FEC6-4AFF-B49D-EF039F9F266A}"/>
                </c:ext>
              </c:extLst>
            </c:dLbl>
            <c:dLbl>
              <c:idx val="32"/>
              <c:tx>
                <c:rich>
                  <a:bodyPr/>
                  <a:lstStyle/>
                  <a:p>
                    <a:fld id="{C3368911-865E-4ABE-ADB5-0ACC83DCAB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FEC6-4AFF-B49D-EF039F9F266A}"/>
                </c:ext>
              </c:extLst>
            </c:dLbl>
            <c:dLbl>
              <c:idx val="33"/>
              <c:tx>
                <c:rich>
                  <a:bodyPr/>
                  <a:lstStyle/>
                  <a:p>
                    <a:fld id="{C2E92D28-6151-46D3-9A91-33DC0552C8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FEC6-4AFF-B49D-EF039F9F266A}"/>
                </c:ext>
              </c:extLst>
            </c:dLbl>
            <c:dLbl>
              <c:idx val="34"/>
              <c:tx>
                <c:rich>
                  <a:bodyPr/>
                  <a:lstStyle/>
                  <a:p>
                    <a:fld id="{423DB341-CE56-43A5-8D8B-AB0EEF171D6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FEC6-4AFF-B49D-EF039F9F266A}"/>
                </c:ext>
              </c:extLst>
            </c:dLbl>
            <c:dLbl>
              <c:idx val="35"/>
              <c:tx>
                <c:rich>
                  <a:bodyPr/>
                  <a:lstStyle/>
                  <a:p>
                    <a:fld id="{C6FBAED7-AF06-4C29-B09A-A8F96DFEEB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FEC6-4AFF-B49D-EF039F9F266A}"/>
                </c:ext>
              </c:extLst>
            </c:dLbl>
            <c:dLbl>
              <c:idx val="36"/>
              <c:tx>
                <c:rich>
                  <a:bodyPr/>
                  <a:lstStyle/>
                  <a:p>
                    <a:fld id="{59580A38-4393-453A-8AD7-7FA545A91E1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FEC6-4AFF-B49D-EF039F9F266A}"/>
                </c:ext>
              </c:extLst>
            </c:dLbl>
            <c:dLbl>
              <c:idx val="37"/>
              <c:tx>
                <c:rich>
                  <a:bodyPr/>
                  <a:lstStyle/>
                  <a:p>
                    <a:fld id="{A7CBDEB2-D246-4B00-AE44-9DE90DE385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FEC6-4AFF-B49D-EF039F9F266A}"/>
                </c:ext>
              </c:extLst>
            </c:dLbl>
            <c:dLbl>
              <c:idx val="38"/>
              <c:tx>
                <c:rich>
                  <a:bodyPr/>
                  <a:lstStyle/>
                  <a:p>
                    <a:fld id="{2F2140E8-0AAA-43D3-B076-67377E6A9D3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FEC6-4AFF-B49D-EF039F9F266A}"/>
                </c:ext>
              </c:extLst>
            </c:dLbl>
            <c:dLbl>
              <c:idx val="39"/>
              <c:tx>
                <c:rich>
                  <a:bodyPr/>
                  <a:lstStyle/>
                  <a:p>
                    <a:fld id="{2DE4FA79-8327-4266-ACFB-68A2374806F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FEC6-4AFF-B49D-EF039F9F266A}"/>
                </c:ext>
              </c:extLst>
            </c:dLbl>
            <c:dLbl>
              <c:idx val="40"/>
              <c:tx>
                <c:rich>
                  <a:bodyPr/>
                  <a:lstStyle/>
                  <a:p>
                    <a:fld id="{F236619E-37B5-46D5-A83B-4819719FBFB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FEC6-4AFF-B49D-EF039F9F266A}"/>
                </c:ext>
              </c:extLst>
            </c:dLbl>
            <c:dLbl>
              <c:idx val="41"/>
              <c:tx>
                <c:rich>
                  <a:bodyPr/>
                  <a:lstStyle/>
                  <a:p>
                    <a:fld id="{FC4EDBD6-BE56-47FC-981A-8DE18E6ABB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FEC6-4AFF-B49D-EF039F9F266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Roboto Medium" panose="02000000000000000000" pitchFamily="2" charset="0"/>
                    <a:ea typeface="Roboto Medium" panose="02000000000000000000" pitchFamily="2" charset="0"/>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Calendar!$I$4:$I$45</c:f>
              <c:numCache>
                <c:formatCode>General</c:formatCode>
                <c:ptCount val="42"/>
                <c:pt idx="0">
                  <c:v>1</c:v>
                </c:pt>
                <c:pt idx="1">
                  <c:v>2</c:v>
                </c:pt>
                <c:pt idx="2">
                  <c:v>3</c:v>
                </c:pt>
                <c:pt idx="3">
                  <c:v>4</c:v>
                </c:pt>
                <c:pt idx="4">
                  <c:v>5</c:v>
                </c:pt>
                <c:pt idx="5">
                  <c:v>6</c:v>
                </c:pt>
                <c:pt idx="6">
                  <c:v>7</c:v>
                </c:pt>
                <c:pt idx="7">
                  <c:v>1</c:v>
                </c:pt>
                <c:pt idx="8">
                  <c:v>2</c:v>
                </c:pt>
                <c:pt idx="9">
                  <c:v>3</c:v>
                </c:pt>
                <c:pt idx="10">
                  <c:v>4</c:v>
                </c:pt>
                <c:pt idx="11">
                  <c:v>5</c:v>
                </c:pt>
                <c:pt idx="12">
                  <c:v>6</c:v>
                </c:pt>
                <c:pt idx="13">
                  <c:v>7</c:v>
                </c:pt>
                <c:pt idx="14">
                  <c:v>1</c:v>
                </c:pt>
                <c:pt idx="15">
                  <c:v>2</c:v>
                </c:pt>
                <c:pt idx="16">
                  <c:v>3</c:v>
                </c:pt>
                <c:pt idx="17">
                  <c:v>4</c:v>
                </c:pt>
                <c:pt idx="18">
                  <c:v>5</c:v>
                </c:pt>
                <c:pt idx="19">
                  <c:v>6</c:v>
                </c:pt>
                <c:pt idx="20">
                  <c:v>7</c:v>
                </c:pt>
                <c:pt idx="21">
                  <c:v>1</c:v>
                </c:pt>
                <c:pt idx="22">
                  <c:v>2</c:v>
                </c:pt>
                <c:pt idx="23">
                  <c:v>3</c:v>
                </c:pt>
                <c:pt idx="24">
                  <c:v>4</c:v>
                </c:pt>
                <c:pt idx="25">
                  <c:v>5</c:v>
                </c:pt>
                <c:pt idx="26">
                  <c:v>6</c:v>
                </c:pt>
                <c:pt idx="27">
                  <c:v>7</c:v>
                </c:pt>
                <c:pt idx="28">
                  <c:v>1</c:v>
                </c:pt>
                <c:pt idx="29">
                  <c:v>2</c:v>
                </c:pt>
                <c:pt idx="30">
                  <c:v>3</c:v>
                </c:pt>
                <c:pt idx="31">
                  <c:v>4</c:v>
                </c:pt>
                <c:pt idx="32">
                  <c:v>5</c:v>
                </c:pt>
                <c:pt idx="33">
                  <c:v>6</c:v>
                </c:pt>
                <c:pt idx="34">
                  <c:v>7</c:v>
                </c:pt>
                <c:pt idx="35">
                  <c:v>1</c:v>
                </c:pt>
                <c:pt idx="36">
                  <c:v>2</c:v>
                </c:pt>
                <c:pt idx="37">
                  <c:v>3</c:v>
                </c:pt>
                <c:pt idx="38">
                  <c:v>4</c:v>
                </c:pt>
                <c:pt idx="39">
                  <c:v>5</c:v>
                </c:pt>
                <c:pt idx="40">
                  <c:v>6</c:v>
                </c:pt>
                <c:pt idx="41">
                  <c:v>7</c:v>
                </c:pt>
              </c:numCache>
            </c:numRef>
          </c:xVal>
          <c:yVal>
            <c:numRef>
              <c:f>Calendar!$J$4:$J$45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5="http://schemas.microsoft.com/office/drawing/2012/chart" uri="{02D57815-91ED-43cb-92C2-25804820EDAC}">
              <c15:datalabelsRange>
                <c15:f>Calendar!$K$4:$K$45</c15:f>
                <c15:dlblRangeCache>
                  <c:ptCount val="42"/>
                  <c:pt idx="0">
                    <c:v>28</c:v>
                  </c:pt>
                  <c:pt idx="1">
                    <c:v>29</c:v>
                  </c:pt>
                  <c:pt idx="2">
                    <c:v>30</c:v>
                  </c:pt>
                  <c:pt idx="3">
                    <c:v>31</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pt idx="27">
                    <c:v>24</c:v>
                  </c:pt>
                  <c:pt idx="28">
                    <c:v>25</c:v>
                  </c:pt>
                  <c:pt idx="29">
                    <c:v>26</c:v>
                  </c:pt>
                  <c:pt idx="30">
                    <c:v>27</c:v>
                  </c:pt>
                  <c:pt idx="31">
                    <c:v>28</c:v>
                  </c:pt>
                  <c:pt idx="32">
                    <c:v>29</c:v>
                  </c:pt>
                  <c:pt idx="33">
                    <c:v>30</c:v>
                  </c:pt>
                  <c:pt idx="34">
                    <c:v>1</c:v>
                  </c:pt>
                  <c:pt idx="35">
                    <c:v>2</c:v>
                  </c:pt>
                  <c:pt idx="36">
                    <c:v>3</c:v>
                  </c:pt>
                  <c:pt idx="37">
                    <c:v>4</c:v>
                  </c:pt>
                  <c:pt idx="38">
                    <c:v>5</c:v>
                  </c:pt>
                  <c:pt idx="39">
                    <c:v>6</c:v>
                  </c:pt>
                  <c:pt idx="40">
                    <c:v>7</c:v>
                  </c:pt>
                  <c:pt idx="41">
                    <c:v>8</c:v>
                  </c:pt>
                </c15:dlblRangeCache>
              </c15:datalabelsRange>
            </c:ext>
            <c:ext xmlns:c16="http://schemas.microsoft.com/office/drawing/2014/chart" uri="{C3380CC4-5D6E-409C-BE32-E72D297353CC}">
              <c16:uniqueId val="{0000002B-FEC6-4AFF-B49D-EF039F9F266A}"/>
            </c:ext>
          </c:extLst>
        </c:ser>
        <c:ser>
          <c:idx val="1"/>
          <c:order val="1"/>
          <c:tx>
            <c:strRef>
              <c:f>Calendar!$P$2</c:f>
              <c:strCache>
                <c:ptCount val="1"/>
                <c:pt idx="0">
                  <c:v>Color</c:v>
                </c:pt>
              </c:strCache>
            </c:strRef>
          </c:tx>
          <c:spPr>
            <a:ln w="25400" cap="rnd">
              <a:noFill/>
              <a:round/>
            </a:ln>
            <a:effectLst/>
          </c:spPr>
          <c:marker>
            <c:symbol val="circle"/>
            <c:size val="19"/>
            <c:spPr>
              <a:solidFill>
                <a:srgbClr val="00B0F0"/>
              </a:solidFill>
              <a:ln w="9525">
                <a:noFill/>
              </a:ln>
              <a:effectLst/>
            </c:spPr>
          </c:marker>
          <c:xVal>
            <c:numRef>
              <c:f>Calendar!$P$4:$P$45</c:f>
              <c:numCache>
                <c:formatCode>General</c:formatCode>
                <c:ptCount val="42"/>
                <c:pt idx="0">
                  <c:v>#N/A</c:v>
                </c:pt>
                <c:pt idx="1">
                  <c:v>#N/A</c:v>
                </c:pt>
                <c:pt idx="2">
                  <c:v>#N/A</c:v>
                </c:pt>
                <c:pt idx="3">
                  <c:v>#N/A</c:v>
                </c:pt>
                <c:pt idx="4">
                  <c:v>#N/A</c:v>
                </c:pt>
                <c:pt idx="5">
                  <c:v>6</c:v>
                </c:pt>
                <c:pt idx="6">
                  <c:v>#N/A</c:v>
                </c:pt>
                <c:pt idx="7">
                  <c:v>1</c:v>
                </c:pt>
                <c:pt idx="8">
                  <c:v>#N/A</c:v>
                </c:pt>
                <c:pt idx="9">
                  <c:v>3</c:v>
                </c:pt>
                <c:pt idx="10">
                  <c:v>#N/A</c:v>
                </c:pt>
                <c:pt idx="11">
                  <c:v>#N/A</c:v>
                </c:pt>
                <c:pt idx="12">
                  <c:v>6</c:v>
                </c:pt>
                <c:pt idx="13">
                  <c:v>7</c:v>
                </c:pt>
                <c:pt idx="14">
                  <c:v>1</c:v>
                </c:pt>
                <c:pt idx="15">
                  <c:v>2</c:v>
                </c:pt>
                <c:pt idx="16">
                  <c:v>#N/A</c:v>
                </c:pt>
                <c:pt idx="17">
                  <c:v>4</c:v>
                </c:pt>
                <c:pt idx="18">
                  <c:v>#N/A</c:v>
                </c:pt>
                <c:pt idx="19">
                  <c:v>6</c:v>
                </c:pt>
                <c:pt idx="20">
                  <c:v>7</c:v>
                </c:pt>
                <c:pt idx="21">
                  <c:v>1</c:v>
                </c:pt>
                <c:pt idx="22">
                  <c:v>2</c:v>
                </c:pt>
                <c:pt idx="23">
                  <c:v>3</c:v>
                </c:pt>
                <c:pt idx="24">
                  <c:v>#N/A</c:v>
                </c:pt>
                <c:pt idx="25">
                  <c:v>5</c:v>
                </c:pt>
                <c:pt idx="26">
                  <c:v>6</c:v>
                </c:pt>
                <c:pt idx="27">
                  <c:v>#N/A</c:v>
                </c:pt>
                <c:pt idx="28">
                  <c:v>#N/A</c:v>
                </c:pt>
                <c:pt idx="29">
                  <c:v>#N/A</c:v>
                </c:pt>
                <c:pt idx="30">
                  <c:v>3</c:v>
                </c:pt>
                <c:pt idx="31">
                  <c:v>4</c:v>
                </c:pt>
                <c:pt idx="32">
                  <c:v>5</c:v>
                </c:pt>
                <c:pt idx="33">
                  <c:v>#N/A</c:v>
                </c:pt>
                <c:pt idx="34">
                  <c:v>#N/A</c:v>
                </c:pt>
                <c:pt idx="35">
                  <c:v>#N/A</c:v>
                </c:pt>
                <c:pt idx="36">
                  <c:v>#N/A</c:v>
                </c:pt>
                <c:pt idx="37">
                  <c:v>#N/A</c:v>
                </c:pt>
                <c:pt idx="38">
                  <c:v>#N/A</c:v>
                </c:pt>
                <c:pt idx="39">
                  <c:v>#N/A</c:v>
                </c:pt>
                <c:pt idx="40">
                  <c:v>#N/A</c:v>
                </c:pt>
                <c:pt idx="41">
                  <c:v>#N/A</c:v>
                </c:pt>
              </c:numCache>
            </c:numRef>
          </c:xVal>
          <c:yVal>
            <c:numRef>
              <c:f>Calendar!$Q$4:$Q$45</c:f>
              <c:numCache>
                <c:formatCode>General</c:formatCode>
                <c:ptCount val="42"/>
                <c:pt idx="0">
                  <c:v>6</c:v>
                </c:pt>
                <c:pt idx="1">
                  <c:v>6</c:v>
                </c:pt>
                <c:pt idx="2">
                  <c:v>6</c:v>
                </c:pt>
                <c:pt idx="3">
                  <c:v>6</c:v>
                </c:pt>
                <c:pt idx="4">
                  <c:v>6</c:v>
                </c:pt>
                <c:pt idx="5">
                  <c:v>6</c:v>
                </c:pt>
                <c:pt idx="6">
                  <c:v>6</c:v>
                </c:pt>
                <c:pt idx="7">
                  <c:v>5</c:v>
                </c:pt>
                <c:pt idx="8">
                  <c:v>5</c:v>
                </c:pt>
                <c:pt idx="9">
                  <c:v>5</c:v>
                </c:pt>
                <c:pt idx="10">
                  <c:v>5</c:v>
                </c:pt>
                <c:pt idx="11">
                  <c:v>5</c:v>
                </c:pt>
                <c:pt idx="12">
                  <c:v>5</c:v>
                </c:pt>
                <c:pt idx="13">
                  <c:v>5</c:v>
                </c:pt>
                <c:pt idx="14">
                  <c:v>4</c:v>
                </c:pt>
                <c:pt idx="15">
                  <c:v>4</c:v>
                </c:pt>
                <c:pt idx="16">
                  <c:v>4</c:v>
                </c:pt>
                <c:pt idx="17">
                  <c:v>4</c:v>
                </c:pt>
                <c:pt idx="18">
                  <c:v>4</c:v>
                </c:pt>
                <c:pt idx="19">
                  <c:v>4</c:v>
                </c:pt>
                <c:pt idx="20">
                  <c:v>4</c:v>
                </c:pt>
                <c:pt idx="21">
                  <c:v>3</c:v>
                </c:pt>
                <c:pt idx="22">
                  <c:v>3</c:v>
                </c:pt>
                <c:pt idx="23">
                  <c:v>3</c:v>
                </c:pt>
                <c:pt idx="24">
                  <c:v>3</c:v>
                </c:pt>
                <c:pt idx="25">
                  <c:v>3</c:v>
                </c:pt>
                <c:pt idx="26">
                  <c:v>3</c:v>
                </c:pt>
                <c:pt idx="27">
                  <c:v>3</c:v>
                </c:pt>
                <c:pt idx="28">
                  <c:v>2</c:v>
                </c:pt>
                <c:pt idx="29">
                  <c:v>2</c:v>
                </c:pt>
                <c:pt idx="30">
                  <c:v>2</c:v>
                </c:pt>
                <c:pt idx="31">
                  <c:v>2</c:v>
                </c:pt>
                <c:pt idx="32">
                  <c:v>2</c:v>
                </c:pt>
                <c:pt idx="33">
                  <c:v>2</c:v>
                </c:pt>
                <c:pt idx="34">
                  <c:v>2</c:v>
                </c:pt>
                <c:pt idx="35">
                  <c:v>1</c:v>
                </c:pt>
                <c:pt idx="36">
                  <c:v>1</c:v>
                </c:pt>
                <c:pt idx="37">
                  <c:v>1</c:v>
                </c:pt>
                <c:pt idx="38">
                  <c:v>1</c:v>
                </c:pt>
                <c:pt idx="39">
                  <c:v>1</c:v>
                </c:pt>
                <c:pt idx="40">
                  <c:v>1</c:v>
                </c:pt>
                <c:pt idx="41">
                  <c:v>1</c:v>
                </c:pt>
              </c:numCache>
            </c:numRef>
          </c:yVal>
          <c:smooth val="0"/>
          <c:extLst>
            <c:ext xmlns:c16="http://schemas.microsoft.com/office/drawing/2014/chart" uri="{C3380CC4-5D6E-409C-BE32-E72D297353CC}">
              <c16:uniqueId val="{0000002C-FEC6-4AFF-B49D-EF039F9F266A}"/>
            </c:ext>
          </c:extLst>
        </c:ser>
        <c:dLbls>
          <c:showLegendKey val="0"/>
          <c:showVal val="0"/>
          <c:showCatName val="0"/>
          <c:showSerName val="0"/>
          <c:showPercent val="0"/>
          <c:showBubbleSize val="0"/>
        </c:dLbls>
        <c:axId val="2094569183"/>
        <c:axId val="2094562463"/>
      </c:scatterChart>
      <c:catAx>
        <c:axId val="2094569183"/>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Roboto" panose="02000000000000000000" pitchFamily="2" charset="0"/>
                <a:ea typeface="Roboto" panose="02000000000000000000" pitchFamily="2" charset="0"/>
                <a:cs typeface="+mn-cs"/>
              </a:defRPr>
            </a:pPr>
            <a:endParaRPr lang="en-US"/>
          </a:p>
        </c:txPr>
        <c:crossAx val="2094562463"/>
        <c:crosses val="autoZero"/>
        <c:auto val="1"/>
        <c:lblAlgn val="ctr"/>
        <c:lblOffset val="100"/>
        <c:tickMarkSkip val="1"/>
        <c:noMultiLvlLbl val="0"/>
      </c:catAx>
      <c:valAx>
        <c:axId val="2094562463"/>
        <c:scaling>
          <c:orientation val="minMax"/>
          <c:max val="6.25"/>
          <c:min val="0"/>
        </c:scaling>
        <c:delete val="1"/>
        <c:axPos val="l"/>
        <c:numFmt formatCode="General" sourceLinked="1"/>
        <c:majorTickMark val="out"/>
        <c:minorTickMark val="none"/>
        <c:tickLblPos val="nextTo"/>
        <c:crossAx val="209456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Original Calendar'!$T$5" max="3000" min="1" noThreeD="1" page="10" val="1516"/>
</file>

<file path=xl/ctrlProps/ctrlProp2.xml><?xml version="1.0" encoding="utf-8"?>
<formControlPr xmlns="http://schemas.microsoft.com/office/spreadsheetml/2009/9/main" objectType="Spin" dx="22" fmlaLink="$T$5" max="3000" min="1" noThreeD="1" page="10" val="1516"/>
</file>

<file path=xl/ctrlProps/ctrlProp3.xml><?xml version="1.0" encoding="utf-8"?>
<formControlPr xmlns="http://schemas.microsoft.com/office/spreadsheetml/2009/9/main" objectType="Spin" dx="22" fmlaLink="$W$5" max="3000" min="1" noThreeD="1" page="10" val="1483"/>
</file>

<file path=xl/ctrlProps/ctrlProp4.xml><?xml version="1.0" encoding="utf-8"?>
<formControlPr xmlns="http://schemas.microsoft.com/office/spreadsheetml/2009/9/main" objectType="Spin" dx="22" fmlaLink="$Z$5" max="3000" min="1" noThreeD="1" page="10" val="1483"/>
</file>

<file path=xl/ctrlProps/ctrlProp5.xml><?xml version="1.0" encoding="utf-8"?>
<formControlPr xmlns="http://schemas.microsoft.com/office/spreadsheetml/2009/9/main" objectType="Spin" dx="22" fmlaLink="$AE$5" max="3000" min="1" noThreeD="1" page="10" val="1483"/>
</file>

<file path=xl/ctrlProps/ctrlProp6.xml><?xml version="1.0" encoding="utf-8"?>
<formControlPr xmlns="http://schemas.microsoft.com/office/spreadsheetml/2009/9/main" objectType="Spin" dx="22" fmlaLink="$Y$4" max="3000" min="1" noThreeD="1" page="10" val="1482"/>
</file>

<file path=xl/drawings/_rels/drawing1.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hyperlink" Target="#'Calendar'!A1"/><Relationship Id="rId18" Type="http://schemas.openxmlformats.org/officeDocument/2006/relationships/image" Target="../media/image9.emf"/><Relationship Id="rId3" Type="http://schemas.openxmlformats.org/officeDocument/2006/relationships/hyperlink" Target="#'Dashboard Dark'!A1"/><Relationship Id="rId21" Type="http://schemas.openxmlformats.org/officeDocument/2006/relationships/hyperlink" Target="#'Dashboard Dark Vertical'!A1"/><Relationship Id="rId7" Type="http://schemas.openxmlformats.org/officeDocument/2006/relationships/hyperlink" Target="#'Progress Bar'!A1"/><Relationship Id="rId12" Type="http://schemas.openxmlformats.org/officeDocument/2006/relationships/image" Target="../media/image6.emf"/><Relationship Id="rId17" Type="http://schemas.openxmlformats.org/officeDocument/2006/relationships/hyperlink" Target="#'Gauge'!A1"/><Relationship Id="rId25" Type="http://schemas.openxmlformats.org/officeDocument/2006/relationships/hyperlink" Target="https://www.excelcampus.com/vba/table-of-contents-gallery/" TargetMode="External"/><Relationship Id="rId2" Type="http://schemas.openxmlformats.org/officeDocument/2006/relationships/image" Target="../media/image1.emf"/><Relationship Id="rId16" Type="http://schemas.openxmlformats.org/officeDocument/2006/relationships/image" Target="../media/image8.emf"/><Relationship Id="rId20" Type="http://schemas.openxmlformats.org/officeDocument/2006/relationships/image" Target="../media/image10.emf"/><Relationship Id="rId1" Type="http://schemas.openxmlformats.org/officeDocument/2006/relationships/hyperlink" Target="#'Dashboard'!A1"/><Relationship Id="rId6" Type="http://schemas.openxmlformats.org/officeDocument/2006/relationships/image" Target="../media/image3.emf"/><Relationship Id="rId11" Type="http://schemas.openxmlformats.org/officeDocument/2006/relationships/hyperlink" Target="#'Scorecard'!A1"/><Relationship Id="rId24" Type="http://schemas.openxmlformats.org/officeDocument/2006/relationships/image" Target="../media/image12.emf"/><Relationship Id="rId5" Type="http://schemas.openxmlformats.org/officeDocument/2006/relationships/hyperlink" Target="#'Donut'!A1"/><Relationship Id="rId15" Type="http://schemas.openxmlformats.org/officeDocument/2006/relationships/hyperlink" Target="#'Waffle'!A1"/><Relationship Id="rId23" Type="http://schemas.openxmlformats.org/officeDocument/2006/relationships/hyperlink" Target="#'Source'!A1"/><Relationship Id="rId10" Type="http://schemas.openxmlformats.org/officeDocument/2006/relationships/image" Target="../media/image5.emf"/><Relationship Id="rId19" Type="http://schemas.openxmlformats.org/officeDocument/2006/relationships/hyperlink" Target="#'Dashboard Vertical'!A1"/><Relationship Id="rId4" Type="http://schemas.openxmlformats.org/officeDocument/2006/relationships/image" Target="../media/image2.emf"/><Relationship Id="rId9" Type="http://schemas.openxmlformats.org/officeDocument/2006/relationships/hyperlink" Target="#'Dot'!A1"/><Relationship Id="rId14" Type="http://schemas.openxmlformats.org/officeDocument/2006/relationships/image" Target="../media/image7.emf"/><Relationship Id="rId22" Type="http://schemas.openxmlformats.org/officeDocument/2006/relationships/image" Target="../media/image11.emf"/></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19.png"/><Relationship Id="rId4" Type="http://schemas.openxmlformats.org/officeDocument/2006/relationships/chart" Target="../charts/chart4.xml"/><Relationship Id="rId9" Type="http://schemas.openxmlformats.org/officeDocument/2006/relationships/chart" Target="../charts/chart9.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10" Type="http://schemas.openxmlformats.org/officeDocument/2006/relationships/image" Target="../media/image19.png"/><Relationship Id="rId4" Type="http://schemas.openxmlformats.org/officeDocument/2006/relationships/chart" Target="../charts/chart13.xml"/><Relationship Id="rId9"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chart" Target="../charts/chart2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35.xml"/><Relationship Id="rId1" Type="http://schemas.openxmlformats.org/officeDocument/2006/relationships/chart" Target="../charts/chart34.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10" Type="http://schemas.openxmlformats.org/officeDocument/2006/relationships/image" Target="../media/image19.png"/><Relationship Id="rId4" Type="http://schemas.openxmlformats.org/officeDocument/2006/relationships/chart" Target="../charts/chart39.xml"/><Relationship Id="rId9" Type="http://schemas.openxmlformats.org/officeDocument/2006/relationships/chart" Target="../charts/chart44.xml"/></Relationships>
</file>

<file path=xl/drawings/_rels/drawing22.xml.rels><?xml version="1.0" encoding="UTF-8" standalone="yes"?>
<Relationships xmlns="http://schemas.openxmlformats.org/package/2006/relationships"><Relationship Id="rId8" Type="http://schemas.openxmlformats.org/officeDocument/2006/relationships/chart" Target="../charts/chart52.xml"/><Relationship Id="rId3" Type="http://schemas.openxmlformats.org/officeDocument/2006/relationships/chart" Target="../charts/chart47.xml"/><Relationship Id="rId7" Type="http://schemas.openxmlformats.org/officeDocument/2006/relationships/chart" Target="../charts/chart51.xml"/><Relationship Id="rId2" Type="http://schemas.openxmlformats.org/officeDocument/2006/relationships/chart" Target="../charts/chart46.xml"/><Relationship Id="rId1" Type="http://schemas.openxmlformats.org/officeDocument/2006/relationships/chart" Target="../charts/chart45.xml"/><Relationship Id="rId6" Type="http://schemas.openxmlformats.org/officeDocument/2006/relationships/chart" Target="../charts/chart50.xml"/><Relationship Id="rId5" Type="http://schemas.openxmlformats.org/officeDocument/2006/relationships/chart" Target="../charts/chart49.xml"/><Relationship Id="rId10" Type="http://schemas.openxmlformats.org/officeDocument/2006/relationships/image" Target="../media/image19.png"/><Relationship Id="rId4" Type="http://schemas.openxmlformats.org/officeDocument/2006/relationships/chart" Target="../charts/chart48.xml"/><Relationship Id="rId9" Type="http://schemas.openxmlformats.org/officeDocument/2006/relationships/chart" Target="../charts/chart53.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5</xdr:col>
      <xdr:colOff>228600</xdr:colOff>
      <xdr:row>10</xdr:row>
      <xdr:rowOff>171450</xdr:rowOff>
    </xdr:to>
    <xdr:pic>
      <xdr:nvPicPr>
        <xdr:cNvPr id="1055" name="Picture 31">
          <a:hlinkClick xmlns:r="http://schemas.openxmlformats.org/officeDocument/2006/relationships" r:id="rId1" tooltip="Go to: Dashboard"/>
          <a:extLst>
            <a:ext uri="{FF2B5EF4-FFF2-40B4-BE49-F238E27FC236}">
              <a16:creationId xmlns:a16="http://schemas.microsoft.com/office/drawing/2014/main" id="{00000000-0008-0000-0000-00001F04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33110" b="39649"/>
        <a:stretch/>
      </xdr:blipFill>
      <xdr:spPr bwMode="auto">
        <a:xfrm>
          <a:off x="314325" y="6191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10</xdr:row>
      <xdr:rowOff>177800</xdr:rowOff>
    </xdr:from>
    <xdr:to>
      <xdr:col>5</xdr:col>
      <xdr:colOff>228600</xdr:colOff>
      <xdr:row>12</xdr:row>
      <xdr:rowOff>50800</xdr:rowOff>
    </xdr:to>
    <xdr:sp macro="" textlink="">
      <xdr:nvSpPr>
        <xdr:cNvPr id="32" name="TextBox 31">
          <a:hlinkClick xmlns:r="http://schemas.openxmlformats.org/officeDocument/2006/relationships" r:id="rId1" tooltip="Go to: Dashboard"/>
          <a:extLst>
            <a:ext uri="{FF2B5EF4-FFF2-40B4-BE49-F238E27FC236}">
              <a16:creationId xmlns:a16="http://schemas.microsoft.com/office/drawing/2014/main" id="{00000000-0008-0000-0000-000020000000}"/>
            </a:ext>
          </a:extLst>
        </xdr:cNvPr>
        <xdr:cNvSpPr txBox="1"/>
      </xdr:nvSpPr>
      <xdr:spPr>
        <a:xfrm>
          <a:off x="314325" y="21304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Dashboard</a:t>
          </a:r>
        </a:p>
      </xdr:txBody>
    </xdr:sp>
    <xdr:clientData/>
  </xdr:twoCellAnchor>
  <xdr:twoCellAnchor editAs="oneCell">
    <xdr:from>
      <xdr:col>5</xdr:col>
      <xdr:colOff>438150</xdr:colOff>
      <xdr:row>3</xdr:row>
      <xdr:rowOff>0</xdr:rowOff>
    </xdr:from>
    <xdr:to>
      <xdr:col>10</xdr:col>
      <xdr:colOff>57150</xdr:colOff>
      <xdr:row>10</xdr:row>
      <xdr:rowOff>171450</xdr:rowOff>
    </xdr:to>
    <xdr:pic>
      <xdr:nvPicPr>
        <xdr:cNvPr id="1056" name="Picture 32">
          <a:hlinkClick xmlns:r="http://schemas.openxmlformats.org/officeDocument/2006/relationships" r:id="rId3" tooltip="Go to: Dashboard Dark"/>
          <a:extLst>
            <a:ext uri="{FF2B5EF4-FFF2-40B4-BE49-F238E27FC236}">
              <a16:creationId xmlns:a16="http://schemas.microsoft.com/office/drawing/2014/main" id="{00000000-0008-0000-0000-000020040000}"/>
            </a:ext>
          </a:extLst>
        </xdr:cNvPr>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r="33110" b="39649"/>
        <a:stretch/>
      </xdr:blipFill>
      <xdr:spPr bwMode="auto">
        <a:xfrm>
          <a:off x="3190875" y="6191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438150</xdr:colOff>
      <xdr:row>10</xdr:row>
      <xdr:rowOff>177800</xdr:rowOff>
    </xdr:from>
    <xdr:to>
      <xdr:col>10</xdr:col>
      <xdr:colOff>57150</xdr:colOff>
      <xdr:row>12</xdr:row>
      <xdr:rowOff>50800</xdr:rowOff>
    </xdr:to>
    <xdr:sp macro="" textlink="">
      <xdr:nvSpPr>
        <xdr:cNvPr id="33" name="TextBox 32">
          <a:hlinkClick xmlns:r="http://schemas.openxmlformats.org/officeDocument/2006/relationships" r:id="rId3" tooltip="Go to: Dashboard Dark"/>
          <a:extLst>
            <a:ext uri="{FF2B5EF4-FFF2-40B4-BE49-F238E27FC236}">
              <a16:creationId xmlns:a16="http://schemas.microsoft.com/office/drawing/2014/main" id="{00000000-0008-0000-0000-000021000000}"/>
            </a:ext>
          </a:extLst>
        </xdr:cNvPr>
        <xdr:cNvSpPr txBox="1"/>
      </xdr:nvSpPr>
      <xdr:spPr>
        <a:xfrm>
          <a:off x="3190875" y="21304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Dashboard Dark</a:t>
          </a:r>
        </a:p>
      </xdr:txBody>
    </xdr:sp>
    <xdr:clientData/>
  </xdr:twoCellAnchor>
  <xdr:twoCellAnchor editAs="oneCell">
    <xdr:from>
      <xdr:col>10</xdr:col>
      <xdr:colOff>266700</xdr:colOff>
      <xdr:row>3</xdr:row>
      <xdr:rowOff>0</xdr:rowOff>
    </xdr:from>
    <xdr:to>
      <xdr:col>14</xdr:col>
      <xdr:colOff>495300</xdr:colOff>
      <xdr:row>10</xdr:row>
      <xdr:rowOff>171450</xdr:rowOff>
    </xdr:to>
    <xdr:pic>
      <xdr:nvPicPr>
        <xdr:cNvPr id="1057" name="Picture 33">
          <a:hlinkClick xmlns:r="http://schemas.openxmlformats.org/officeDocument/2006/relationships" r:id="rId5" tooltip="Go to: Donut"/>
          <a:extLst>
            <a:ext uri="{FF2B5EF4-FFF2-40B4-BE49-F238E27FC236}">
              <a16:creationId xmlns:a16="http://schemas.microsoft.com/office/drawing/2014/main" id="{00000000-0008-0000-0000-000021040000}"/>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r="31350" b="39649"/>
        <a:stretch/>
      </xdr:blipFill>
      <xdr:spPr bwMode="auto">
        <a:xfrm>
          <a:off x="6067425" y="6191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10</xdr:row>
      <xdr:rowOff>177800</xdr:rowOff>
    </xdr:from>
    <xdr:to>
      <xdr:col>14</xdr:col>
      <xdr:colOff>495300</xdr:colOff>
      <xdr:row>12</xdr:row>
      <xdr:rowOff>50800</xdr:rowOff>
    </xdr:to>
    <xdr:sp macro="" textlink="">
      <xdr:nvSpPr>
        <xdr:cNvPr id="34" name="TextBox 33">
          <a:hlinkClick xmlns:r="http://schemas.openxmlformats.org/officeDocument/2006/relationships" r:id="rId5" tooltip="Go to: Donut"/>
          <a:extLst>
            <a:ext uri="{FF2B5EF4-FFF2-40B4-BE49-F238E27FC236}">
              <a16:creationId xmlns:a16="http://schemas.microsoft.com/office/drawing/2014/main" id="{00000000-0008-0000-0000-000022000000}"/>
            </a:ext>
          </a:extLst>
        </xdr:cNvPr>
        <xdr:cNvSpPr txBox="1"/>
      </xdr:nvSpPr>
      <xdr:spPr>
        <a:xfrm>
          <a:off x="6067425" y="21304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Donut</a:t>
          </a:r>
        </a:p>
      </xdr:txBody>
    </xdr:sp>
    <xdr:clientData/>
  </xdr:twoCellAnchor>
  <xdr:twoCellAnchor editAs="oneCell">
    <xdr:from>
      <xdr:col>1</xdr:col>
      <xdr:colOff>0</xdr:colOff>
      <xdr:row>14</xdr:row>
      <xdr:rowOff>44450</xdr:rowOff>
    </xdr:from>
    <xdr:to>
      <xdr:col>5</xdr:col>
      <xdr:colOff>228600</xdr:colOff>
      <xdr:row>22</xdr:row>
      <xdr:rowOff>25400</xdr:rowOff>
    </xdr:to>
    <xdr:pic>
      <xdr:nvPicPr>
        <xdr:cNvPr id="1058" name="Picture 34">
          <a:hlinkClick xmlns:r="http://schemas.openxmlformats.org/officeDocument/2006/relationships" r:id="rId7" tooltip="Go to: Progress Bar"/>
          <a:extLst>
            <a:ext uri="{FF2B5EF4-FFF2-40B4-BE49-F238E27FC236}">
              <a16:creationId xmlns:a16="http://schemas.microsoft.com/office/drawing/2014/main" id="{00000000-0008-0000-0000-000022040000}"/>
            </a:ext>
          </a:extLst>
        </xdr:cNvPr>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r="32050" b="39649"/>
        <a:stretch/>
      </xdr:blipFill>
      <xdr:spPr bwMode="auto">
        <a:xfrm>
          <a:off x="314325" y="27590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22</xdr:row>
      <xdr:rowOff>31750</xdr:rowOff>
    </xdr:from>
    <xdr:to>
      <xdr:col>5</xdr:col>
      <xdr:colOff>228600</xdr:colOff>
      <xdr:row>23</xdr:row>
      <xdr:rowOff>95250</xdr:rowOff>
    </xdr:to>
    <xdr:sp macro="" textlink="">
      <xdr:nvSpPr>
        <xdr:cNvPr id="35" name="TextBox 34">
          <a:hlinkClick xmlns:r="http://schemas.openxmlformats.org/officeDocument/2006/relationships" r:id="rId7" tooltip="Go to: Progress Bar"/>
          <a:extLst>
            <a:ext uri="{FF2B5EF4-FFF2-40B4-BE49-F238E27FC236}">
              <a16:creationId xmlns:a16="http://schemas.microsoft.com/office/drawing/2014/main" id="{00000000-0008-0000-0000-000023000000}"/>
            </a:ext>
          </a:extLst>
        </xdr:cNvPr>
        <xdr:cNvSpPr txBox="1"/>
      </xdr:nvSpPr>
      <xdr:spPr>
        <a:xfrm>
          <a:off x="314325" y="42703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Progress Bar</a:t>
          </a:r>
        </a:p>
      </xdr:txBody>
    </xdr:sp>
    <xdr:clientData/>
  </xdr:twoCellAnchor>
  <xdr:twoCellAnchor editAs="oneCell">
    <xdr:from>
      <xdr:col>5</xdr:col>
      <xdr:colOff>438150</xdr:colOff>
      <xdr:row>14</xdr:row>
      <xdr:rowOff>44450</xdr:rowOff>
    </xdr:from>
    <xdr:to>
      <xdr:col>10</xdr:col>
      <xdr:colOff>57150</xdr:colOff>
      <xdr:row>22</xdr:row>
      <xdr:rowOff>25400</xdr:rowOff>
    </xdr:to>
    <xdr:pic>
      <xdr:nvPicPr>
        <xdr:cNvPr id="1059" name="Picture 35">
          <a:hlinkClick xmlns:r="http://schemas.openxmlformats.org/officeDocument/2006/relationships" r:id="rId9" tooltip="Go to: Dot"/>
          <a:extLst>
            <a:ext uri="{FF2B5EF4-FFF2-40B4-BE49-F238E27FC236}">
              <a16:creationId xmlns:a16="http://schemas.microsoft.com/office/drawing/2014/main" id="{00000000-0008-0000-0000-000023040000}"/>
            </a:ext>
          </a:extLst>
        </xdr:cNvPr>
        <xdr:cNvPicPr>
          <a:picLocks noChangeAspect="1" noChangeArrowheads="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r="30151" b="39649"/>
        <a:stretch/>
      </xdr:blipFill>
      <xdr:spPr bwMode="auto">
        <a:xfrm>
          <a:off x="3190875" y="27590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438150</xdr:colOff>
      <xdr:row>22</xdr:row>
      <xdr:rowOff>31750</xdr:rowOff>
    </xdr:from>
    <xdr:to>
      <xdr:col>10</xdr:col>
      <xdr:colOff>57150</xdr:colOff>
      <xdr:row>23</xdr:row>
      <xdr:rowOff>95250</xdr:rowOff>
    </xdr:to>
    <xdr:sp macro="" textlink="">
      <xdr:nvSpPr>
        <xdr:cNvPr id="36" name="TextBox 35">
          <a:hlinkClick xmlns:r="http://schemas.openxmlformats.org/officeDocument/2006/relationships" r:id="rId9" tooltip="Go to: Dot"/>
          <a:extLst>
            <a:ext uri="{FF2B5EF4-FFF2-40B4-BE49-F238E27FC236}">
              <a16:creationId xmlns:a16="http://schemas.microsoft.com/office/drawing/2014/main" id="{00000000-0008-0000-0000-000024000000}"/>
            </a:ext>
          </a:extLst>
        </xdr:cNvPr>
        <xdr:cNvSpPr txBox="1"/>
      </xdr:nvSpPr>
      <xdr:spPr>
        <a:xfrm>
          <a:off x="3190875" y="42703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Dot</a:t>
          </a:r>
        </a:p>
      </xdr:txBody>
    </xdr:sp>
    <xdr:clientData/>
  </xdr:twoCellAnchor>
  <xdr:twoCellAnchor editAs="oneCell">
    <xdr:from>
      <xdr:col>10</xdr:col>
      <xdr:colOff>266700</xdr:colOff>
      <xdr:row>14</xdr:row>
      <xdr:rowOff>44450</xdr:rowOff>
    </xdr:from>
    <xdr:to>
      <xdr:col>14</xdr:col>
      <xdr:colOff>495300</xdr:colOff>
      <xdr:row>22</xdr:row>
      <xdr:rowOff>25400</xdr:rowOff>
    </xdr:to>
    <xdr:pic>
      <xdr:nvPicPr>
        <xdr:cNvPr id="1060" name="Picture 36">
          <a:hlinkClick xmlns:r="http://schemas.openxmlformats.org/officeDocument/2006/relationships" r:id="rId11" tooltip="Go to: Scorecard"/>
          <a:extLst>
            <a:ext uri="{FF2B5EF4-FFF2-40B4-BE49-F238E27FC236}">
              <a16:creationId xmlns:a16="http://schemas.microsoft.com/office/drawing/2014/main" id="{00000000-0008-0000-0000-000024040000}"/>
            </a:ext>
          </a:extLst>
        </xdr:cNvPr>
        <xdr:cNvPicPr>
          <a:picLocks noChangeAspect="1" noChangeArrowheads="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r="27798" b="39649"/>
        <a:stretch/>
      </xdr:blipFill>
      <xdr:spPr bwMode="auto">
        <a:xfrm>
          <a:off x="6067425" y="27590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22</xdr:row>
      <xdr:rowOff>31750</xdr:rowOff>
    </xdr:from>
    <xdr:to>
      <xdr:col>14</xdr:col>
      <xdr:colOff>495300</xdr:colOff>
      <xdr:row>23</xdr:row>
      <xdr:rowOff>95250</xdr:rowOff>
    </xdr:to>
    <xdr:sp macro="" textlink="">
      <xdr:nvSpPr>
        <xdr:cNvPr id="37" name="TextBox 36">
          <a:hlinkClick xmlns:r="http://schemas.openxmlformats.org/officeDocument/2006/relationships" r:id="rId11" tooltip="Go to: Scorecard"/>
          <a:extLst>
            <a:ext uri="{FF2B5EF4-FFF2-40B4-BE49-F238E27FC236}">
              <a16:creationId xmlns:a16="http://schemas.microsoft.com/office/drawing/2014/main" id="{00000000-0008-0000-0000-000025000000}"/>
            </a:ext>
          </a:extLst>
        </xdr:cNvPr>
        <xdr:cNvSpPr txBox="1"/>
      </xdr:nvSpPr>
      <xdr:spPr>
        <a:xfrm>
          <a:off x="6067425" y="42703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Scorecard</a:t>
          </a:r>
        </a:p>
      </xdr:txBody>
    </xdr:sp>
    <xdr:clientData/>
  </xdr:twoCellAnchor>
  <xdr:twoCellAnchor editAs="oneCell">
    <xdr:from>
      <xdr:col>1</xdr:col>
      <xdr:colOff>0</xdr:colOff>
      <xdr:row>25</xdr:row>
      <xdr:rowOff>88900</xdr:rowOff>
    </xdr:from>
    <xdr:to>
      <xdr:col>5</xdr:col>
      <xdr:colOff>228600</xdr:colOff>
      <xdr:row>33</xdr:row>
      <xdr:rowOff>69850</xdr:rowOff>
    </xdr:to>
    <xdr:pic>
      <xdr:nvPicPr>
        <xdr:cNvPr id="1061" name="Picture 37">
          <a:hlinkClick xmlns:r="http://schemas.openxmlformats.org/officeDocument/2006/relationships" r:id="rId13" tooltip="Go to: Calendar"/>
          <a:extLst>
            <a:ext uri="{FF2B5EF4-FFF2-40B4-BE49-F238E27FC236}">
              <a16:creationId xmlns:a16="http://schemas.microsoft.com/office/drawing/2014/main" id="{00000000-0008-0000-0000-000025040000}"/>
            </a:ext>
          </a:extLst>
        </xdr:cNvPr>
        <xdr:cNvPicPr>
          <a:picLocks noChangeAspect="1" noChangeArrowheads="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r="30233" b="39649"/>
        <a:stretch/>
      </xdr:blipFill>
      <xdr:spPr bwMode="auto">
        <a:xfrm>
          <a:off x="314325" y="48990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33</xdr:row>
      <xdr:rowOff>76200</xdr:rowOff>
    </xdr:from>
    <xdr:to>
      <xdr:col>5</xdr:col>
      <xdr:colOff>228600</xdr:colOff>
      <xdr:row>34</xdr:row>
      <xdr:rowOff>139700</xdr:rowOff>
    </xdr:to>
    <xdr:sp macro="" textlink="">
      <xdr:nvSpPr>
        <xdr:cNvPr id="38" name="TextBox 37">
          <a:hlinkClick xmlns:r="http://schemas.openxmlformats.org/officeDocument/2006/relationships" r:id="rId13" tooltip="Go to: Calendar"/>
          <a:extLst>
            <a:ext uri="{FF2B5EF4-FFF2-40B4-BE49-F238E27FC236}">
              <a16:creationId xmlns:a16="http://schemas.microsoft.com/office/drawing/2014/main" id="{00000000-0008-0000-0000-000026000000}"/>
            </a:ext>
          </a:extLst>
        </xdr:cNvPr>
        <xdr:cNvSpPr txBox="1"/>
      </xdr:nvSpPr>
      <xdr:spPr>
        <a:xfrm>
          <a:off x="314325" y="64103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Calendar</a:t>
          </a:r>
        </a:p>
      </xdr:txBody>
    </xdr:sp>
    <xdr:clientData/>
  </xdr:twoCellAnchor>
  <xdr:twoCellAnchor editAs="oneCell">
    <xdr:from>
      <xdr:col>5</xdr:col>
      <xdr:colOff>438150</xdr:colOff>
      <xdr:row>25</xdr:row>
      <xdr:rowOff>88900</xdr:rowOff>
    </xdr:from>
    <xdr:to>
      <xdr:col>10</xdr:col>
      <xdr:colOff>57150</xdr:colOff>
      <xdr:row>33</xdr:row>
      <xdr:rowOff>69850</xdr:rowOff>
    </xdr:to>
    <xdr:pic>
      <xdr:nvPicPr>
        <xdr:cNvPr id="1062" name="Picture 38">
          <a:hlinkClick xmlns:r="http://schemas.openxmlformats.org/officeDocument/2006/relationships" r:id="rId15" tooltip="Go to: Waffle"/>
          <a:extLst>
            <a:ext uri="{FF2B5EF4-FFF2-40B4-BE49-F238E27FC236}">
              <a16:creationId xmlns:a16="http://schemas.microsoft.com/office/drawing/2014/main" id="{00000000-0008-0000-0000-000026040000}"/>
            </a:ext>
          </a:extLst>
        </xdr:cNvPr>
        <xdr:cNvPicPr>
          <a:picLocks noChangeAspect="1" noChangeArrowheads="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r="34498" b="39649"/>
        <a:stretch/>
      </xdr:blipFill>
      <xdr:spPr bwMode="auto">
        <a:xfrm>
          <a:off x="3190875" y="48990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438150</xdr:colOff>
      <xdr:row>33</xdr:row>
      <xdr:rowOff>76200</xdr:rowOff>
    </xdr:from>
    <xdr:to>
      <xdr:col>10</xdr:col>
      <xdr:colOff>57150</xdr:colOff>
      <xdr:row>34</xdr:row>
      <xdr:rowOff>139700</xdr:rowOff>
    </xdr:to>
    <xdr:sp macro="" textlink="">
      <xdr:nvSpPr>
        <xdr:cNvPr id="50" name="TextBox 49">
          <a:hlinkClick xmlns:r="http://schemas.openxmlformats.org/officeDocument/2006/relationships" r:id="rId15" tooltip="Go to: Waffle"/>
          <a:extLst>
            <a:ext uri="{FF2B5EF4-FFF2-40B4-BE49-F238E27FC236}">
              <a16:creationId xmlns:a16="http://schemas.microsoft.com/office/drawing/2014/main" id="{00000000-0008-0000-0000-000032000000}"/>
            </a:ext>
          </a:extLst>
        </xdr:cNvPr>
        <xdr:cNvSpPr txBox="1"/>
      </xdr:nvSpPr>
      <xdr:spPr>
        <a:xfrm>
          <a:off x="3190875" y="64103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Waffle</a:t>
          </a:r>
        </a:p>
      </xdr:txBody>
    </xdr:sp>
    <xdr:clientData/>
  </xdr:twoCellAnchor>
  <xdr:twoCellAnchor editAs="oneCell">
    <xdr:from>
      <xdr:col>10</xdr:col>
      <xdr:colOff>266700</xdr:colOff>
      <xdr:row>25</xdr:row>
      <xdr:rowOff>88900</xdr:rowOff>
    </xdr:from>
    <xdr:to>
      <xdr:col>14</xdr:col>
      <xdr:colOff>495300</xdr:colOff>
      <xdr:row>33</xdr:row>
      <xdr:rowOff>69850</xdr:rowOff>
    </xdr:to>
    <xdr:pic>
      <xdr:nvPicPr>
        <xdr:cNvPr id="1063" name="Picture 39">
          <a:hlinkClick xmlns:r="http://schemas.openxmlformats.org/officeDocument/2006/relationships" r:id="rId17" tooltip="Go to: Gauge"/>
          <a:extLst>
            <a:ext uri="{FF2B5EF4-FFF2-40B4-BE49-F238E27FC236}">
              <a16:creationId xmlns:a16="http://schemas.microsoft.com/office/drawing/2014/main" id="{00000000-0008-0000-0000-000027040000}"/>
            </a:ext>
          </a:extLst>
        </xdr:cNvPr>
        <xdr:cNvPicPr>
          <a:picLocks noChangeAspect="1" noChangeArrowheads="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r="34498" b="39649"/>
        <a:stretch/>
      </xdr:blipFill>
      <xdr:spPr bwMode="auto">
        <a:xfrm>
          <a:off x="6067425" y="489902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33</xdr:row>
      <xdr:rowOff>76200</xdr:rowOff>
    </xdr:from>
    <xdr:to>
      <xdr:col>14</xdr:col>
      <xdr:colOff>495300</xdr:colOff>
      <xdr:row>34</xdr:row>
      <xdr:rowOff>139700</xdr:rowOff>
    </xdr:to>
    <xdr:sp macro="" textlink="">
      <xdr:nvSpPr>
        <xdr:cNvPr id="51" name="TextBox 50">
          <a:hlinkClick xmlns:r="http://schemas.openxmlformats.org/officeDocument/2006/relationships" r:id="rId17" tooltip="Go to: Gauge"/>
          <a:extLst>
            <a:ext uri="{FF2B5EF4-FFF2-40B4-BE49-F238E27FC236}">
              <a16:creationId xmlns:a16="http://schemas.microsoft.com/office/drawing/2014/main" id="{00000000-0008-0000-0000-000033000000}"/>
            </a:ext>
          </a:extLst>
        </xdr:cNvPr>
        <xdr:cNvSpPr txBox="1"/>
      </xdr:nvSpPr>
      <xdr:spPr>
        <a:xfrm>
          <a:off x="6067425" y="641032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Gauge</a:t>
          </a:r>
        </a:p>
      </xdr:txBody>
    </xdr:sp>
    <xdr:clientData/>
  </xdr:twoCellAnchor>
  <xdr:twoCellAnchor editAs="oneCell">
    <xdr:from>
      <xdr:col>1</xdr:col>
      <xdr:colOff>0</xdr:colOff>
      <xdr:row>36</xdr:row>
      <xdr:rowOff>133350</xdr:rowOff>
    </xdr:from>
    <xdr:to>
      <xdr:col>5</xdr:col>
      <xdr:colOff>228600</xdr:colOff>
      <xdr:row>44</xdr:row>
      <xdr:rowOff>114300</xdr:rowOff>
    </xdr:to>
    <xdr:pic>
      <xdr:nvPicPr>
        <xdr:cNvPr id="1064" name="Picture 40">
          <a:hlinkClick xmlns:r="http://schemas.openxmlformats.org/officeDocument/2006/relationships" r:id="rId19" tooltip="Go to: Dashboard Vertical"/>
          <a:extLst>
            <a:ext uri="{FF2B5EF4-FFF2-40B4-BE49-F238E27FC236}">
              <a16:creationId xmlns:a16="http://schemas.microsoft.com/office/drawing/2014/main" id="{00000000-0008-0000-0000-000028040000}"/>
            </a:ext>
          </a:extLst>
        </xdr:cNvPr>
        <xdr:cNvPicPr>
          <a:picLocks noChangeAspect="1" noChangeArrowheads="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r="33110" b="39649"/>
        <a:stretch/>
      </xdr:blipFill>
      <xdr:spPr bwMode="auto">
        <a:xfrm>
          <a:off x="314325" y="70389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44</xdr:row>
      <xdr:rowOff>120650</xdr:rowOff>
    </xdr:from>
    <xdr:to>
      <xdr:col>5</xdr:col>
      <xdr:colOff>228600</xdr:colOff>
      <xdr:row>45</xdr:row>
      <xdr:rowOff>184150</xdr:rowOff>
    </xdr:to>
    <xdr:sp macro="" textlink="">
      <xdr:nvSpPr>
        <xdr:cNvPr id="52" name="TextBox 51">
          <a:hlinkClick xmlns:r="http://schemas.openxmlformats.org/officeDocument/2006/relationships" r:id="rId19" tooltip="Go to: Dashboard Vertical"/>
          <a:extLst>
            <a:ext uri="{FF2B5EF4-FFF2-40B4-BE49-F238E27FC236}">
              <a16:creationId xmlns:a16="http://schemas.microsoft.com/office/drawing/2014/main" id="{00000000-0008-0000-0000-000034000000}"/>
            </a:ext>
          </a:extLst>
        </xdr:cNvPr>
        <xdr:cNvSpPr txBox="1"/>
      </xdr:nvSpPr>
      <xdr:spPr>
        <a:xfrm>
          <a:off x="314325" y="85502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Dashboard Vertical</a:t>
          </a:r>
        </a:p>
      </xdr:txBody>
    </xdr:sp>
    <xdr:clientData/>
  </xdr:twoCellAnchor>
  <xdr:twoCellAnchor editAs="oneCell">
    <xdr:from>
      <xdr:col>5</xdr:col>
      <xdr:colOff>438150</xdr:colOff>
      <xdr:row>36</xdr:row>
      <xdr:rowOff>133350</xdr:rowOff>
    </xdr:from>
    <xdr:to>
      <xdr:col>10</xdr:col>
      <xdr:colOff>57150</xdr:colOff>
      <xdr:row>44</xdr:row>
      <xdr:rowOff>114300</xdr:rowOff>
    </xdr:to>
    <xdr:pic>
      <xdr:nvPicPr>
        <xdr:cNvPr id="1065" name="Picture 41">
          <a:hlinkClick xmlns:r="http://schemas.openxmlformats.org/officeDocument/2006/relationships" r:id="rId21" tooltip="Go to: Dashboard Dark Vertical"/>
          <a:extLst>
            <a:ext uri="{FF2B5EF4-FFF2-40B4-BE49-F238E27FC236}">
              <a16:creationId xmlns:a16="http://schemas.microsoft.com/office/drawing/2014/main" id="{00000000-0008-0000-0000-000029040000}"/>
            </a:ext>
          </a:extLst>
        </xdr:cNvPr>
        <xdr:cNvPicPr>
          <a:picLocks noChangeAspect="1" noChangeArrowheads="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r="33110" b="39649"/>
        <a:stretch/>
      </xdr:blipFill>
      <xdr:spPr bwMode="auto">
        <a:xfrm>
          <a:off x="3190875" y="70389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438150</xdr:colOff>
      <xdr:row>44</xdr:row>
      <xdr:rowOff>120650</xdr:rowOff>
    </xdr:from>
    <xdr:to>
      <xdr:col>10</xdr:col>
      <xdr:colOff>57150</xdr:colOff>
      <xdr:row>45</xdr:row>
      <xdr:rowOff>184150</xdr:rowOff>
    </xdr:to>
    <xdr:sp macro="" textlink="">
      <xdr:nvSpPr>
        <xdr:cNvPr id="53" name="TextBox 52">
          <a:hlinkClick xmlns:r="http://schemas.openxmlformats.org/officeDocument/2006/relationships" r:id="rId21" tooltip="Go to: Dashboard Dark Vertical"/>
          <a:extLst>
            <a:ext uri="{FF2B5EF4-FFF2-40B4-BE49-F238E27FC236}">
              <a16:creationId xmlns:a16="http://schemas.microsoft.com/office/drawing/2014/main" id="{00000000-0008-0000-0000-000035000000}"/>
            </a:ext>
          </a:extLst>
        </xdr:cNvPr>
        <xdr:cNvSpPr txBox="1"/>
      </xdr:nvSpPr>
      <xdr:spPr>
        <a:xfrm>
          <a:off x="3190875" y="85502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Dashboard Dark Vertical</a:t>
          </a:r>
        </a:p>
      </xdr:txBody>
    </xdr:sp>
    <xdr:clientData/>
  </xdr:twoCellAnchor>
  <xdr:twoCellAnchor editAs="oneCell">
    <xdr:from>
      <xdr:col>10</xdr:col>
      <xdr:colOff>266700</xdr:colOff>
      <xdr:row>36</xdr:row>
      <xdr:rowOff>133350</xdr:rowOff>
    </xdr:from>
    <xdr:to>
      <xdr:col>14</xdr:col>
      <xdr:colOff>495300</xdr:colOff>
      <xdr:row>44</xdr:row>
      <xdr:rowOff>114300</xdr:rowOff>
    </xdr:to>
    <xdr:pic>
      <xdr:nvPicPr>
        <xdr:cNvPr id="1066" name="Picture 42">
          <a:hlinkClick xmlns:r="http://schemas.openxmlformats.org/officeDocument/2006/relationships" r:id="rId23" tooltip="Go to: Source"/>
          <a:extLst>
            <a:ext uri="{FF2B5EF4-FFF2-40B4-BE49-F238E27FC236}">
              <a16:creationId xmlns:a16="http://schemas.microsoft.com/office/drawing/2014/main" id="{00000000-0008-0000-0000-00002A040000}"/>
            </a:ext>
          </a:extLst>
        </xdr:cNvPr>
        <xdr:cNvPicPr>
          <a:picLocks noChangeAspect="1" noChangeArrowheads="1"/>
        </xdr:cNvPicPr>
      </xdr:nvPicPr>
      <xdr:blipFill rotWithShape="1">
        <a:blip xmlns:r="http://schemas.openxmlformats.org/officeDocument/2006/relationships" r:embed="rId24">
          <a:extLst>
            <a:ext uri="{28A0092B-C50C-407E-A947-70E740481C1C}">
              <a14:useLocalDpi xmlns:a14="http://schemas.microsoft.com/office/drawing/2010/main" val="0"/>
            </a:ext>
          </a:extLst>
        </a:blip>
        <a:srcRect r="26651" b="39649"/>
        <a:stretch/>
      </xdr:blipFill>
      <xdr:spPr bwMode="auto">
        <a:xfrm>
          <a:off x="6067425" y="7038975"/>
          <a:ext cx="2667000" cy="1504950"/>
        </a:xfrm>
        <a:prstGeom prst="rect">
          <a:avLst/>
        </a:prstGeom>
        <a:noFill/>
        <a:ln w="12700">
          <a:solidFill>
            <a:srgbClr val="D5D5D5"/>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44</xdr:row>
      <xdr:rowOff>120650</xdr:rowOff>
    </xdr:from>
    <xdr:to>
      <xdr:col>14</xdr:col>
      <xdr:colOff>495300</xdr:colOff>
      <xdr:row>45</xdr:row>
      <xdr:rowOff>184150</xdr:rowOff>
    </xdr:to>
    <xdr:sp macro="" textlink="">
      <xdr:nvSpPr>
        <xdr:cNvPr id="54" name="TextBox 53">
          <a:hlinkClick xmlns:r="http://schemas.openxmlformats.org/officeDocument/2006/relationships" r:id="rId23" tooltip="Go to: Source"/>
          <a:extLst>
            <a:ext uri="{FF2B5EF4-FFF2-40B4-BE49-F238E27FC236}">
              <a16:creationId xmlns:a16="http://schemas.microsoft.com/office/drawing/2014/main" id="{00000000-0008-0000-0000-000036000000}"/>
            </a:ext>
          </a:extLst>
        </xdr:cNvPr>
        <xdr:cNvSpPr txBox="1"/>
      </xdr:nvSpPr>
      <xdr:spPr>
        <a:xfrm>
          <a:off x="6067425" y="8550275"/>
          <a:ext cx="2667000" cy="254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sz="1100">
              <a:solidFill>
                <a:srgbClr val="404040"/>
              </a:solidFill>
            </a:rPr>
            <a:t>Source</a:t>
          </a:r>
        </a:p>
      </xdr:txBody>
    </xdr:sp>
    <xdr:clientData/>
  </xdr:twoCellAnchor>
  <xdr:twoCellAnchor>
    <xdr:from>
      <xdr:col>15</xdr:col>
      <xdr:colOff>304800</xdr:colOff>
      <xdr:row>2</xdr:row>
      <xdr:rowOff>180974</xdr:rowOff>
    </xdr:from>
    <xdr:to>
      <xdr:col>20</xdr:col>
      <xdr:colOff>476250</xdr:colOff>
      <xdr:row>17</xdr:row>
      <xdr:rowOff>104775</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9153525" y="609599"/>
          <a:ext cx="3219450" cy="2781301"/>
          <a:chOff x="9067800" y="600074"/>
          <a:chExt cx="3219450" cy="2781301"/>
        </a:xfrm>
      </xdr:grpSpPr>
      <xdr:sp macro="" textlink="">
        <xdr:nvSpPr>
          <xdr:cNvPr id="56" name="Rectangle: Rounded Corners 55">
            <a:extLst>
              <a:ext uri="{FF2B5EF4-FFF2-40B4-BE49-F238E27FC236}">
                <a16:creationId xmlns:a16="http://schemas.microsoft.com/office/drawing/2014/main" id="{00000000-0008-0000-0000-000038000000}"/>
              </a:ext>
            </a:extLst>
          </xdr:cNvPr>
          <xdr:cNvSpPr/>
        </xdr:nvSpPr>
        <xdr:spPr>
          <a:xfrm>
            <a:off x="9067800" y="600074"/>
            <a:ext cx="3219450" cy="2781301"/>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1"/>
                </a:solidFill>
              </a:rPr>
              <a:t>How</a:t>
            </a:r>
            <a:r>
              <a:rPr lang="en-US" sz="1400" b="1" baseline="0">
                <a:solidFill>
                  <a:schemeClr val="bg1"/>
                </a:solidFill>
              </a:rPr>
              <a:t> to navigate this workbook:</a:t>
            </a:r>
          </a:p>
          <a:p>
            <a:pPr algn="l"/>
            <a:endParaRPr lang="en-US" sz="1200" baseline="0">
              <a:solidFill>
                <a:schemeClr val="bg1"/>
              </a:solidFill>
            </a:endParaRPr>
          </a:p>
          <a:p>
            <a:pPr algn="l"/>
            <a:r>
              <a:rPr lang="en-US" sz="1200" baseline="0">
                <a:solidFill>
                  <a:schemeClr val="bg1"/>
                </a:solidFill>
              </a:rPr>
              <a:t>This sheet contains a Table of Contents with clickable links to each sheet in the workbook.</a:t>
            </a:r>
          </a:p>
          <a:p>
            <a:pPr algn="l"/>
            <a:endParaRPr lang="en-US" sz="1200" baseline="0">
              <a:solidFill>
                <a:schemeClr val="bg1"/>
              </a:solidFill>
            </a:endParaRPr>
          </a:p>
          <a:p>
            <a:pPr algn="l"/>
            <a:r>
              <a:rPr lang="en-US" sz="1200" baseline="0">
                <a:solidFill>
                  <a:schemeClr val="bg1"/>
                </a:solidFill>
              </a:rPr>
              <a:t>Each sheet contains a link back to this Table of Contents sheet in cell A1.  The back link makes it easy to quickly navigate through the workbook.</a:t>
            </a:r>
          </a:p>
          <a:p>
            <a:pPr algn="l"/>
            <a:endParaRPr lang="en-US" sz="1200" baseline="0">
              <a:solidFill>
                <a:schemeClr val="bg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Learn how to add this Table of Contents Gallery sheet in your own workbooks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aseline="0">
              <a:solidFill>
                <a:schemeClr val="lt1"/>
              </a:solidFill>
              <a:effectLst/>
              <a:latin typeface="+mn-lt"/>
              <a:ea typeface="+mn-ea"/>
              <a:cs typeface="+mn-cs"/>
            </a:endParaRPr>
          </a:p>
        </xdr:txBody>
      </xdr:sp>
      <xdr:sp macro="" textlink="">
        <xdr:nvSpPr>
          <xdr:cNvPr id="57" name="TextBox 56">
            <a:hlinkClick xmlns:r="http://schemas.openxmlformats.org/officeDocument/2006/relationships" r:id="rId25"/>
            <a:extLst>
              <a:ext uri="{FF2B5EF4-FFF2-40B4-BE49-F238E27FC236}">
                <a16:creationId xmlns:a16="http://schemas.microsoft.com/office/drawing/2014/main" id="{00000000-0008-0000-0000-000039000000}"/>
              </a:ext>
            </a:extLst>
          </xdr:cNvPr>
          <xdr:cNvSpPr txBox="1"/>
        </xdr:nvSpPr>
        <xdr:spPr>
          <a:xfrm>
            <a:off x="9077325" y="2962275"/>
            <a:ext cx="3124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u="sng" baseline="0">
                <a:solidFill>
                  <a:srgbClr val="009ED6"/>
                </a:solidFill>
                <a:effectLst/>
                <a:latin typeface="+mn-lt"/>
                <a:ea typeface="+mn-ea"/>
                <a:cs typeface="+mn-cs"/>
              </a:rPr>
              <a:t>excelcampus.com/vba/table-of-contents-gallery/</a:t>
            </a:r>
            <a:endParaRPr lang="en-US" b="1" u="sng">
              <a:solidFill>
                <a:srgbClr val="009ED6"/>
              </a:solidFill>
              <a:effectLst/>
            </a:endParaRPr>
          </a:p>
          <a:p>
            <a:endParaRPr lang="en-US" sz="1100" b="1" u="sng">
              <a:solidFill>
                <a:srgbClr val="009ED6"/>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95205</xdr:colOff>
      <xdr:row>15</xdr:row>
      <xdr:rowOff>187325</xdr:rowOff>
    </xdr:from>
    <xdr:to>
      <xdr:col>14</xdr:col>
      <xdr:colOff>555515</xdr:colOff>
      <xdr:row>32</xdr:row>
      <xdr:rowOff>82550</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5581605" y="3044825"/>
          <a:ext cx="3508310" cy="3133725"/>
          <a:chOff x="2714580" y="539750"/>
          <a:chExt cx="3508310" cy="3133725"/>
        </a:xfrm>
      </xdr:grpSpPr>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3095625" y="539750"/>
            <a:ext cx="2733675" cy="2095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4" name="Group 3">
            <a:extLst>
              <a:ext uri="{FF2B5EF4-FFF2-40B4-BE49-F238E27FC236}">
                <a16:creationId xmlns:a16="http://schemas.microsoft.com/office/drawing/2014/main" id="{00000000-0008-0000-0200-000004000000}"/>
              </a:ext>
            </a:extLst>
          </xdr:cNvPr>
          <xdr:cNvGrpSpPr/>
        </xdr:nvGrpSpPr>
        <xdr:grpSpPr>
          <a:xfrm>
            <a:off x="2714580" y="901700"/>
            <a:ext cx="3508310" cy="2771775"/>
            <a:chOff x="2209800" y="3400425"/>
            <a:chExt cx="3600450" cy="2844571"/>
          </a:xfrm>
          <a:noFill/>
        </xdr:grpSpPr>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2"/>
            </a:graphicData>
          </a:graphic>
        </xdr:graphicFrame>
        <xdr:sp macro="" textlink="Gauge!$R$1">
          <xdr:nvSpPr>
            <xdr:cNvPr id="8" name="TextBox 7">
              <a:extLst>
                <a:ext uri="{FF2B5EF4-FFF2-40B4-BE49-F238E27FC236}">
                  <a16:creationId xmlns:a16="http://schemas.microsoft.com/office/drawing/2014/main" id="{00000000-0008-0000-0200-000008000000}"/>
                </a:ext>
              </a:extLst>
            </xdr:cNvPr>
            <xdr:cNvSpPr txBox="1"/>
          </xdr:nvSpPr>
          <xdr:spPr>
            <a:xfrm>
              <a:off x="3419975" y="4300028"/>
              <a:ext cx="1295400" cy="742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801AD8-F69B-493F-B7A4-4274C68C01BC}" type="TxLink">
                <a:rPr lang="en-US" sz="2400" b="1" i="0" u="none" strike="noStrike">
                  <a:solidFill>
                    <a:srgbClr val="4DBF35"/>
                  </a:solidFill>
                  <a:latin typeface="Roboto Medium" panose="02000000000000000000" pitchFamily="2" charset="0"/>
                  <a:ea typeface="Roboto Medium" panose="02000000000000000000" pitchFamily="2" charset="0"/>
                  <a:cs typeface="Calibri"/>
                </a:rPr>
                <a:pPr algn="ctr"/>
                <a:t>47%</a:t>
              </a:fld>
              <a:endParaRPr lang="en-US" sz="41300" b="1">
                <a:solidFill>
                  <a:srgbClr val="4DBF35"/>
                </a:solidFill>
                <a:latin typeface="Roboto Medium" panose="02000000000000000000" pitchFamily="2" charset="0"/>
                <a:ea typeface="Roboto Medium" panose="02000000000000000000" pitchFamily="2" charset="0"/>
              </a:endParaRPr>
            </a:p>
          </xdr:txBody>
        </xdr:sp>
      </xdr:grpSp>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3101976" y="542924"/>
            <a:ext cx="640080" cy="228600"/>
          </a:xfrm>
          <a:prstGeom prst="roundRect">
            <a:avLst>
              <a:gd name="adj" fmla="val 27778"/>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Gauge</a:t>
            </a:r>
          </a:p>
        </xdr:txBody>
      </xdr:sp>
    </xdr:grpSp>
    <xdr:clientData/>
  </xdr:twoCellAnchor>
  <xdr:twoCellAnchor>
    <xdr:from>
      <xdr:col>0</xdr:col>
      <xdr:colOff>200025</xdr:colOff>
      <xdr:row>2</xdr:row>
      <xdr:rowOff>152399</xdr:rowOff>
    </xdr:from>
    <xdr:to>
      <xdr:col>4</xdr:col>
      <xdr:colOff>495300</xdr:colOff>
      <xdr:row>15</xdr:row>
      <xdr:rowOff>9524</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200025" y="533399"/>
          <a:ext cx="2733675" cy="2333625"/>
          <a:chOff x="57150" y="533399"/>
          <a:chExt cx="2733675" cy="2333625"/>
        </a:xfrm>
      </xdr:grpSpPr>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57150" y="533399"/>
            <a:ext cx="2733675" cy="23336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1" name="Chart 10">
            <a:extLst>
              <a:ext uri="{FF2B5EF4-FFF2-40B4-BE49-F238E27FC236}">
                <a16:creationId xmlns:a16="http://schemas.microsoft.com/office/drawing/2014/main" id="{00000000-0008-0000-0200-00000B000000}"/>
              </a:ext>
            </a:extLst>
          </xdr:cNvPr>
          <xdr:cNvGraphicFramePr>
            <a:graphicFrameLocks/>
          </xdr:cNvGraphicFramePr>
        </xdr:nvGraphicFramePr>
        <xdr:xfrm>
          <a:off x="209550" y="650874"/>
          <a:ext cx="2466975" cy="2092325"/>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63501" y="546100"/>
            <a:ext cx="640080" cy="2286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Donut</a:t>
            </a:r>
          </a:p>
        </xdr:txBody>
      </xdr:sp>
    </xdr:grpSp>
    <xdr:clientData/>
  </xdr:twoCellAnchor>
  <xdr:twoCellAnchor>
    <xdr:from>
      <xdr:col>0</xdr:col>
      <xdr:colOff>219075</xdr:colOff>
      <xdr:row>0</xdr:row>
      <xdr:rowOff>76200</xdr:rowOff>
    </xdr:from>
    <xdr:to>
      <xdr:col>9</xdr:col>
      <xdr:colOff>295275</xdr:colOff>
      <xdr:row>2</xdr:row>
      <xdr:rowOff>66675</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219075" y="76200"/>
          <a:ext cx="5562600" cy="3714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00B0F0"/>
              </a:solidFill>
              <a:effectLst>
                <a:outerShdw dist="50800" dir="2700000" algn="tl" rotWithShape="0">
                  <a:schemeClr val="bg2">
                    <a:lumMod val="90000"/>
                  </a:schemeClr>
                </a:outerShdw>
              </a:effectLst>
              <a:latin typeface="Roboto Medium" panose="02000000000000000000" pitchFamily="2" charset="0"/>
              <a:ea typeface="Roboto Medium" panose="02000000000000000000" pitchFamily="2" charset="0"/>
            </a:rPr>
            <a:t>8 Types of Progress Charts</a:t>
          </a:r>
        </a:p>
      </xdr:txBody>
    </xdr:sp>
    <xdr:clientData/>
  </xdr:twoCellAnchor>
  <xdr:twoCellAnchor>
    <xdr:from>
      <xdr:col>5</xdr:col>
      <xdr:colOff>9525</xdr:colOff>
      <xdr:row>2</xdr:row>
      <xdr:rowOff>152399</xdr:rowOff>
    </xdr:from>
    <xdr:to>
      <xdr:col>9</xdr:col>
      <xdr:colOff>304800</xdr:colOff>
      <xdr:row>7</xdr:row>
      <xdr:rowOff>123824</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3057525" y="533399"/>
          <a:ext cx="2733675" cy="923925"/>
          <a:chOff x="57150" y="2752724"/>
          <a:chExt cx="2733675" cy="923925"/>
        </a:xfrm>
      </xdr:grpSpPr>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57150" y="275272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6" name="Chart 15">
            <a:extLst>
              <a:ext uri="{FF2B5EF4-FFF2-40B4-BE49-F238E27FC236}">
                <a16:creationId xmlns:a16="http://schemas.microsoft.com/office/drawing/2014/main" id="{00000000-0008-0000-0200-000010000000}"/>
              </a:ext>
            </a:extLst>
          </xdr:cNvPr>
          <xdr:cNvGraphicFramePr>
            <a:graphicFrameLocks/>
          </xdr:cNvGraphicFramePr>
        </xdr:nvGraphicFramePr>
        <xdr:xfrm>
          <a:off x="190500" y="3038477"/>
          <a:ext cx="2400300" cy="42862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66676" y="2762250"/>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Bar</a:t>
            </a:r>
          </a:p>
        </xdr:txBody>
      </xdr:sp>
    </xdr:grpSp>
    <xdr:clientData/>
  </xdr:twoCellAnchor>
  <xdr:twoCellAnchor>
    <xdr:from>
      <xdr:col>5</xdr:col>
      <xdr:colOff>28575</xdr:colOff>
      <xdr:row>8</xdr:row>
      <xdr:rowOff>85724</xdr:rowOff>
    </xdr:from>
    <xdr:to>
      <xdr:col>9</xdr:col>
      <xdr:colOff>323850</xdr:colOff>
      <xdr:row>13</xdr:row>
      <xdr:rowOff>57149</xdr:rowOff>
    </xdr:to>
    <xdr:grpSp>
      <xdr:nvGrpSpPr>
        <xdr:cNvPr id="18" name="Group 17">
          <a:extLst>
            <a:ext uri="{FF2B5EF4-FFF2-40B4-BE49-F238E27FC236}">
              <a16:creationId xmlns:a16="http://schemas.microsoft.com/office/drawing/2014/main" id="{00000000-0008-0000-0200-000012000000}"/>
            </a:ext>
          </a:extLst>
        </xdr:cNvPr>
        <xdr:cNvGrpSpPr/>
      </xdr:nvGrpSpPr>
      <xdr:grpSpPr>
        <a:xfrm>
          <a:off x="3076575" y="1609724"/>
          <a:ext cx="2733675" cy="923925"/>
          <a:chOff x="3086100" y="2752724"/>
          <a:chExt cx="2733675" cy="923925"/>
        </a:xfrm>
      </xdr:grpSpPr>
      <xdr:sp macro="" textlink="">
        <xdr:nvSpPr>
          <xdr:cNvPr id="19" name="Rectangle: Rounded Corners 18">
            <a:extLst>
              <a:ext uri="{FF2B5EF4-FFF2-40B4-BE49-F238E27FC236}">
                <a16:creationId xmlns:a16="http://schemas.microsoft.com/office/drawing/2014/main" id="{00000000-0008-0000-0200-000013000000}"/>
              </a:ext>
            </a:extLst>
          </xdr:cNvPr>
          <xdr:cNvSpPr/>
        </xdr:nvSpPr>
        <xdr:spPr>
          <a:xfrm>
            <a:off x="3086100" y="275272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0" name="Chart 19">
            <a:extLst>
              <a:ext uri="{FF2B5EF4-FFF2-40B4-BE49-F238E27FC236}">
                <a16:creationId xmlns:a16="http://schemas.microsoft.com/office/drawing/2014/main" id="{00000000-0008-0000-0200-000014000000}"/>
              </a:ext>
            </a:extLst>
          </xdr:cNvPr>
          <xdr:cNvGraphicFramePr>
            <a:graphicFrameLocks/>
          </xdr:cNvGraphicFramePr>
        </xdr:nvGraphicFramePr>
        <xdr:xfrm>
          <a:off x="3248026" y="2924175"/>
          <a:ext cx="2438399" cy="6953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3095626" y="2762249"/>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Dot</a:t>
            </a:r>
          </a:p>
        </xdr:txBody>
      </xdr:sp>
    </xdr:grpSp>
    <xdr:clientData/>
  </xdr:twoCellAnchor>
  <xdr:twoCellAnchor>
    <xdr:from>
      <xdr:col>0</xdr:col>
      <xdr:colOff>200025</xdr:colOff>
      <xdr:row>22</xdr:row>
      <xdr:rowOff>19049</xdr:rowOff>
    </xdr:from>
    <xdr:to>
      <xdr:col>4</xdr:col>
      <xdr:colOff>495300</xdr:colOff>
      <xdr:row>26</xdr:row>
      <xdr:rowOff>180974</xdr:rowOff>
    </xdr:to>
    <xdr:grpSp>
      <xdr:nvGrpSpPr>
        <xdr:cNvPr id="22" name="Group 21">
          <a:extLst>
            <a:ext uri="{FF2B5EF4-FFF2-40B4-BE49-F238E27FC236}">
              <a16:creationId xmlns:a16="http://schemas.microsoft.com/office/drawing/2014/main" id="{00000000-0008-0000-0200-000016000000}"/>
            </a:ext>
          </a:extLst>
        </xdr:cNvPr>
        <xdr:cNvGrpSpPr/>
      </xdr:nvGrpSpPr>
      <xdr:grpSpPr>
        <a:xfrm>
          <a:off x="200025" y="4210049"/>
          <a:ext cx="2733675" cy="923925"/>
          <a:chOff x="66675" y="3800474"/>
          <a:chExt cx="2733675" cy="923925"/>
        </a:xfrm>
      </xdr:grpSpPr>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66675" y="380047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4" name="Chart 23">
            <a:extLst>
              <a:ext uri="{FF2B5EF4-FFF2-40B4-BE49-F238E27FC236}">
                <a16:creationId xmlns:a16="http://schemas.microsoft.com/office/drawing/2014/main" id="{00000000-0008-0000-0200-000018000000}"/>
              </a:ext>
            </a:extLst>
          </xdr:cNvPr>
          <xdr:cNvGraphicFramePr>
            <a:graphicFrameLocks/>
          </xdr:cNvGraphicFramePr>
        </xdr:nvGraphicFramePr>
        <xdr:xfrm>
          <a:off x="238125" y="4048124"/>
          <a:ext cx="2362200" cy="62865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85726" y="381952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Scorecard</a:t>
            </a:r>
          </a:p>
        </xdr:txBody>
      </xdr:sp>
    </xdr:grpSp>
    <xdr:clientData/>
  </xdr:twoCellAnchor>
  <xdr:twoCellAnchor>
    <xdr:from>
      <xdr:col>0</xdr:col>
      <xdr:colOff>200025</xdr:colOff>
      <xdr:row>16</xdr:row>
      <xdr:rowOff>9524</xdr:rowOff>
    </xdr:from>
    <xdr:to>
      <xdr:col>4</xdr:col>
      <xdr:colOff>495300</xdr:colOff>
      <xdr:row>20</xdr:row>
      <xdr:rowOff>171449</xdr:rowOff>
    </xdr:to>
    <xdr:grpSp>
      <xdr:nvGrpSpPr>
        <xdr:cNvPr id="26" name="Group 25">
          <a:extLst>
            <a:ext uri="{FF2B5EF4-FFF2-40B4-BE49-F238E27FC236}">
              <a16:creationId xmlns:a16="http://schemas.microsoft.com/office/drawing/2014/main" id="{00000000-0008-0000-0200-00001A000000}"/>
            </a:ext>
          </a:extLst>
        </xdr:cNvPr>
        <xdr:cNvGrpSpPr/>
      </xdr:nvGrpSpPr>
      <xdr:grpSpPr>
        <a:xfrm>
          <a:off x="200025" y="3057524"/>
          <a:ext cx="2733675" cy="923925"/>
          <a:chOff x="3190875" y="3771899"/>
          <a:chExt cx="2733675" cy="923925"/>
        </a:xfrm>
      </xdr:grpSpPr>
      <xdr:sp macro="" textlink="">
        <xdr:nvSpPr>
          <xdr:cNvPr id="27" name="Rectangle: Rounded Corners 26">
            <a:extLst>
              <a:ext uri="{FF2B5EF4-FFF2-40B4-BE49-F238E27FC236}">
                <a16:creationId xmlns:a16="http://schemas.microsoft.com/office/drawing/2014/main" id="{00000000-0008-0000-0200-00001B000000}"/>
              </a:ext>
            </a:extLst>
          </xdr:cNvPr>
          <xdr:cNvSpPr/>
        </xdr:nvSpPr>
        <xdr:spPr>
          <a:xfrm>
            <a:off x="3190875" y="3771899"/>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00000000-0008-0000-0200-00001C000000}"/>
              </a:ext>
            </a:extLst>
          </xdr:cNvPr>
          <xdr:cNvGraphicFramePr>
            <a:graphicFrameLocks/>
          </xdr:cNvGraphicFramePr>
        </xdr:nvGraphicFramePr>
        <xdr:xfrm>
          <a:off x="3267075" y="3914775"/>
          <a:ext cx="2543175" cy="73342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3200401" y="3781424"/>
            <a:ext cx="666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Steps</a:t>
            </a:r>
          </a:p>
        </xdr:txBody>
      </xdr:sp>
    </xdr:grpSp>
    <xdr:clientData/>
  </xdr:twoCellAnchor>
  <xdr:twoCellAnchor>
    <xdr:from>
      <xdr:col>9</xdr:col>
      <xdr:colOff>476250</xdr:colOff>
      <xdr:row>2</xdr:row>
      <xdr:rowOff>152400</xdr:rowOff>
    </xdr:from>
    <xdr:to>
      <xdr:col>14</xdr:col>
      <xdr:colOff>161925</xdr:colOff>
      <xdr:row>15</xdr:row>
      <xdr:rowOff>19050</xdr:rowOff>
    </xdr:to>
    <xdr:grpSp>
      <xdr:nvGrpSpPr>
        <xdr:cNvPr id="30" name="Group 29">
          <a:extLst>
            <a:ext uri="{FF2B5EF4-FFF2-40B4-BE49-F238E27FC236}">
              <a16:creationId xmlns:a16="http://schemas.microsoft.com/office/drawing/2014/main" id="{00000000-0008-0000-0200-00001E000000}"/>
            </a:ext>
          </a:extLst>
        </xdr:cNvPr>
        <xdr:cNvGrpSpPr/>
      </xdr:nvGrpSpPr>
      <xdr:grpSpPr>
        <a:xfrm>
          <a:off x="5962650" y="533400"/>
          <a:ext cx="2733675" cy="2343150"/>
          <a:chOff x="66675" y="4857750"/>
          <a:chExt cx="2733675" cy="2343150"/>
        </a:xfrm>
      </xdr:grpSpPr>
      <xdr:sp macro="" textlink="">
        <xdr:nvSpPr>
          <xdr:cNvPr id="31" name="Rectangle: Rounded Corners 30">
            <a:extLst>
              <a:ext uri="{FF2B5EF4-FFF2-40B4-BE49-F238E27FC236}">
                <a16:creationId xmlns:a16="http://schemas.microsoft.com/office/drawing/2014/main" id="{00000000-0008-0000-0200-00001F000000}"/>
              </a:ext>
            </a:extLst>
          </xdr:cNvPr>
          <xdr:cNvSpPr/>
        </xdr:nvSpPr>
        <xdr:spPr>
          <a:xfrm>
            <a:off x="66675" y="4857750"/>
            <a:ext cx="2733675" cy="234315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2" name="Chart 31">
            <a:extLst>
              <a:ext uri="{FF2B5EF4-FFF2-40B4-BE49-F238E27FC236}">
                <a16:creationId xmlns:a16="http://schemas.microsoft.com/office/drawing/2014/main" id="{00000000-0008-0000-0200-000020000000}"/>
              </a:ext>
            </a:extLst>
          </xdr:cNvPr>
          <xdr:cNvGraphicFramePr>
            <a:graphicFrameLocks/>
          </xdr:cNvGraphicFramePr>
        </xdr:nvGraphicFramePr>
        <xdr:xfrm>
          <a:off x="228600" y="5172076"/>
          <a:ext cx="2341105" cy="195262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85726" y="4876800"/>
            <a:ext cx="6400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Waffle</a:t>
            </a:r>
          </a:p>
        </xdr:txBody>
      </xdr:sp>
    </xdr:grpSp>
    <xdr:clientData/>
  </xdr:twoCellAnchor>
  <xdr:twoCellAnchor>
    <xdr:from>
      <xdr:col>5</xdr:col>
      <xdr:colOff>28575</xdr:colOff>
      <xdr:row>14</xdr:row>
      <xdr:rowOff>28575</xdr:rowOff>
    </xdr:from>
    <xdr:to>
      <xdr:col>9</xdr:col>
      <xdr:colOff>323850</xdr:colOff>
      <xdr:row>27</xdr:row>
      <xdr:rowOff>9525</xdr:rowOff>
    </xdr:to>
    <xdr:grpSp>
      <xdr:nvGrpSpPr>
        <xdr:cNvPr id="34" name="Group 33">
          <a:extLst>
            <a:ext uri="{FF2B5EF4-FFF2-40B4-BE49-F238E27FC236}">
              <a16:creationId xmlns:a16="http://schemas.microsoft.com/office/drawing/2014/main" id="{00000000-0008-0000-0200-000022000000}"/>
            </a:ext>
          </a:extLst>
        </xdr:cNvPr>
        <xdr:cNvGrpSpPr/>
      </xdr:nvGrpSpPr>
      <xdr:grpSpPr>
        <a:xfrm>
          <a:off x="3076575" y="2695575"/>
          <a:ext cx="2733675" cy="2457450"/>
          <a:chOff x="3219450" y="4857750"/>
          <a:chExt cx="2733675" cy="2457450"/>
        </a:xfrm>
      </xdr:grpSpPr>
      <xdr:sp macro="" textlink="">
        <xdr:nvSpPr>
          <xdr:cNvPr id="35" name="Rectangle: Rounded Corners 34">
            <a:extLst>
              <a:ext uri="{FF2B5EF4-FFF2-40B4-BE49-F238E27FC236}">
                <a16:creationId xmlns:a16="http://schemas.microsoft.com/office/drawing/2014/main" id="{00000000-0008-0000-0200-000023000000}"/>
              </a:ext>
            </a:extLst>
          </xdr:cNvPr>
          <xdr:cNvSpPr/>
        </xdr:nvSpPr>
        <xdr:spPr>
          <a:xfrm>
            <a:off x="3219450" y="4857750"/>
            <a:ext cx="2733675" cy="245745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6" name="Chart 35">
            <a:extLst>
              <a:ext uri="{FF2B5EF4-FFF2-40B4-BE49-F238E27FC236}">
                <a16:creationId xmlns:a16="http://schemas.microsoft.com/office/drawing/2014/main" id="{00000000-0008-0000-0200-000024000000}"/>
              </a:ext>
            </a:extLst>
          </xdr:cNvPr>
          <xdr:cNvGraphicFramePr>
            <a:graphicFrameLocks/>
          </xdr:cNvGraphicFramePr>
        </xdr:nvGraphicFramePr>
        <xdr:xfrm>
          <a:off x="3333750" y="5057775"/>
          <a:ext cx="2476498" cy="22098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3238501" y="4876799"/>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Calendar</a:t>
            </a:r>
          </a:p>
        </xdr:txBody>
      </xdr:sp>
    </xdr:grpSp>
    <xdr:clientData/>
  </xdr:twoCellAnchor>
  <xdr:twoCellAnchor editAs="oneCell">
    <xdr:from>
      <xdr:col>7</xdr:col>
      <xdr:colOff>133349</xdr:colOff>
      <xdr:row>39</xdr:row>
      <xdr:rowOff>19051</xdr:rowOff>
    </xdr:from>
    <xdr:to>
      <xdr:col>9</xdr:col>
      <xdr:colOff>323610</xdr:colOff>
      <xdr:row>40</xdr:row>
      <xdr:rowOff>165139</xdr:rowOff>
    </xdr:to>
    <xdr:pic>
      <xdr:nvPicPr>
        <xdr:cNvPr id="38" name="Picture 37">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embed="rId10">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4400549" y="7448551"/>
          <a:ext cx="1409461" cy="336588"/>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0.33078</cdr:x>
      <cdr:y>0.36979</cdr:y>
    </cdr:from>
    <cdr:to>
      <cdr:x>0.66567</cdr:x>
      <cdr:y>0.60243</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055488" y="1014402"/>
          <a:ext cx="1068587" cy="6381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000" b="0" i="0" u="none" strike="noStrike">
              <a:solidFill>
                <a:srgbClr val="00B0F0"/>
              </a:solidFill>
              <a:latin typeface="Roboto Medium" panose="02000000000000000000" pitchFamily="2" charset="0"/>
              <a:ea typeface="Roboto Medium" panose="02000000000000000000" pitchFamily="2" charset="0"/>
              <a:cs typeface="Calibri"/>
            </a:rPr>
            <a:pPr algn="ctr"/>
            <a:t>85%</a:t>
          </a:fld>
          <a:endParaRPr lang="en-US" sz="2000" b="1">
            <a:solidFill>
              <a:srgbClr val="00B0F0"/>
            </a:solidFill>
            <a:latin typeface="Roboto Medium" panose="02000000000000000000" pitchFamily="2" charset="0"/>
            <a:ea typeface="Roboto Medium" panose="02000000000000000000" pitchFamily="2"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9</xdr:col>
      <xdr:colOff>314280</xdr:colOff>
      <xdr:row>16</xdr:row>
      <xdr:rowOff>6350</xdr:rowOff>
    </xdr:from>
    <xdr:to>
      <xdr:col>15</xdr:col>
      <xdr:colOff>164990</xdr:colOff>
      <xdr:row>32</xdr:row>
      <xdr:rowOff>92075</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5800680" y="3054350"/>
          <a:ext cx="3508310" cy="3133725"/>
          <a:chOff x="2714580" y="539750"/>
          <a:chExt cx="3508310" cy="3133725"/>
        </a:xfrm>
      </xdr:grpSpPr>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3095625" y="539750"/>
            <a:ext cx="2733675" cy="209550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4" name="Group 3">
            <a:extLst>
              <a:ext uri="{FF2B5EF4-FFF2-40B4-BE49-F238E27FC236}">
                <a16:creationId xmlns:a16="http://schemas.microsoft.com/office/drawing/2014/main" id="{00000000-0008-0000-0300-000004000000}"/>
              </a:ext>
            </a:extLst>
          </xdr:cNvPr>
          <xdr:cNvGrpSpPr/>
        </xdr:nvGrpSpPr>
        <xdr:grpSpPr>
          <a:xfrm>
            <a:off x="2714580" y="901700"/>
            <a:ext cx="3508310" cy="2771775"/>
            <a:chOff x="2209800" y="3400425"/>
            <a:chExt cx="3600450" cy="2844571"/>
          </a:xfrm>
          <a:noFill/>
        </xdr:grpSpPr>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2"/>
            </a:graphicData>
          </a:graphic>
        </xdr:graphicFrame>
        <xdr:sp macro="" textlink="Gauge!$R$1">
          <xdr:nvSpPr>
            <xdr:cNvPr id="8" name="TextBox 7">
              <a:extLst>
                <a:ext uri="{FF2B5EF4-FFF2-40B4-BE49-F238E27FC236}">
                  <a16:creationId xmlns:a16="http://schemas.microsoft.com/office/drawing/2014/main" id="{00000000-0008-0000-0300-000008000000}"/>
                </a:ext>
              </a:extLst>
            </xdr:cNvPr>
            <xdr:cNvSpPr txBox="1"/>
          </xdr:nvSpPr>
          <xdr:spPr>
            <a:xfrm>
              <a:off x="3419975" y="4300028"/>
              <a:ext cx="1295400" cy="742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22F4A0-9907-4C90-9643-E82E94BC793A}" type="TxLink">
                <a:rPr lang="en-US" sz="2400" b="0" i="0" u="none" strike="noStrike">
                  <a:solidFill>
                    <a:srgbClr val="4DBF35"/>
                  </a:solidFill>
                  <a:latin typeface="Roboto Medium" panose="02000000000000000000" pitchFamily="2" charset="0"/>
                  <a:ea typeface="Roboto Medium" panose="02000000000000000000" pitchFamily="2" charset="0"/>
                  <a:cs typeface="Calibri"/>
                </a:rPr>
                <a:pPr algn="ctr"/>
                <a:t>47%</a:t>
              </a:fld>
              <a:endParaRPr lang="en-US" sz="2400" b="1">
                <a:solidFill>
                  <a:srgbClr val="4DBF35"/>
                </a:solidFill>
                <a:latin typeface="Roboto Medium" panose="02000000000000000000" pitchFamily="2" charset="0"/>
                <a:ea typeface="Roboto Medium" panose="02000000000000000000" pitchFamily="2" charset="0"/>
              </a:endParaRPr>
            </a:p>
          </xdr:txBody>
        </xdr:sp>
      </xdr:grpSp>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3101976" y="542924"/>
            <a:ext cx="640080" cy="228600"/>
          </a:xfrm>
          <a:prstGeom prst="roundRect">
            <a:avLst>
              <a:gd name="adj" fmla="val 27778"/>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Gauge</a:t>
            </a:r>
          </a:p>
        </xdr:txBody>
      </xdr:sp>
    </xdr:grpSp>
    <xdr:clientData/>
  </xdr:twoCellAnchor>
  <xdr:twoCellAnchor>
    <xdr:from>
      <xdr:col>0</xdr:col>
      <xdr:colOff>200025</xdr:colOff>
      <xdr:row>2</xdr:row>
      <xdr:rowOff>152399</xdr:rowOff>
    </xdr:from>
    <xdr:to>
      <xdr:col>4</xdr:col>
      <xdr:colOff>495300</xdr:colOff>
      <xdr:row>15</xdr:row>
      <xdr:rowOff>47624</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200025" y="533399"/>
          <a:ext cx="2733675" cy="2371725"/>
          <a:chOff x="57150" y="533399"/>
          <a:chExt cx="2733675" cy="2371725"/>
        </a:xfrm>
      </xdr:grpSpPr>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57150" y="533399"/>
            <a:ext cx="2733675" cy="23717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lumMod val="65000"/>
                  <a:lumOff val="35000"/>
                </a:schemeClr>
              </a:solidFill>
            </a:endParaRPr>
          </a:p>
        </xdr:txBody>
      </xdr:sp>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215900" y="746125"/>
          <a:ext cx="2400542" cy="206375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63501" y="546100"/>
            <a:ext cx="640080" cy="2286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65000"/>
                  </a:schemeClr>
                </a:solidFill>
                <a:latin typeface="Roboto" panose="02000000000000000000" pitchFamily="2" charset="0"/>
                <a:ea typeface="Roboto" panose="02000000000000000000" pitchFamily="2" charset="0"/>
                <a:cs typeface="+mn-cs"/>
              </a:rPr>
              <a:t>Donut</a:t>
            </a:r>
          </a:p>
        </xdr:txBody>
      </xdr:sp>
    </xdr:grpSp>
    <xdr:clientData/>
  </xdr:twoCellAnchor>
  <xdr:twoCellAnchor>
    <xdr:from>
      <xdr:col>0</xdr:col>
      <xdr:colOff>219075</xdr:colOff>
      <xdr:row>0</xdr:row>
      <xdr:rowOff>76200</xdr:rowOff>
    </xdr:from>
    <xdr:to>
      <xdr:col>14</xdr:col>
      <xdr:colOff>142875</xdr:colOff>
      <xdr:row>2</xdr:row>
      <xdr:rowOff>66675</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219075" y="76200"/>
          <a:ext cx="8458200" cy="3714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00B0F0"/>
              </a:solidFill>
              <a:effectLst>
                <a:outerShdw blurRad="12700" dist="38100" dir="2700000" algn="tl" rotWithShape="0">
                  <a:schemeClr val="tx1">
                    <a:lumMod val="50000"/>
                    <a:lumOff val="50000"/>
                    <a:alpha val="40000"/>
                  </a:schemeClr>
                </a:outerShdw>
              </a:effectLst>
              <a:latin typeface="Roboto Medium" panose="02000000000000000000" pitchFamily="2" charset="0"/>
              <a:ea typeface="Roboto Medium" panose="02000000000000000000" pitchFamily="2" charset="0"/>
            </a:rPr>
            <a:t>8 Types of Progress Charts</a:t>
          </a:r>
        </a:p>
      </xdr:txBody>
    </xdr:sp>
    <xdr:clientData/>
  </xdr:twoCellAnchor>
  <xdr:twoCellAnchor>
    <xdr:from>
      <xdr:col>5</xdr:col>
      <xdr:colOff>123825</xdr:colOff>
      <xdr:row>2</xdr:row>
      <xdr:rowOff>152399</xdr:rowOff>
    </xdr:from>
    <xdr:to>
      <xdr:col>9</xdr:col>
      <xdr:colOff>419100</xdr:colOff>
      <xdr:row>7</xdr:row>
      <xdr:rowOff>123824</xdr:rowOff>
    </xdr:to>
    <xdr:grpSp>
      <xdr:nvGrpSpPr>
        <xdr:cNvPr id="14" name="Group 13">
          <a:extLst>
            <a:ext uri="{FF2B5EF4-FFF2-40B4-BE49-F238E27FC236}">
              <a16:creationId xmlns:a16="http://schemas.microsoft.com/office/drawing/2014/main" id="{00000000-0008-0000-0300-00000E000000}"/>
            </a:ext>
          </a:extLst>
        </xdr:cNvPr>
        <xdr:cNvGrpSpPr/>
      </xdr:nvGrpSpPr>
      <xdr:grpSpPr>
        <a:xfrm>
          <a:off x="3171825" y="533399"/>
          <a:ext cx="2733675" cy="923925"/>
          <a:chOff x="57150" y="2752724"/>
          <a:chExt cx="2733675" cy="923925"/>
        </a:xfrm>
      </xdr:grpSpPr>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57150" y="275272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6" name="Chart 15">
            <a:extLst>
              <a:ext uri="{FF2B5EF4-FFF2-40B4-BE49-F238E27FC236}">
                <a16:creationId xmlns:a16="http://schemas.microsoft.com/office/drawing/2014/main" id="{00000000-0008-0000-0300-000010000000}"/>
              </a:ext>
            </a:extLst>
          </xdr:cNvPr>
          <xdr:cNvGraphicFramePr>
            <a:graphicFrameLocks/>
          </xdr:cNvGraphicFramePr>
        </xdr:nvGraphicFramePr>
        <xdr:xfrm>
          <a:off x="190500" y="3038477"/>
          <a:ext cx="2400300" cy="42862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66676" y="2762250"/>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Bar</a:t>
            </a:r>
          </a:p>
        </xdr:txBody>
      </xdr:sp>
    </xdr:grpSp>
    <xdr:clientData/>
  </xdr:twoCellAnchor>
  <xdr:twoCellAnchor>
    <xdr:from>
      <xdr:col>5</xdr:col>
      <xdr:colOff>142875</xdr:colOff>
      <xdr:row>8</xdr:row>
      <xdr:rowOff>85724</xdr:rowOff>
    </xdr:from>
    <xdr:to>
      <xdr:col>9</xdr:col>
      <xdr:colOff>438150</xdr:colOff>
      <xdr:row>13</xdr:row>
      <xdr:rowOff>57149</xdr:rowOff>
    </xdr:to>
    <xdr:grpSp>
      <xdr:nvGrpSpPr>
        <xdr:cNvPr id="18" name="Group 17">
          <a:extLst>
            <a:ext uri="{FF2B5EF4-FFF2-40B4-BE49-F238E27FC236}">
              <a16:creationId xmlns:a16="http://schemas.microsoft.com/office/drawing/2014/main" id="{00000000-0008-0000-0300-000012000000}"/>
            </a:ext>
          </a:extLst>
        </xdr:cNvPr>
        <xdr:cNvGrpSpPr/>
      </xdr:nvGrpSpPr>
      <xdr:grpSpPr>
        <a:xfrm>
          <a:off x="3190875" y="1609724"/>
          <a:ext cx="2733675" cy="923925"/>
          <a:chOff x="3086100" y="2752724"/>
          <a:chExt cx="2733675" cy="923925"/>
        </a:xfrm>
      </xdr:grpSpPr>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3086100" y="275272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0" name="Chart 19">
            <a:extLst>
              <a:ext uri="{FF2B5EF4-FFF2-40B4-BE49-F238E27FC236}">
                <a16:creationId xmlns:a16="http://schemas.microsoft.com/office/drawing/2014/main" id="{00000000-0008-0000-0300-000014000000}"/>
              </a:ext>
            </a:extLst>
          </xdr:cNvPr>
          <xdr:cNvGraphicFramePr>
            <a:graphicFrameLocks/>
          </xdr:cNvGraphicFramePr>
        </xdr:nvGraphicFramePr>
        <xdr:xfrm>
          <a:off x="3248026" y="2924175"/>
          <a:ext cx="2438399" cy="6953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095626" y="2762249"/>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Dot</a:t>
            </a:r>
          </a:p>
        </xdr:txBody>
      </xdr:sp>
    </xdr:grpSp>
    <xdr:clientData/>
  </xdr:twoCellAnchor>
  <xdr:twoCellAnchor>
    <xdr:from>
      <xdr:col>0</xdr:col>
      <xdr:colOff>200025</xdr:colOff>
      <xdr:row>22</xdr:row>
      <xdr:rowOff>28574</xdr:rowOff>
    </xdr:from>
    <xdr:to>
      <xdr:col>4</xdr:col>
      <xdr:colOff>495300</xdr:colOff>
      <xdr:row>26</xdr:row>
      <xdr:rowOff>190499</xdr:rowOff>
    </xdr:to>
    <xdr:grpSp>
      <xdr:nvGrpSpPr>
        <xdr:cNvPr id="22" name="Group 21">
          <a:extLst>
            <a:ext uri="{FF2B5EF4-FFF2-40B4-BE49-F238E27FC236}">
              <a16:creationId xmlns:a16="http://schemas.microsoft.com/office/drawing/2014/main" id="{00000000-0008-0000-0300-000016000000}"/>
            </a:ext>
          </a:extLst>
        </xdr:cNvPr>
        <xdr:cNvGrpSpPr/>
      </xdr:nvGrpSpPr>
      <xdr:grpSpPr>
        <a:xfrm>
          <a:off x="200025" y="4219574"/>
          <a:ext cx="2733675" cy="923925"/>
          <a:chOff x="66675" y="3800474"/>
          <a:chExt cx="2733675" cy="923925"/>
        </a:xfrm>
      </xdr:grpSpPr>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66675" y="380047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4" name="Chart 23">
            <a:extLst>
              <a:ext uri="{FF2B5EF4-FFF2-40B4-BE49-F238E27FC236}">
                <a16:creationId xmlns:a16="http://schemas.microsoft.com/office/drawing/2014/main" id="{00000000-0008-0000-0300-000018000000}"/>
              </a:ext>
            </a:extLst>
          </xdr:cNvPr>
          <xdr:cNvGraphicFramePr>
            <a:graphicFrameLocks/>
          </xdr:cNvGraphicFramePr>
        </xdr:nvGraphicFramePr>
        <xdr:xfrm>
          <a:off x="238125" y="4048124"/>
          <a:ext cx="2362200" cy="62865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85726" y="381952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Scorecard</a:t>
            </a:r>
          </a:p>
        </xdr:txBody>
      </xdr:sp>
    </xdr:grpSp>
    <xdr:clientData/>
  </xdr:twoCellAnchor>
  <xdr:twoCellAnchor>
    <xdr:from>
      <xdr:col>0</xdr:col>
      <xdr:colOff>200025</xdr:colOff>
      <xdr:row>16</xdr:row>
      <xdr:rowOff>47624</xdr:rowOff>
    </xdr:from>
    <xdr:to>
      <xdr:col>4</xdr:col>
      <xdr:colOff>495300</xdr:colOff>
      <xdr:row>21</xdr:row>
      <xdr:rowOff>19049</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200025" y="3095624"/>
          <a:ext cx="2733675" cy="923925"/>
          <a:chOff x="3190875" y="3771899"/>
          <a:chExt cx="2733675" cy="923925"/>
        </a:xfrm>
      </xdr:grpSpPr>
      <xdr:sp macro="" textlink="">
        <xdr:nvSpPr>
          <xdr:cNvPr id="27" name="Rectangle: Rounded Corners 26">
            <a:extLst>
              <a:ext uri="{FF2B5EF4-FFF2-40B4-BE49-F238E27FC236}">
                <a16:creationId xmlns:a16="http://schemas.microsoft.com/office/drawing/2014/main" id="{00000000-0008-0000-0300-00001B000000}"/>
              </a:ext>
            </a:extLst>
          </xdr:cNvPr>
          <xdr:cNvSpPr/>
        </xdr:nvSpPr>
        <xdr:spPr>
          <a:xfrm>
            <a:off x="3190875" y="3771899"/>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3267075" y="3914775"/>
          <a:ext cx="2543175" cy="73342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3200401" y="3781424"/>
            <a:ext cx="666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Steps</a:t>
            </a:r>
          </a:p>
        </xdr:txBody>
      </xdr:sp>
    </xdr:grpSp>
    <xdr:clientData/>
  </xdr:twoCellAnchor>
  <xdr:twoCellAnchor>
    <xdr:from>
      <xdr:col>10</xdr:col>
      <xdr:colOff>76200</xdr:colOff>
      <xdr:row>2</xdr:row>
      <xdr:rowOff>152400</xdr:rowOff>
    </xdr:from>
    <xdr:to>
      <xdr:col>14</xdr:col>
      <xdr:colOff>371475</xdr:colOff>
      <xdr:row>15</xdr:row>
      <xdr:rowOff>19050</xdr:rowOff>
    </xdr:to>
    <xdr:grpSp>
      <xdr:nvGrpSpPr>
        <xdr:cNvPr id="30" name="Group 29">
          <a:extLst>
            <a:ext uri="{FF2B5EF4-FFF2-40B4-BE49-F238E27FC236}">
              <a16:creationId xmlns:a16="http://schemas.microsoft.com/office/drawing/2014/main" id="{00000000-0008-0000-0300-00001E000000}"/>
            </a:ext>
          </a:extLst>
        </xdr:cNvPr>
        <xdr:cNvGrpSpPr/>
      </xdr:nvGrpSpPr>
      <xdr:grpSpPr>
        <a:xfrm>
          <a:off x="6172200" y="533400"/>
          <a:ext cx="2733675" cy="2343150"/>
          <a:chOff x="66675" y="4857750"/>
          <a:chExt cx="2733675" cy="2343150"/>
        </a:xfrm>
      </xdr:grpSpPr>
      <xdr:sp macro="" textlink="">
        <xdr:nvSpPr>
          <xdr:cNvPr id="31" name="Rectangle: Rounded Corners 30">
            <a:extLst>
              <a:ext uri="{FF2B5EF4-FFF2-40B4-BE49-F238E27FC236}">
                <a16:creationId xmlns:a16="http://schemas.microsoft.com/office/drawing/2014/main" id="{00000000-0008-0000-0300-00001F000000}"/>
              </a:ext>
            </a:extLst>
          </xdr:cNvPr>
          <xdr:cNvSpPr/>
        </xdr:nvSpPr>
        <xdr:spPr>
          <a:xfrm>
            <a:off x="66675" y="4857750"/>
            <a:ext cx="2733675" cy="234315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2" name="Chart 31">
            <a:extLst>
              <a:ext uri="{FF2B5EF4-FFF2-40B4-BE49-F238E27FC236}">
                <a16:creationId xmlns:a16="http://schemas.microsoft.com/office/drawing/2014/main" id="{00000000-0008-0000-0300-000020000000}"/>
              </a:ext>
            </a:extLst>
          </xdr:cNvPr>
          <xdr:cNvGraphicFramePr>
            <a:graphicFrameLocks/>
          </xdr:cNvGraphicFramePr>
        </xdr:nvGraphicFramePr>
        <xdr:xfrm>
          <a:off x="228600" y="5172076"/>
          <a:ext cx="2341105" cy="195262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85726" y="4876800"/>
            <a:ext cx="6400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Waffle</a:t>
            </a:r>
          </a:p>
        </xdr:txBody>
      </xdr:sp>
    </xdr:grpSp>
    <xdr:clientData/>
  </xdr:twoCellAnchor>
  <xdr:twoCellAnchor>
    <xdr:from>
      <xdr:col>5</xdr:col>
      <xdr:colOff>142875</xdr:colOff>
      <xdr:row>14</xdr:row>
      <xdr:rowOff>28575</xdr:rowOff>
    </xdr:from>
    <xdr:to>
      <xdr:col>9</xdr:col>
      <xdr:colOff>438150</xdr:colOff>
      <xdr:row>27</xdr:row>
      <xdr:rowOff>9525</xdr:rowOff>
    </xdr:to>
    <xdr:grpSp>
      <xdr:nvGrpSpPr>
        <xdr:cNvPr id="34" name="Group 33">
          <a:extLst>
            <a:ext uri="{FF2B5EF4-FFF2-40B4-BE49-F238E27FC236}">
              <a16:creationId xmlns:a16="http://schemas.microsoft.com/office/drawing/2014/main" id="{00000000-0008-0000-0300-000022000000}"/>
            </a:ext>
          </a:extLst>
        </xdr:cNvPr>
        <xdr:cNvGrpSpPr/>
      </xdr:nvGrpSpPr>
      <xdr:grpSpPr>
        <a:xfrm>
          <a:off x="3190875" y="2695575"/>
          <a:ext cx="2733675" cy="2457450"/>
          <a:chOff x="3219450" y="4857750"/>
          <a:chExt cx="2733675" cy="2457450"/>
        </a:xfrm>
      </xdr:grpSpPr>
      <xdr:sp macro="" textlink="">
        <xdr:nvSpPr>
          <xdr:cNvPr id="35" name="Rectangle: Rounded Corners 34">
            <a:extLst>
              <a:ext uri="{FF2B5EF4-FFF2-40B4-BE49-F238E27FC236}">
                <a16:creationId xmlns:a16="http://schemas.microsoft.com/office/drawing/2014/main" id="{00000000-0008-0000-0300-000023000000}"/>
              </a:ext>
            </a:extLst>
          </xdr:cNvPr>
          <xdr:cNvSpPr/>
        </xdr:nvSpPr>
        <xdr:spPr>
          <a:xfrm>
            <a:off x="3219450" y="4857750"/>
            <a:ext cx="2733675" cy="245745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6" name="Chart 35">
            <a:extLst>
              <a:ext uri="{FF2B5EF4-FFF2-40B4-BE49-F238E27FC236}">
                <a16:creationId xmlns:a16="http://schemas.microsoft.com/office/drawing/2014/main" id="{00000000-0008-0000-0300-000024000000}"/>
              </a:ext>
            </a:extLst>
          </xdr:cNvPr>
          <xdr:cNvGraphicFramePr>
            <a:graphicFrameLocks/>
          </xdr:cNvGraphicFramePr>
        </xdr:nvGraphicFramePr>
        <xdr:xfrm>
          <a:off x="3333750" y="5057775"/>
          <a:ext cx="2476498" cy="22098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3238501" y="4876799"/>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Calendar</a:t>
            </a:r>
          </a:p>
        </xdr:txBody>
      </xdr:sp>
    </xdr:grpSp>
    <xdr:clientData/>
  </xdr:twoCellAnchor>
  <xdr:twoCellAnchor editAs="oneCell">
    <xdr:from>
      <xdr:col>12</xdr:col>
      <xdr:colOff>171449</xdr:colOff>
      <xdr:row>27</xdr:row>
      <xdr:rowOff>95251</xdr:rowOff>
    </xdr:from>
    <xdr:to>
      <xdr:col>14</xdr:col>
      <xdr:colOff>361710</xdr:colOff>
      <xdr:row>29</xdr:row>
      <xdr:rowOff>50839</xdr:rowOff>
    </xdr:to>
    <xdr:pic>
      <xdr:nvPicPr>
        <xdr:cNvPr id="38" name="Picture 37">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10">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7486649" y="5238751"/>
          <a:ext cx="1409461" cy="336588"/>
        </a:xfrm>
        <a:prstGeom prst="rect">
          <a:avLst/>
        </a:prstGeom>
      </xdr:spPr>
    </xdr:pic>
    <xdr:clientData/>
  </xdr:twoCellAnchor>
</xdr:wsDr>
</file>

<file path=xl/drawings/drawing5.xml><?xml version="1.0" encoding="utf-8"?>
<c:userShapes xmlns:c="http://schemas.openxmlformats.org/drawingml/2006/chart">
  <cdr:relSizeAnchor xmlns:cdr="http://schemas.openxmlformats.org/drawingml/2006/chartDrawing">
    <cdr:from>
      <cdr:x>0.33078</cdr:x>
      <cdr:y>0.36979</cdr:y>
    </cdr:from>
    <cdr:to>
      <cdr:x>0.66567</cdr:x>
      <cdr:y>0.60243</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055488" y="1014402"/>
          <a:ext cx="1068587" cy="6381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000" b="0" i="0" u="none" strike="noStrike">
              <a:solidFill>
                <a:srgbClr val="00B0F0"/>
              </a:solidFill>
              <a:latin typeface="Roboto Medium" panose="02000000000000000000" pitchFamily="2" charset="0"/>
              <a:ea typeface="Roboto Medium" panose="02000000000000000000" pitchFamily="2" charset="0"/>
              <a:cs typeface="Calibri"/>
            </a:rPr>
            <a:pPr algn="ctr"/>
            <a:t>85%</a:t>
          </a:fld>
          <a:endParaRPr lang="en-US" sz="2000" b="1">
            <a:solidFill>
              <a:srgbClr val="00B0F0"/>
            </a:solidFill>
            <a:latin typeface="Roboto Medium" panose="02000000000000000000" pitchFamily="2" charset="0"/>
            <a:ea typeface="Roboto Medium" panose="02000000000000000000" pitchFamily="2"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5</xdr:col>
      <xdr:colOff>438150</xdr:colOff>
      <xdr:row>17</xdr:row>
      <xdr:rowOff>133350</xdr:rowOff>
    </xdr:from>
    <xdr:to>
      <xdr:col>10</xdr:col>
      <xdr:colOff>495300</xdr:colOff>
      <xdr:row>32</xdr:row>
      <xdr:rowOff>133350</xdr:rowOff>
    </xdr:to>
    <xdr:sp macro="" textlink="">
      <xdr:nvSpPr>
        <xdr:cNvPr id="16" name="Rectangle: Rounded Corners 15">
          <a:extLst>
            <a:ext uri="{FF2B5EF4-FFF2-40B4-BE49-F238E27FC236}">
              <a16:creationId xmlns:a16="http://schemas.microsoft.com/office/drawing/2014/main" id="{00000000-0008-0000-0400-000010000000}"/>
            </a:ext>
          </a:extLst>
        </xdr:cNvPr>
        <xdr:cNvSpPr/>
      </xdr:nvSpPr>
      <xdr:spPr>
        <a:xfrm>
          <a:off x="3486150" y="3371850"/>
          <a:ext cx="3105150" cy="2857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17</xdr:row>
      <xdr:rowOff>133350</xdr:rowOff>
    </xdr:from>
    <xdr:to>
      <xdr:col>5</xdr:col>
      <xdr:colOff>209550</xdr:colOff>
      <xdr:row>32</xdr:row>
      <xdr:rowOff>133350</xdr:rowOff>
    </xdr:to>
    <xdr:sp macro="" textlink="">
      <xdr:nvSpPr>
        <xdr:cNvPr id="14" name="Rectangle: Rounded Corners 13">
          <a:extLst>
            <a:ext uri="{FF2B5EF4-FFF2-40B4-BE49-F238E27FC236}">
              <a16:creationId xmlns:a16="http://schemas.microsoft.com/office/drawing/2014/main" id="{00000000-0008-0000-0400-00000E000000}"/>
            </a:ext>
          </a:extLst>
        </xdr:cNvPr>
        <xdr:cNvSpPr/>
      </xdr:nvSpPr>
      <xdr:spPr>
        <a:xfrm>
          <a:off x="152400" y="3371850"/>
          <a:ext cx="3105150" cy="2857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419100</xdr:colOff>
      <xdr:row>1</xdr:row>
      <xdr:rowOff>95250</xdr:rowOff>
    </xdr:from>
    <xdr:to>
      <xdr:col>10</xdr:col>
      <xdr:colOff>476250</xdr:colOff>
      <xdr:row>16</xdr:row>
      <xdr:rowOff>95250</xdr:rowOff>
    </xdr:to>
    <xdr:sp macro="" textlink="">
      <xdr:nvSpPr>
        <xdr:cNvPr id="12" name="Rectangle: Rounded Corners 11">
          <a:extLst>
            <a:ext uri="{FF2B5EF4-FFF2-40B4-BE49-F238E27FC236}">
              <a16:creationId xmlns:a16="http://schemas.microsoft.com/office/drawing/2014/main" id="{00000000-0008-0000-0400-00000C000000}"/>
            </a:ext>
          </a:extLst>
        </xdr:cNvPr>
        <xdr:cNvSpPr/>
      </xdr:nvSpPr>
      <xdr:spPr>
        <a:xfrm>
          <a:off x="3467100" y="285750"/>
          <a:ext cx="3105150" cy="2857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1</xdr:row>
      <xdr:rowOff>95250</xdr:rowOff>
    </xdr:from>
    <xdr:to>
      <xdr:col>5</xdr:col>
      <xdr:colOff>209550</xdr:colOff>
      <xdr:row>16</xdr:row>
      <xdr:rowOff>95250</xdr:rowOff>
    </xdr:to>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152400" y="285750"/>
          <a:ext cx="3105150" cy="2857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1</xdr:row>
      <xdr:rowOff>152400</xdr:rowOff>
    </xdr:from>
    <xdr:to>
      <xdr:col>5</xdr:col>
      <xdr:colOff>123823</xdr:colOff>
      <xdr:row>16</xdr:row>
      <xdr:rowOff>28576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485775</xdr:colOff>
      <xdr:row>18</xdr:row>
      <xdr:rowOff>19050</xdr:rowOff>
    </xdr:from>
    <xdr:to>
      <xdr:col>10</xdr:col>
      <xdr:colOff>361948</xdr:colOff>
      <xdr:row>32</xdr:row>
      <xdr:rowOff>85726</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485775</xdr:colOff>
      <xdr:row>1</xdr:row>
      <xdr:rowOff>161925</xdr:rowOff>
    </xdr:from>
    <xdr:to>
      <xdr:col>10</xdr:col>
      <xdr:colOff>361948</xdr:colOff>
      <xdr:row>16</xdr:row>
      <xdr:rowOff>38101</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247650</xdr:colOff>
      <xdr:row>18</xdr:row>
      <xdr:rowOff>9525</xdr:rowOff>
    </xdr:from>
    <xdr:to>
      <xdr:col>5</xdr:col>
      <xdr:colOff>123823</xdr:colOff>
      <xdr:row>32</xdr:row>
      <xdr:rowOff>76201</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161925</xdr:colOff>
      <xdr:row>1</xdr:row>
      <xdr:rowOff>114300</xdr:rowOff>
    </xdr:from>
    <xdr:to>
      <xdr:col>1</xdr:col>
      <xdr:colOff>371475</xdr:colOff>
      <xdr:row>3</xdr:row>
      <xdr:rowOff>0</xdr:rowOff>
    </xdr:to>
    <xdr:sp macro="" textlink="">
      <xdr:nvSpPr>
        <xdr:cNvPr id="6" name="TextBox 11">
          <a:extLst>
            <a:ext uri="{FF2B5EF4-FFF2-40B4-BE49-F238E27FC236}">
              <a16:creationId xmlns:a16="http://schemas.microsoft.com/office/drawing/2014/main" id="{00000000-0008-0000-0400-000006000000}"/>
            </a:ext>
          </a:extLst>
        </xdr:cNvPr>
        <xdr:cNvSpPr txBox="1"/>
      </xdr:nvSpPr>
      <xdr:spPr>
        <a:xfrm>
          <a:off x="161925" y="304800"/>
          <a:ext cx="819150" cy="2667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200" b="1">
              <a:solidFill>
                <a:schemeClr val="tx1">
                  <a:lumMod val="65000"/>
                  <a:lumOff val="35000"/>
                </a:schemeClr>
              </a:solidFill>
              <a:latin typeface="Roboto" panose="02000000000000000000" pitchFamily="2" charset="0"/>
              <a:ea typeface="Roboto" panose="02000000000000000000" pitchFamily="2" charset="0"/>
              <a:cs typeface="+mn-cs"/>
            </a:rPr>
            <a:t>Original</a:t>
          </a:r>
        </a:p>
      </xdr:txBody>
    </xdr:sp>
    <xdr:clientData/>
  </xdr:twoCellAnchor>
  <xdr:twoCellAnchor>
    <xdr:from>
      <xdr:col>5</xdr:col>
      <xdr:colOff>438150</xdr:colOff>
      <xdr:row>1</xdr:row>
      <xdr:rowOff>114300</xdr:rowOff>
    </xdr:from>
    <xdr:to>
      <xdr:col>7</xdr:col>
      <xdr:colOff>266700</xdr:colOff>
      <xdr:row>3</xdr:row>
      <xdr:rowOff>0</xdr:rowOff>
    </xdr:to>
    <xdr:sp macro="" textlink="">
      <xdr:nvSpPr>
        <xdr:cNvPr id="13" name="TextBox 11">
          <a:extLst>
            <a:ext uri="{FF2B5EF4-FFF2-40B4-BE49-F238E27FC236}">
              <a16:creationId xmlns:a16="http://schemas.microsoft.com/office/drawing/2014/main" id="{00000000-0008-0000-0400-00000D000000}"/>
            </a:ext>
          </a:extLst>
        </xdr:cNvPr>
        <xdr:cNvSpPr txBox="1"/>
      </xdr:nvSpPr>
      <xdr:spPr>
        <a:xfrm>
          <a:off x="3486150" y="304800"/>
          <a:ext cx="1047750" cy="2667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200" b="1">
              <a:solidFill>
                <a:schemeClr val="tx1">
                  <a:lumMod val="65000"/>
                  <a:lumOff val="35000"/>
                </a:schemeClr>
              </a:solidFill>
              <a:latin typeface="Roboto" panose="02000000000000000000" pitchFamily="2" charset="0"/>
              <a:ea typeface="Roboto" panose="02000000000000000000" pitchFamily="2" charset="0"/>
              <a:cs typeface="+mn-cs"/>
            </a:rPr>
            <a:t>Month</a:t>
          </a:r>
          <a:r>
            <a:rPr lang="en-US" sz="1200" b="1" baseline="0">
              <a:solidFill>
                <a:schemeClr val="tx1">
                  <a:lumMod val="65000"/>
                  <a:lumOff val="35000"/>
                </a:schemeClr>
              </a:solidFill>
              <a:latin typeface="Roboto" panose="02000000000000000000" pitchFamily="2" charset="0"/>
              <a:ea typeface="Roboto" panose="02000000000000000000" pitchFamily="2" charset="0"/>
              <a:cs typeface="+mn-cs"/>
            </a:rPr>
            <a:t> Only</a:t>
          </a:r>
          <a:endParaRPr lang="en-US" sz="1200" b="1">
            <a:solidFill>
              <a:schemeClr val="tx1">
                <a:lumMod val="65000"/>
                <a:lumOff val="35000"/>
              </a:schemeClr>
            </a:solidFill>
            <a:latin typeface="Roboto" panose="02000000000000000000" pitchFamily="2" charset="0"/>
            <a:ea typeface="Roboto" panose="02000000000000000000" pitchFamily="2" charset="0"/>
            <a:cs typeface="+mn-cs"/>
          </a:endParaRPr>
        </a:p>
      </xdr:txBody>
    </xdr:sp>
    <xdr:clientData/>
  </xdr:twoCellAnchor>
  <xdr:twoCellAnchor>
    <xdr:from>
      <xdr:col>0</xdr:col>
      <xdr:colOff>161924</xdr:colOff>
      <xdr:row>17</xdr:row>
      <xdr:rowOff>161925</xdr:rowOff>
    </xdr:from>
    <xdr:to>
      <xdr:col>2</xdr:col>
      <xdr:colOff>76199</xdr:colOff>
      <xdr:row>19</xdr:row>
      <xdr:rowOff>47625</xdr:rowOff>
    </xdr:to>
    <xdr:sp macro="" textlink="">
      <xdr:nvSpPr>
        <xdr:cNvPr id="15" name="TextBox 11">
          <a:extLst>
            <a:ext uri="{FF2B5EF4-FFF2-40B4-BE49-F238E27FC236}">
              <a16:creationId xmlns:a16="http://schemas.microsoft.com/office/drawing/2014/main" id="{00000000-0008-0000-0400-00000F000000}"/>
            </a:ext>
          </a:extLst>
        </xdr:cNvPr>
        <xdr:cNvSpPr txBox="1"/>
      </xdr:nvSpPr>
      <xdr:spPr>
        <a:xfrm>
          <a:off x="161924" y="3400425"/>
          <a:ext cx="1133475" cy="2667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200" b="1">
              <a:solidFill>
                <a:schemeClr val="tx1">
                  <a:lumMod val="65000"/>
                  <a:lumOff val="35000"/>
                </a:schemeClr>
              </a:solidFill>
              <a:latin typeface="Roboto" panose="02000000000000000000" pitchFamily="2" charset="0"/>
              <a:ea typeface="Roboto" panose="02000000000000000000" pitchFamily="2" charset="0"/>
              <a:cs typeface="+mn-cs"/>
            </a:rPr>
            <a:t>Full Calendar</a:t>
          </a:r>
        </a:p>
      </xdr:txBody>
    </xdr:sp>
    <xdr:clientData/>
  </xdr:twoCellAnchor>
  <xdr:twoCellAnchor>
    <xdr:from>
      <xdr:col>5</xdr:col>
      <xdr:colOff>447674</xdr:colOff>
      <xdr:row>17</xdr:row>
      <xdr:rowOff>161925</xdr:rowOff>
    </xdr:from>
    <xdr:to>
      <xdr:col>7</xdr:col>
      <xdr:colOff>476250</xdr:colOff>
      <xdr:row>19</xdr:row>
      <xdr:rowOff>47625</xdr:rowOff>
    </xdr:to>
    <xdr:sp macro="" textlink="">
      <xdr:nvSpPr>
        <xdr:cNvPr id="17" name="TextBox 11">
          <a:extLst>
            <a:ext uri="{FF2B5EF4-FFF2-40B4-BE49-F238E27FC236}">
              <a16:creationId xmlns:a16="http://schemas.microsoft.com/office/drawing/2014/main" id="{00000000-0008-0000-0400-000011000000}"/>
            </a:ext>
          </a:extLst>
        </xdr:cNvPr>
        <xdr:cNvSpPr txBox="1"/>
      </xdr:nvSpPr>
      <xdr:spPr>
        <a:xfrm>
          <a:off x="3495674" y="3400425"/>
          <a:ext cx="1247776" cy="2667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200" b="1">
              <a:solidFill>
                <a:schemeClr val="tx1">
                  <a:lumMod val="65000"/>
                  <a:lumOff val="35000"/>
                </a:schemeClr>
              </a:solidFill>
              <a:latin typeface="Roboto" panose="02000000000000000000" pitchFamily="2" charset="0"/>
              <a:ea typeface="Roboto" panose="02000000000000000000" pitchFamily="2" charset="0"/>
              <a:cs typeface="+mn-cs"/>
            </a:rPr>
            <a:t>Weekly Goals</a:t>
          </a:r>
        </a:p>
      </xdr:txBody>
    </xdr:sp>
    <xdr:clientData/>
  </xdr:twoCellAnchor>
  <mc:AlternateContent xmlns:mc="http://schemas.openxmlformats.org/markup-compatibility/2006">
    <mc:Choice xmlns:a14="http://schemas.microsoft.com/office/drawing/2010/main" Requires="a14">
      <xdr:twoCellAnchor>
        <xdr:from>
          <xdr:col>3</xdr:col>
          <xdr:colOff>447675</xdr:colOff>
          <xdr:row>2</xdr:row>
          <xdr:rowOff>47625</xdr:rowOff>
        </xdr:from>
        <xdr:to>
          <xdr:col>3</xdr:col>
          <xdr:colOff>581025</xdr:colOff>
          <xdr:row>3</xdr:row>
          <xdr:rowOff>57150</xdr:rowOff>
        </xdr:to>
        <xdr:sp macro="" textlink="">
          <xdr:nvSpPr>
            <xdr:cNvPr id="4097" name="Spinner 1" hidden="1">
              <a:extLst>
                <a:ext uri="{63B3BB69-23CF-44E3-9099-C40C66FF867C}">
                  <a14:compatExt spid="_x0000_s4097"/>
                </a:ext>
                <a:ext uri="{FF2B5EF4-FFF2-40B4-BE49-F238E27FC236}">
                  <a16:creationId xmlns:a16="http://schemas.microsoft.com/office/drawing/2014/main" id="{00000000-0008-0000-04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0</xdr:col>
      <xdr:colOff>142877</xdr:colOff>
      <xdr:row>1</xdr:row>
      <xdr:rowOff>123825</xdr:rowOff>
    </xdr:from>
    <xdr:to>
      <xdr:col>5</xdr:col>
      <xdr:colOff>447675</xdr:colOff>
      <xdr:row>16</xdr:row>
      <xdr:rowOff>1</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4</xdr:col>
          <xdr:colOff>190500</xdr:colOff>
          <xdr:row>2</xdr:row>
          <xdr:rowOff>9525</xdr:rowOff>
        </xdr:from>
        <xdr:to>
          <xdr:col>4</xdr:col>
          <xdr:colOff>333375</xdr:colOff>
          <xdr:row>3</xdr:row>
          <xdr:rowOff>57150</xdr:rowOff>
        </xdr:to>
        <xdr:sp macro="" textlink="">
          <xdr:nvSpPr>
            <xdr:cNvPr id="16385" name="Spinner 1" hidden="1">
              <a:extLst>
                <a:ext uri="{63B3BB69-23CF-44E3-9099-C40C66FF867C}">
                  <a14:compatExt spid="_x0000_s16385"/>
                </a:ext>
                <a:ext uri="{FF2B5EF4-FFF2-40B4-BE49-F238E27FC236}">
                  <a16:creationId xmlns:a16="http://schemas.microsoft.com/office/drawing/2014/main" id="{00000000-0008-0000-06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142877</xdr:colOff>
      <xdr:row>1</xdr:row>
      <xdr:rowOff>123825</xdr:rowOff>
    </xdr:from>
    <xdr:to>
      <xdr:col>5</xdr:col>
      <xdr:colOff>447675</xdr:colOff>
      <xdr:row>16</xdr:row>
      <xdr:rowOff>1</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4</xdr:col>
          <xdr:colOff>161925</xdr:colOff>
          <xdr:row>1</xdr:row>
          <xdr:rowOff>171450</xdr:rowOff>
        </xdr:from>
        <xdr:to>
          <xdr:col>4</xdr:col>
          <xdr:colOff>333375</xdr:colOff>
          <xdr:row>3</xdr:row>
          <xdr:rowOff>76200</xdr:rowOff>
        </xdr:to>
        <xdr:sp macro="" textlink="">
          <xdr:nvSpPr>
            <xdr:cNvPr id="35841" name="Spinner 1" hidden="1">
              <a:extLst>
                <a:ext uri="{63B3BB69-23CF-44E3-9099-C40C66FF867C}">
                  <a14:compatExt spid="_x0000_s35841"/>
                </a:ext>
                <a:ext uri="{FF2B5EF4-FFF2-40B4-BE49-F238E27FC236}">
                  <a16:creationId xmlns:a16="http://schemas.microsoft.com/office/drawing/2014/main" id="{00000000-0008-0000-0700-0000018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142877</xdr:colOff>
      <xdr:row>1</xdr:row>
      <xdr:rowOff>123825</xdr:rowOff>
    </xdr:from>
    <xdr:to>
      <xdr:col>5</xdr:col>
      <xdr:colOff>447675</xdr:colOff>
      <xdr:row>16</xdr:row>
      <xdr:rowOff>1</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4</xdr:col>
          <xdr:colOff>161925</xdr:colOff>
          <xdr:row>1</xdr:row>
          <xdr:rowOff>171450</xdr:rowOff>
        </xdr:from>
        <xdr:to>
          <xdr:col>4</xdr:col>
          <xdr:colOff>333375</xdr:colOff>
          <xdr:row>3</xdr:row>
          <xdr:rowOff>76200</xdr:rowOff>
        </xdr:to>
        <xdr:sp macro="" textlink="">
          <xdr:nvSpPr>
            <xdr:cNvPr id="47105" name="Spinner 1" hidden="1">
              <a:extLst>
                <a:ext uri="{63B3BB69-23CF-44E3-9099-C40C66FF867C}">
                  <a14:compatExt spid="_x0000_s47105"/>
                </a:ext>
                <a:ext uri="{FF2B5EF4-FFF2-40B4-BE49-F238E27FC236}">
                  <a16:creationId xmlns:a16="http://schemas.microsoft.com/office/drawing/2014/main" id="{00000000-0008-0000-0800-000001B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142877</xdr:colOff>
      <xdr:row>1</xdr:row>
      <xdr:rowOff>123825</xdr:rowOff>
    </xdr:from>
    <xdr:to>
      <xdr:col>5</xdr:col>
      <xdr:colOff>447675</xdr:colOff>
      <xdr:row>16</xdr:row>
      <xdr:rowOff>1</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4</xdr:col>
          <xdr:colOff>161925</xdr:colOff>
          <xdr:row>1</xdr:row>
          <xdr:rowOff>171450</xdr:rowOff>
        </xdr:from>
        <xdr:to>
          <xdr:col>4</xdr:col>
          <xdr:colOff>333375</xdr:colOff>
          <xdr:row>3</xdr:row>
          <xdr:rowOff>76200</xdr:rowOff>
        </xdr:to>
        <xdr:sp macro="" textlink="">
          <xdr:nvSpPr>
            <xdr:cNvPr id="37889" name="Spinner 1" hidden="1">
              <a:extLst>
                <a:ext uri="{63B3BB69-23CF-44E3-9099-C40C66FF867C}">
                  <a14:compatExt spid="_x0000_s37889"/>
                </a:ext>
                <a:ext uri="{FF2B5EF4-FFF2-40B4-BE49-F238E27FC236}">
                  <a16:creationId xmlns:a16="http://schemas.microsoft.com/office/drawing/2014/main" id="{00000000-0008-0000-0900-0000019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xdr:from>
      <xdr:col>1</xdr:col>
      <xdr:colOff>85725</xdr:colOff>
      <xdr:row>1</xdr:row>
      <xdr:rowOff>80962</xdr:rowOff>
    </xdr:from>
    <xdr:to>
      <xdr:col>8</xdr:col>
      <xdr:colOff>390525</xdr:colOff>
      <xdr:row>15</xdr:row>
      <xdr:rowOff>157162</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0.3875</cdr:x>
      <cdr:y>0.37326</cdr:y>
    </cdr:from>
    <cdr:to>
      <cdr:x>0.61875</cdr:x>
      <cdr:y>0.6059</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771650" y="1023938"/>
          <a:ext cx="1057275" cy="63817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800" b="0" i="0" u="none" strike="noStrike">
              <a:solidFill>
                <a:srgbClr val="00B0F0"/>
              </a:solidFill>
              <a:latin typeface="Oswald Medium" pitchFamily="2" charset="0"/>
              <a:ea typeface="Calibri"/>
              <a:cs typeface="Calibri"/>
            </a:rPr>
            <a:pPr algn="ctr"/>
            <a:t>85%</a:t>
          </a:fld>
          <a:endParaRPr lang="en-US" sz="2800" b="1">
            <a:solidFill>
              <a:srgbClr val="00B0F0"/>
            </a:solidFill>
            <a:latin typeface="Oswald Medium" pitchFamily="2" charset="0"/>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1</xdr:col>
      <xdr:colOff>76200</xdr:colOff>
      <xdr:row>1</xdr:row>
      <xdr:rowOff>76200</xdr:rowOff>
    </xdr:from>
    <xdr:to>
      <xdr:col>8</xdr:col>
      <xdr:colOff>552450</xdr:colOff>
      <xdr:row>4</xdr:row>
      <xdr:rowOff>161924</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104776</xdr:colOff>
      <xdr:row>1</xdr:row>
      <xdr:rowOff>85725</xdr:rowOff>
    </xdr:from>
    <xdr:to>
      <xdr:col>7</xdr:col>
      <xdr:colOff>104775</xdr:colOff>
      <xdr:row>5</xdr:row>
      <xdr:rowOff>57150</xdr:rowOff>
    </xdr:to>
    <xdr:graphicFrame macro="">
      <xdr:nvGraphicFramePr>
        <xdr:cNvPr id="3" name="Chart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57149</xdr:colOff>
      <xdr:row>1</xdr:row>
      <xdr:rowOff>85725</xdr:rowOff>
    </xdr:from>
    <xdr:to>
      <xdr:col>7</xdr:col>
      <xdr:colOff>352424</xdr:colOff>
      <xdr:row>5</xdr:row>
      <xdr:rowOff>133350</xdr:rowOff>
    </xdr:to>
    <xdr:graphicFrame macro="">
      <xdr:nvGraphicFramePr>
        <xdr:cNvPr id="5" name="Chart 4">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76199</xdr:colOff>
      <xdr:row>1</xdr:row>
      <xdr:rowOff>104775</xdr:rowOff>
    </xdr:from>
    <xdr:to>
      <xdr:col>5</xdr:col>
      <xdr:colOff>523874</xdr:colOff>
      <xdr:row>5</xdr:row>
      <xdr:rowOff>110845</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285750</xdr:colOff>
          <xdr:row>1</xdr:row>
          <xdr:rowOff>104775</xdr:rowOff>
        </xdr:from>
        <xdr:to>
          <xdr:col>4</xdr:col>
          <xdr:colOff>457200</xdr:colOff>
          <xdr:row>3</xdr:row>
          <xdr:rowOff>9525</xdr:rowOff>
        </xdr:to>
        <xdr:sp macro="" textlink="">
          <xdr:nvSpPr>
            <xdr:cNvPr id="9224" name="Spinner 8" hidden="1">
              <a:extLst>
                <a:ext uri="{63B3BB69-23CF-44E3-9099-C40C66FF867C}">
                  <a14:compatExt spid="_x0000_s9224"/>
                </a:ext>
                <a:ext uri="{FF2B5EF4-FFF2-40B4-BE49-F238E27FC236}">
                  <a16:creationId xmlns:a16="http://schemas.microsoft.com/office/drawing/2014/main" id="{00000000-0008-0000-0F00-000008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38100</xdr:colOff>
      <xdr:row>1</xdr:row>
      <xdr:rowOff>66675</xdr:rowOff>
    </xdr:from>
    <xdr:to>
      <xdr:col>5</xdr:col>
      <xdr:colOff>76198</xdr:colOff>
      <xdr:row>12</xdr:row>
      <xdr:rowOff>180975</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1</xdr:col>
      <xdr:colOff>66675</xdr:colOff>
      <xdr:row>1</xdr:row>
      <xdr:rowOff>57150</xdr:rowOff>
    </xdr:from>
    <xdr:to>
      <xdr:col>4</xdr:col>
      <xdr:colOff>578980</xdr:colOff>
      <xdr:row>11</xdr:row>
      <xdr:rowOff>104774</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71437</xdr:colOff>
      <xdr:row>1</xdr:row>
      <xdr:rowOff>95250</xdr:rowOff>
    </xdr:from>
    <xdr:to>
      <xdr:col>10</xdr:col>
      <xdr:colOff>142875</xdr:colOff>
      <xdr:row>24</xdr:row>
      <xdr:rowOff>104775</xdr:rowOff>
    </xdr:to>
    <xdr:grpSp>
      <xdr:nvGrpSpPr>
        <xdr:cNvPr id="6" name="Group 5">
          <a:extLst>
            <a:ext uri="{FF2B5EF4-FFF2-40B4-BE49-F238E27FC236}">
              <a16:creationId xmlns:a16="http://schemas.microsoft.com/office/drawing/2014/main" id="{00000000-0008-0000-1200-000006000000}"/>
            </a:ext>
          </a:extLst>
        </xdr:cNvPr>
        <xdr:cNvGrpSpPr/>
      </xdr:nvGrpSpPr>
      <xdr:grpSpPr>
        <a:xfrm>
          <a:off x="252412" y="285750"/>
          <a:ext cx="5557838" cy="4391025"/>
          <a:chOff x="3919537" y="514350"/>
          <a:chExt cx="5557838" cy="4391025"/>
        </a:xfrm>
      </xdr:grpSpPr>
      <xdr:grpSp>
        <xdr:nvGrpSpPr>
          <xdr:cNvPr id="4" name="Group 3">
            <a:extLst>
              <a:ext uri="{FF2B5EF4-FFF2-40B4-BE49-F238E27FC236}">
                <a16:creationId xmlns:a16="http://schemas.microsoft.com/office/drawing/2014/main" id="{00000000-0008-0000-1200-000004000000}"/>
              </a:ext>
            </a:extLst>
          </xdr:cNvPr>
          <xdr:cNvGrpSpPr/>
        </xdr:nvGrpSpPr>
        <xdr:grpSpPr>
          <a:xfrm>
            <a:off x="3919537" y="514350"/>
            <a:ext cx="5557838" cy="4391025"/>
            <a:chOff x="3233737" y="514350"/>
            <a:chExt cx="4572000" cy="4414837"/>
          </a:xfrm>
        </xdr:grpSpPr>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3233737" y="514350"/>
            <a:ext cx="4572000" cy="441483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00000000-0008-0000-1200-000003000000}"/>
                </a:ext>
              </a:extLst>
            </xdr:cNvPr>
            <xdr:cNvGraphicFramePr/>
          </xdr:nvGraphicFramePr>
          <xdr:xfrm>
            <a:off x="3233737" y="514350"/>
            <a:ext cx="4572000" cy="4414837"/>
          </xdr:xfrm>
          <a:graphic>
            <a:graphicData uri="http://schemas.openxmlformats.org/drawingml/2006/chart">
              <c:chart xmlns:c="http://schemas.openxmlformats.org/drawingml/2006/chart" xmlns:r="http://schemas.openxmlformats.org/officeDocument/2006/relationships" r:id="rId2"/>
            </a:graphicData>
          </a:graphic>
        </xdr:graphicFrame>
      </xdr:grpSp>
      <xdr:sp macro="" textlink="$R$1">
        <xdr:nvSpPr>
          <xdr:cNvPr id="5" name="TextBox 4">
            <a:extLst>
              <a:ext uri="{FF2B5EF4-FFF2-40B4-BE49-F238E27FC236}">
                <a16:creationId xmlns:a16="http://schemas.microsoft.com/office/drawing/2014/main" id="{00000000-0008-0000-1200-000005000000}"/>
              </a:ext>
            </a:extLst>
          </xdr:cNvPr>
          <xdr:cNvSpPr txBox="1"/>
        </xdr:nvSpPr>
        <xdr:spPr>
          <a:xfrm>
            <a:off x="6076950" y="1943100"/>
            <a:ext cx="1295400"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BF3DE8-832A-4F9F-88D2-470A0D59770F}" type="TxLink">
              <a:rPr lang="en-US" sz="3600" b="1" i="0" u="none" strike="noStrike">
                <a:solidFill>
                  <a:srgbClr val="92D050"/>
                </a:solidFill>
                <a:latin typeface="Oswald Medium" pitchFamily="2" charset="0"/>
                <a:ea typeface="Calibri"/>
                <a:cs typeface="Calibri"/>
              </a:rPr>
              <a:pPr algn="ctr"/>
              <a:t>47%</a:t>
            </a:fld>
            <a:endParaRPr lang="en-US" sz="3600" b="1">
              <a:solidFill>
                <a:srgbClr val="92D050"/>
              </a:solidFill>
              <a:latin typeface="Oswald Medium" pitchFamily="2" charset="0"/>
            </a:endParaRPr>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276180</xdr:colOff>
      <xdr:row>27</xdr:row>
      <xdr:rowOff>149225</xdr:rowOff>
    </xdr:from>
    <xdr:to>
      <xdr:col>10</xdr:col>
      <xdr:colOff>126890</xdr:colOff>
      <xdr:row>44</xdr:row>
      <xdr:rowOff>44450</xdr:rowOff>
    </xdr:to>
    <xdr:grpSp>
      <xdr:nvGrpSpPr>
        <xdr:cNvPr id="37" name="Group 36">
          <a:extLst>
            <a:ext uri="{FF2B5EF4-FFF2-40B4-BE49-F238E27FC236}">
              <a16:creationId xmlns:a16="http://schemas.microsoft.com/office/drawing/2014/main" id="{00000000-0008-0000-1300-000025000000}"/>
            </a:ext>
          </a:extLst>
        </xdr:cNvPr>
        <xdr:cNvGrpSpPr/>
      </xdr:nvGrpSpPr>
      <xdr:grpSpPr>
        <a:xfrm>
          <a:off x="2714580" y="5292725"/>
          <a:ext cx="3508310" cy="3133725"/>
          <a:chOff x="2714580" y="539750"/>
          <a:chExt cx="3508310" cy="3133725"/>
        </a:xfrm>
      </xdr:grpSpPr>
      <xdr:sp macro="" textlink="">
        <xdr:nvSpPr>
          <xdr:cNvPr id="27" name="Rectangle: Rounded Corners 26">
            <a:extLst>
              <a:ext uri="{FF2B5EF4-FFF2-40B4-BE49-F238E27FC236}">
                <a16:creationId xmlns:a16="http://schemas.microsoft.com/office/drawing/2014/main" id="{00000000-0008-0000-1300-00001B000000}"/>
              </a:ext>
            </a:extLst>
          </xdr:cNvPr>
          <xdr:cNvSpPr/>
        </xdr:nvSpPr>
        <xdr:spPr>
          <a:xfrm>
            <a:off x="3095625" y="539750"/>
            <a:ext cx="2733675" cy="2095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2" name="Group 1">
            <a:extLst>
              <a:ext uri="{FF2B5EF4-FFF2-40B4-BE49-F238E27FC236}">
                <a16:creationId xmlns:a16="http://schemas.microsoft.com/office/drawing/2014/main" id="{00000000-0008-0000-1300-000002000000}"/>
              </a:ext>
            </a:extLst>
          </xdr:cNvPr>
          <xdr:cNvGrpSpPr/>
        </xdr:nvGrpSpPr>
        <xdr:grpSpPr>
          <a:xfrm>
            <a:off x="2714580" y="901700"/>
            <a:ext cx="3508310" cy="2771775"/>
            <a:chOff x="2209800" y="3400425"/>
            <a:chExt cx="3600450" cy="2844571"/>
          </a:xfrm>
          <a:noFill/>
        </xdr:grpSpPr>
        <xdr:graphicFrame macro="">
          <xdr:nvGraphicFramePr>
            <xdr:cNvPr id="3" name="Chart 2">
              <a:extLst>
                <a:ext uri="{FF2B5EF4-FFF2-40B4-BE49-F238E27FC236}">
                  <a16:creationId xmlns:a16="http://schemas.microsoft.com/office/drawing/2014/main" id="{00000000-0008-0000-1300-000003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1300-000004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2"/>
            </a:graphicData>
          </a:graphic>
        </xdr:graphicFrame>
        <xdr:sp macro="" textlink="Gauge!$R$1">
          <xdr:nvSpPr>
            <xdr:cNvPr id="5" name="TextBox 4">
              <a:extLst>
                <a:ext uri="{FF2B5EF4-FFF2-40B4-BE49-F238E27FC236}">
                  <a16:creationId xmlns:a16="http://schemas.microsoft.com/office/drawing/2014/main" id="{00000000-0008-0000-1300-000005000000}"/>
                </a:ext>
              </a:extLst>
            </xdr:cNvPr>
            <xdr:cNvSpPr txBox="1"/>
          </xdr:nvSpPr>
          <xdr:spPr>
            <a:xfrm>
              <a:off x="3419975" y="4300028"/>
              <a:ext cx="1295400" cy="742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801AD8-F69B-493F-B7A4-4274C68C01BC}" type="TxLink">
                <a:rPr lang="en-US" sz="2400" b="1" i="0" u="none" strike="noStrike">
                  <a:solidFill>
                    <a:srgbClr val="4DBF35"/>
                  </a:solidFill>
                  <a:latin typeface="Roboto Medium" panose="02000000000000000000" pitchFamily="2" charset="0"/>
                  <a:ea typeface="Roboto Medium" panose="02000000000000000000" pitchFamily="2" charset="0"/>
                  <a:cs typeface="Calibri"/>
                </a:rPr>
                <a:pPr algn="ctr"/>
                <a:t>47%</a:t>
              </a:fld>
              <a:endParaRPr lang="en-US" sz="41300" b="1">
                <a:solidFill>
                  <a:srgbClr val="4DBF35"/>
                </a:solidFill>
                <a:latin typeface="Roboto Medium" panose="02000000000000000000" pitchFamily="2" charset="0"/>
                <a:ea typeface="Roboto Medium" panose="02000000000000000000" pitchFamily="2" charset="0"/>
              </a:endParaRPr>
            </a:p>
          </xdr:txBody>
        </xdr:sp>
      </xdr:grpSp>
      <xdr:sp macro="" textlink="">
        <xdr:nvSpPr>
          <xdr:cNvPr id="16" name="TextBox 15">
            <a:extLst>
              <a:ext uri="{FF2B5EF4-FFF2-40B4-BE49-F238E27FC236}">
                <a16:creationId xmlns:a16="http://schemas.microsoft.com/office/drawing/2014/main" id="{00000000-0008-0000-1300-000010000000}"/>
              </a:ext>
            </a:extLst>
          </xdr:cNvPr>
          <xdr:cNvSpPr txBox="1"/>
        </xdr:nvSpPr>
        <xdr:spPr>
          <a:xfrm>
            <a:off x="3101976" y="542924"/>
            <a:ext cx="640080" cy="228600"/>
          </a:xfrm>
          <a:prstGeom prst="roundRect">
            <a:avLst>
              <a:gd name="adj" fmla="val 27778"/>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Gauge</a:t>
            </a:r>
          </a:p>
        </xdr:txBody>
      </xdr:sp>
    </xdr:grpSp>
    <xdr:clientData/>
  </xdr:twoCellAnchor>
  <xdr:twoCellAnchor>
    <xdr:from>
      <xdr:col>0</xdr:col>
      <xdr:colOff>200025</xdr:colOff>
      <xdr:row>2</xdr:row>
      <xdr:rowOff>152400</xdr:rowOff>
    </xdr:from>
    <xdr:to>
      <xdr:col>4</xdr:col>
      <xdr:colOff>495300</xdr:colOff>
      <xdr:row>13</xdr:row>
      <xdr:rowOff>152400</xdr:rowOff>
    </xdr:to>
    <xdr:grpSp>
      <xdr:nvGrpSpPr>
        <xdr:cNvPr id="36" name="Group 35">
          <a:extLst>
            <a:ext uri="{FF2B5EF4-FFF2-40B4-BE49-F238E27FC236}">
              <a16:creationId xmlns:a16="http://schemas.microsoft.com/office/drawing/2014/main" id="{00000000-0008-0000-1300-000024000000}"/>
            </a:ext>
          </a:extLst>
        </xdr:cNvPr>
        <xdr:cNvGrpSpPr/>
      </xdr:nvGrpSpPr>
      <xdr:grpSpPr>
        <a:xfrm>
          <a:off x="200025" y="533400"/>
          <a:ext cx="2733675" cy="2095500"/>
          <a:chOff x="57150" y="533400"/>
          <a:chExt cx="2733675" cy="2095500"/>
        </a:xfrm>
      </xdr:grpSpPr>
      <xdr:sp macro="" textlink="">
        <xdr:nvSpPr>
          <xdr:cNvPr id="28" name="Rectangle: Rounded Corners 27">
            <a:extLst>
              <a:ext uri="{FF2B5EF4-FFF2-40B4-BE49-F238E27FC236}">
                <a16:creationId xmlns:a16="http://schemas.microsoft.com/office/drawing/2014/main" id="{00000000-0008-0000-1300-00001C000000}"/>
              </a:ext>
            </a:extLst>
          </xdr:cNvPr>
          <xdr:cNvSpPr/>
        </xdr:nvSpPr>
        <xdr:spPr>
          <a:xfrm>
            <a:off x="57150" y="533400"/>
            <a:ext cx="2733675" cy="209550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8" name="Chart 7">
            <a:extLst>
              <a:ext uri="{FF2B5EF4-FFF2-40B4-BE49-F238E27FC236}">
                <a16:creationId xmlns:a16="http://schemas.microsoft.com/office/drawing/2014/main" id="{00000000-0008-0000-1300-000008000000}"/>
              </a:ext>
            </a:extLst>
          </xdr:cNvPr>
          <xdr:cNvGraphicFramePr>
            <a:graphicFrameLocks/>
          </xdr:cNvGraphicFramePr>
        </xdr:nvGraphicFramePr>
        <xdr:xfrm>
          <a:off x="320675" y="650875"/>
          <a:ext cx="2232025" cy="191887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4" name="TextBox 13">
            <a:extLst>
              <a:ext uri="{FF2B5EF4-FFF2-40B4-BE49-F238E27FC236}">
                <a16:creationId xmlns:a16="http://schemas.microsoft.com/office/drawing/2014/main" id="{00000000-0008-0000-1300-00000E000000}"/>
              </a:ext>
            </a:extLst>
          </xdr:cNvPr>
          <xdr:cNvSpPr txBox="1"/>
        </xdr:nvSpPr>
        <xdr:spPr>
          <a:xfrm>
            <a:off x="63501" y="546100"/>
            <a:ext cx="640080" cy="2286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Donut</a:t>
            </a:r>
          </a:p>
        </xdr:txBody>
      </xdr:sp>
    </xdr:grpSp>
    <xdr:clientData/>
  </xdr:twoCellAnchor>
  <xdr:twoCellAnchor>
    <xdr:from>
      <xdr:col>0</xdr:col>
      <xdr:colOff>219075</xdr:colOff>
      <xdr:row>0</xdr:row>
      <xdr:rowOff>76200</xdr:rowOff>
    </xdr:from>
    <xdr:to>
      <xdr:col>9</xdr:col>
      <xdr:colOff>295275</xdr:colOff>
      <xdr:row>2</xdr:row>
      <xdr:rowOff>66675</xdr:rowOff>
    </xdr:to>
    <xdr:sp macro="" textlink="">
      <xdr:nvSpPr>
        <xdr:cNvPr id="19" name="TextBox 18">
          <a:extLst>
            <a:ext uri="{FF2B5EF4-FFF2-40B4-BE49-F238E27FC236}">
              <a16:creationId xmlns:a16="http://schemas.microsoft.com/office/drawing/2014/main" id="{00000000-0008-0000-1300-000013000000}"/>
            </a:ext>
          </a:extLst>
        </xdr:cNvPr>
        <xdr:cNvSpPr txBox="1"/>
      </xdr:nvSpPr>
      <xdr:spPr>
        <a:xfrm>
          <a:off x="219075" y="76200"/>
          <a:ext cx="5562600" cy="3714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00B0F0"/>
              </a:solidFill>
              <a:effectLst>
                <a:outerShdw dist="50800" dir="2700000" algn="tl" rotWithShape="0">
                  <a:schemeClr val="bg2">
                    <a:lumMod val="90000"/>
                  </a:schemeClr>
                </a:outerShdw>
              </a:effectLst>
              <a:latin typeface="Roboto Medium" panose="02000000000000000000" pitchFamily="2" charset="0"/>
              <a:ea typeface="Roboto Medium" panose="02000000000000000000" pitchFamily="2" charset="0"/>
            </a:rPr>
            <a:t>8 Types of Progress Charts</a:t>
          </a:r>
        </a:p>
      </xdr:txBody>
    </xdr:sp>
    <xdr:clientData/>
  </xdr:twoCellAnchor>
  <xdr:twoCellAnchor>
    <xdr:from>
      <xdr:col>5</xdr:col>
      <xdr:colOff>9525</xdr:colOff>
      <xdr:row>2</xdr:row>
      <xdr:rowOff>152399</xdr:rowOff>
    </xdr:from>
    <xdr:to>
      <xdr:col>9</xdr:col>
      <xdr:colOff>304800</xdr:colOff>
      <xdr:row>7</xdr:row>
      <xdr:rowOff>123824</xdr:rowOff>
    </xdr:to>
    <xdr:grpSp>
      <xdr:nvGrpSpPr>
        <xdr:cNvPr id="39" name="Group 38">
          <a:extLst>
            <a:ext uri="{FF2B5EF4-FFF2-40B4-BE49-F238E27FC236}">
              <a16:creationId xmlns:a16="http://schemas.microsoft.com/office/drawing/2014/main" id="{00000000-0008-0000-1300-000027000000}"/>
            </a:ext>
          </a:extLst>
        </xdr:cNvPr>
        <xdr:cNvGrpSpPr/>
      </xdr:nvGrpSpPr>
      <xdr:grpSpPr>
        <a:xfrm>
          <a:off x="3057525" y="533399"/>
          <a:ext cx="2733675" cy="923925"/>
          <a:chOff x="57150" y="2752724"/>
          <a:chExt cx="2733675" cy="923925"/>
        </a:xfrm>
      </xdr:grpSpPr>
      <xdr:sp macro="" textlink="">
        <xdr:nvSpPr>
          <xdr:cNvPr id="29" name="Rectangle: Rounded Corners 28">
            <a:extLst>
              <a:ext uri="{FF2B5EF4-FFF2-40B4-BE49-F238E27FC236}">
                <a16:creationId xmlns:a16="http://schemas.microsoft.com/office/drawing/2014/main" id="{00000000-0008-0000-1300-00001D000000}"/>
              </a:ext>
            </a:extLst>
          </xdr:cNvPr>
          <xdr:cNvSpPr/>
        </xdr:nvSpPr>
        <xdr:spPr>
          <a:xfrm>
            <a:off x="57150" y="275272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 name="Chart 5">
            <a:extLst>
              <a:ext uri="{FF2B5EF4-FFF2-40B4-BE49-F238E27FC236}">
                <a16:creationId xmlns:a16="http://schemas.microsoft.com/office/drawing/2014/main" id="{00000000-0008-0000-1300-000006000000}"/>
              </a:ext>
            </a:extLst>
          </xdr:cNvPr>
          <xdr:cNvGraphicFramePr>
            <a:graphicFrameLocks/>
          </xdr:cNvGraphicFramePr>
        </xdr:nvGraphicFramePr>
        <xdr:xfrm>
          <a:off x="190500" y="3038477"/>
          <a:ext cx="2400300" cy="42862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0" name="TextBox 19">
            <a:extLst>
              <a:ext uri="{FF2B5EF4-FFF2-40B4-BE49-F238E27FC236}">
                <a16:creationId xmlns:a16="http://schemas.microsoft.com/office/drawing/2014/main" id="{00000000-0008-0000-1300-000014000000}"/>
              </a:ext>
            </a:extLst>
          </xdr:cNvPr>
          <xdr:cNvSpPr txBox="1"/>
        </xdr:nvSpPr>
        <xdr:spPr>
          <a:xfrm>
            <a:off x="66676" y="2762250"/>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Bar</a:t>
            </a:r>
          </a:p>
        </xdr:txBody>
      </xdr:sp>
    </xdr:grpSp>
    <xdr:clientData/>
  </xdr:twoCellAnchor>
  <xdr:twoCellAnchor>
    <xdr:from>
      <xdr:col>5</xdr:col>
      <xdr:colOff>28575</xdr:colOff>
      <xdr:row>8</xdr:row>
      <xdr:rowOff>85724</xdr:rowOff>
    </xdr:from>
    <xdr:to>
      <xdr:col>9</xdr:col>
      <xdr:colOff>323850</xdr:colOff>
      <xdr:row>13</xdr:row>
      <xdr:rowOff>57149</xdr:rowOff>
    </xdr:to>
    <xdr:grpSp>
      <xdr:nvGrpSpPr>
        <xdr:cNvPr id="38" name="Group 37">
          <a:extLst>
            <a:ext uri="{FF2B5EF4-FFF2-40B4-BE49-F238E27FC236}">
              <a16:creationId xmlns:a16="http://schemas.microsoft.com/office/drawing/2014/main" id="{00000000-0008-0000-1300-000026000000}"/>
            </a:ext>
          </a:extLst>
        </xdr:cNvPr>
        <xdr:cNvGrpSpPr/>
      </xdr:nvGrpSpPr>
      <xdr:grpSpPr>
        <a:xfrm>
          <a:off x="3076575" y="1609724"/>
          <a:ext cx="2733675" cy="923925"/>
          <a:chOff x="3086100" y="2752724"/>
          <a:chExt cx="2733675" cy="923925"/>
        </a:xfrm>
      </xdr:grpSpPr>
      <xdr:sp macro="" textlink="">
        <xdr:nvSpPr>
          <xdr:cNvPr id="30" name="Rectangle: Rounded Corners 29">
            <a:extLst>
              <a:ext uri="{FF2B5EF4-FFF2-40B4-BE49-F238E27FC236}">
                <a16:creationId xmlns:a16="http://schemas.microsoft.com/office/drawing/2014/main" id="{00000000-0008-0000-1300-00001E000000}"/>
              </a:ext>
            </a:extLst>
          </xdr:cNvPr>
          <xdr:cNvSpPr/>
        </xdr:nvSpPr>
        <xdr:spPr>
          <a:xfrm>
            <a:off x="3086100" y="275272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00000000-0008-0000-1300-000009000000}"/>
              </a:ext>
            </a:extLst>
          </xdr:cNvPr>
          <xdr:cNvGraphicFramePr>
            <a:graphicFrameLocks/>
          </xdr:cNvGraphicFramePr>
        </xdr:nvGraphicFramePr>
        <xdr:xfrm>
          <a:off x="3248026" y="2924175"/>
          <a:ext cx="2438399" cy="6953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1300-000015000000}"/>
              </a:ext>
            </a:extLst>
          </xdr:cNvPr>
          <xdr:cNvSpPr txBox="1"/>
        </xdr:nvSpPr>
        <xdr:spPr>
          <a:xfrm>
            <a:off x="3095626" y="2762249"/>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Dot</a:t>
            </a:r>
          </a:p>
        </xdr:txBody>
      </xdr:sp>
    </xdr:grpSp>
    <xdr:clientData/>
  </xdr:twoCellAnchor>
  <xdr:twoCellAnchor>
    <xdr:from>
      <xdr:col>0</xdr:col>
      <xdr:colOff>200025</xdr:colOff>
      <xdr:row>20</xdr:row>
      <xdr:rowOff>133349</xdr:rowOff>
    </xdr:from>
    <xdr:to>
      <xdr:col>4</xdr:col>
      <xdr:colOff>495300</xdr:colOff>
      <xdr:row>25</xdr:row>
      <xdr:rowOff>104774</xdr:rowOff>
    </xdr:to>
    <xdr:grpSp>
      <xdr:nvGrpSpPr>
        <xdr:cNvPr id="40" name="Group 39">
          <a:extLst>
            <a:ext uri="{FF2B5EF4-FFF2-40B4-BE49-F238E27FC236}">
              <a16:creationId xmlns:a16="http://schemas.microsoft.com/office/drawing/2014/main" id="{00000000-0008-0000-1300-000028000000}"/>
            </a:ext>
          </a:extLst>
        </xdr:cNvPr>
        <xdr:cNvGrpSpPr/>
      </xdr:nvGrpSpPr>
      <xdr:grpSpPr>
        <a:xfrm>
          <a:off x="200025" y="3943349"/>
          <a:ext cx="2733675" cy="923925"/>
          <a:chOff x="66675" y="3800474"/>
          <a:chExt cx="2733675" cy="923925"/>
        </a:xfrm>
      </xdr:grpSpPr>
      <xdr:sp macro="" textlink="">
        <xdr:nvSpPr>
          <xdr:cNvPr id="31" name="Rectangle: Rounded Corners 30">
            <a:extLst>
              <a:ext uri="{FF2B5EF4-FFF2-40B4-BE49-F238E27FC236}">
                <a16:creationId xmlns:a16="http://schemas.microsoft.com/office/drawing/2014/main" id="{00000000-0008-0000-1300-00001F000000}"/>
              </a:ext>
            </a:extLst>
          </xdr:cNvPr>
          <xdr:cNvSpPr/>
        </xdr:nvSpPr>
        <xdr:spPr>
          <a:xfrm>
            <a:off x="66675" y="3800474"/>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2" name="Chart 21">
            <a:extLst>
              <a:ext uri="{FF2B5EF4-FFF2-40B4-BE49-F238E27FC236}">
                <a16:creationId xmlns:a16="http://schemas.microsoft.com/office/drawing/2014/main" id="{00000000-0008-0000-1300-000016000000}"/>
              </a:ext>
            </a:extLst>
          </xdr:cNvPr>
          <xdr:cNvGraphicFramePr>
            <a:graphicFrameLocks/>
          </xdr:cNvGraphicFramePr>
        </xdr:nvGraphicFramePr>
        <xdr:xfrm>
          <a:off x="238125" y="4048124"/>
          <a:ext cx="2362200" cy="62865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3" name="TextBox 22">
            <a:extLst>
              <a:ext uri="{FF2B5EF4-FFF2-40B4-BE49-F238E27FC236}">
                <a16:creationId xmlns:a16="http://schemas.microsoft.com/office/drawing/2014/main" id="{00000000-0008-0000-1300-000017000000}"/>
              </a:ext>
            </a:extLst>
          </xdr:cNvPr>
          <xdr:cNvSpPr txBox="1"/>
        </xdr:nvSpPr>
        <xdr:spPr>
          <a:xfrm>
            <a:off x="85726" y="381952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Scorecard</a:t>
            </a:r>
          </a:p>
        </xdr:txBody>
      </xdr:sp>
    </xdr:grpSp>
    <xdr:clientData/>
  </xdr:twoCellAnchor>
  <xdr:twoCellAnchor>
    <xdr:from>
      <xdr:col>0</xdr:col>
      <xdr:colOff>200025</xdr:colOff>
      <xdr:row>14</xdr:row>
      <xdr:rowOff>142874</xdr:rowOff>
    </xdr:from>
    <xdr:to>
      <xdr:col>4</xdr:col>
      <xdr:colOff>495300</xdr:colOff>
      <xdr:row>19</xdr:row>
      <xdr:rowOff>114299</xdr:rowOff>
    </xdr:to>
    <xdr:grpSp>
      <xdr:nvGrpSpPr>
        <xdr:cNvPr id="41" name="Group 40">
          <a:extLst>
            <a:ext uri="{FF2B5EF4-FFF2-40B4-BE49-F238E27FC236}">
              <a16:creationId xmlns:a16="http://schemas.microsoft.com/office/drawing/2014/main" id="{00000000-0008-0000-1300-000029000000}"/>
            </a:ext>
          </a:extLst>
        </xdr:cNvPr>
        <xdr:cNvGrpSpPr/>
      </xdr:nvGrpSpPr>
      <xdr:grpSpPr>
        <a:xfrm>
          <a:off x="200025" y="2809874"/>
          <a:ext cx="2733675" cy="923925"/>
          <a:chOff x="3190875" y="3771899"/>
          <a:chExt cx="2733675" cy="923925"/>
        </a:xfrm>
      </xdr:grpSpPr>
      <xdr:sp macro="" textlink="">
        <xdr:nvSpPr>
          <xdr:cNvPr id="32" name="Rectangle: Rounded Corners 31">
            <a:extLst>
              <a:ext uri="{FF2B5EF4-FFF2-40B4-BE49-F238E27FC236}">
                <a16:creationId xmlns:a16="http://schemas.microsoft.com/office/drawing/2014/main" id="{00000000-0008-0000-1300-000020000000}"/>
              </a:ext>
            </a:extLst>
          </xdr:cNvPr>
          <xdr:cNvSpPr/>
        </xdr:nvSpPr>
        <xdr:spPr>
          <a:xfrm>
            <a:off x="3190875" y="3771899"/>
            <a:ext cx="2733675" cy="923925"/>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 name="Chart 6">
            <a:extLst>
              <a:ext uri="{FF2B5EF4-FFF2-40B4-BE49-F238E27FC236}">
                <a16:creationId xmlns:a16="http://schemas.microsoft.com/office/drawing/2014/main" id="{00000000-0008-0000-1300-000007000000}"/>
              </a:ext>
            </a:extLst>
          </xdr:cNvPr>
          <xdr:cNvGraphicFramePr>
            <a:graphicFrameLocks/>
          </xdr:cNvGraphicFramePr>
        </xdr:nvGraphicFramePr>
        <xdr:xfrm>
          <a:off x="3267075" y="3914775"/>
          <a:ext cx="2543175" cy="73342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4" name="TextBox 23">
            <a:extLst>
              <a:ext uri="{FF2B5EF4-FFF2-40B4-BE49-F238E27FC236}">
                <a16:creationId xmlns:a16="http://schemas.microsoft.com/office/drawing/2014/main" id="{00000000-0008-0000-1300-000018000000}"/>
              </a:ext>
            </a:extLst>
          </xdr:cNvPr>
          <xdr:cNvSpPr txBox="1"/>
        </xdr:nvSpPr>
        <xdr:spPr>
          <a:xfrm>
            <a:off x="3200401" y="3781424"/>
            <a:ext cx="666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Steps</a:t>
            </a:r>
          </a:p>
        </xdr:txBody>
      </xdr:sp>
    </xdr:grpSp>
    <xdr:clientData/>
  </xdr:twoCellAnchor>
  <xdr:twoCellAnchor>
    <xdr:from>
      <xdr:col>0</xdr:col>
      <xdr:colOff>200025</xdr:colOff>
      <xdr:row>26</xdr:row>
      <xdr:rowOff>104775</xdr:rowOff>
    </xdr:from>
    <xdr:to>
      <xdr:col>4</xdr:col>
      <xdr:colOff>495300</xdr:colOff>
      <xdr:row>38</xdr:row>
      <xdr:rowOff>161925</xdr:rowOff>
    </xdr:to>
    <xdr:grpSp>
      <xdr:nvGrpSpPr>
        <xdr:cNvPr id="42" name="Group 41">
          <a:extLst>
            <a:ext uri="{FF2B5EF4-FFF2-40B4-BE49-F238E27FC236}">
              <a16:creationId xmlns:a16="http://schemas.microsoft.com/office/drawing/2014/main" id="{00000000-0008-0000-1300-00002A000000}"/>
            </a:ext>
          </a:extLst>
        </xdr:cNvPr>
        <xdr:cNvGrpSpPr/>
      </xdr:nvGrpSpPr>
      <xdr:grpSpPr>
        <a:xfrm>
          <a:off x="200025" y="5057775"/>
          <a:ext cx="2733675" cy="2343150"/>
          <a:chOff x="66675" y="4857750"/>
          <a:chExt cx="2733675" cy="2343150"/>
        </a:xfrm>
      </xdr:grpSpPr>
      <xdr:sp macro="" textlink="">
        <xdr:nvSpPr>
          <xdr:cNvPr id="34" name="Rectangle: Rounded Corners 33">
            <a:extLst>
              <a:ext uri="{FF2B5EF4-FFF2-40B4-BE49-F238E27FC236}">
                <a16:creationId xmlns:a16="http://schemas.microsoft.com/office/drawing/2014/main" id="{00000000-0008-0000-1300-000022000000}"/>
              </a:ext>
            </a:extLst>
          </xdr:cNvPr>
          <xdr:cNvSpPr/>
        </xdr:nvSpPr>
        <xdr:spPr>
          <a:xfrm>
            <a:off x="66675" y="4857750"/>
            <a:ext cx="2733675" cy="234315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1" name="Chart 10">
            <a:extLst>
              <a:ext uri="{FF2B5EF4-FFF2-40B4-BE49-F238E27FC236}">
                <a16:creationId xmlns:a16="http://schemas.microsoft.com/office/drawing/2014/main" id="{00000000-0008-0000-1300-00000B000000}"/>
              </a:ext>
            </a:extLst>
          </xdr:cNvPr>
          <xdr:cNvGraphicFramePr>
            <a:graphicFrameLocks/>
          </xdr:cNvGraphicFramePr>
        </xdr:nvGraphicFramePr>
        <xdr:xfrm>
          <a:off x="228600" y="5172076"/>
          <a:ext cx="2341105" cy="195262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25" name="TextBox 24">
            <a:extLst>
              <a:ext uri="{FF2B5EF4-FFF2-40B4-BE49-F238E27FC236}">
                <a16:creationId xmlns:a16="http://schemas.microsoft.com/office/drawing/2014/main" id="{00000000-0008-0000-1300-000019000000}"/>
              </a:ext>
            </a:extLst>
          </xdr:cNvPr>
          <xdr:cNvSpPr txBox="1"/>
        </xdr:nvSpPr>
        <xdr:spPr>
          <a:xfrm>
            <a:off x="85726" y="4876800"/>
            <a:ext cx="6400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50000"/>
                  </a:schemeClr>
                </a:solidFill>
                <a:latin typeface="Roboto" panose="02000000000000000000" pitchFamily="2" charset="0"/>
                <a:ea typeface="Roboto" panose="02000000000000000000" pitchFamily="2" charset="0"/>
              </a:rPr>
              <a:t>Waffle</a:t>
            </a:r>
          </a:p>
        </xdr:txBody>
      </xdr:sp>
    </xdr:grpSp>
    <xdr:clientData/>
  </xdr:twoCellAnchor>
  <xdr:twoCellAnchor>
    <xdr:from>
      <xdr:col>5</xdr:col>
      <xdr:colOff>28575</xdr:colOff>
      <xdr:row>14</xdr:row>
      <xdr:rowOff>28575</xdr:rowOff>
    </xdr:from>
    <xdr:to>
      <xdr:col>9</xdr:col>
      <xdr:colOff>323850</xdr:colOff>
      <xdr:row>27</xdr:row>
      <xdr:rowOff>9525</xdr:rowOff>
    </xdr:to>
    <xdr:grpSp>
      <xdr:nvGrpSpPr>
        <xdr:cNvPr id="43" name="Group 42">
          <a:extLst>
            <a:ext uri="{FF2B5EF4-FFF2-40B4-BE49-F238E27FC236}">
              <a16:creationId xmlns:a16="http://schemas.microsoft.com/office/drawing/2014/main" id="{00000000-0008-0000-1300-00002B000000}"/>
            </a:ext>
          </a:extLst>
        </xdr:cNvPr>
        <xdr:cNvGrpSpPr/>
      </xdr:nvGrpSpPr>
      <xdr:grpSpPr>
        <a:xfrm>
          <a:off x="3076575" y="2695575"/>
          <a:ext cx="2733675" cy="2457450"/>
          <a:chOff x="3219450" y="4857750"/>
          <a:chExt cx="2733675" cy="2457450"/>
        </a:xfrm>
      </xdr:grpSpPr>
      <xdr:sp macro="" textlink="">
        <xdr:nvSpPr>
          <xdr:cNvPr id="35" name="Rectangle: Rounded Corners 34">
            <a:extLst>
              <a:ext uri="{FF2B5EF4-FFF2-40B4-BE49-F238E27FC236}">
                <a16:creationId xmlns:a16="http://schemas.microsoft.com/office/drawing/2014/main" id="{00000000-0008-0000-1300-000023000000}"/>
              </a:ext>
            </a:extLst>
          </xdr:cNvPr>
          <xdr:cNvSpPr/>
        </xdr:nvSpPr>
        <xdr:spPr>
          <a:xfrm>
            <a:off x="3219450" y="4857750"/>
            <a:ext cx="2733675" cy="2457450"/>
          </a:xfrm>
          <a:prstGeom prst="roundRect">
            <a:avLst>
              <a:gd name="adj" fmla="val 2728"/>
            </a:avLst>
          </a:prstGeom>
          <a:solidFill>
            <a:schemeClr val="bg1"/>
          </a:solidFill>
          <a:ln>
            <a:solidFill>
              <a:schemeClr val="bg1">
                <a:lumMod val="85000"/>
              </a:schemeClr>
            </a:solidFill>
          </a:ln>
          <a:effectLst>
            <a:outerShdw blurRad="254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0" name="Chart 9">
            <a:extLst>
              <a:ext uri="{FF2B5EF4-FFF2-40B4-BE49-F238E27FC236}">
                <a16:creationId xmlns:a16="http://schemas.microsoft.com/office/drawing/2014/main" id="{00000000-0008-0000-1300-00000A000000}"/>
              </a:ext>
            </a:extLst>
          </xdr:cNvPr>
          <xdr:cNvGraphicFramePr>
            <a:graphicFrameLocks/>
          </xdr:cNvGraphicFramePr>
        </xdr:nvGraphicFramePr>
        <xdr:xfrm>
          <a:off x="3333750" y="5057775"/>
          <a:ext cx="2476498" cy="22098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26" name="TextBox 25">
            <a:extLst>
              <a:ext uri="{FF2B5EF4-FFF2-40B4-BE49-F238E27FC236}">
                <a16:creationId xmlns:a16="http://schemas.microsoft.com/office/drawing/2014/main" id="{00000000-0008-0000-1300-00001A000000}"/>
              </a:ext>
            </a:extLst>
          </xdr:cNvPr>
          <xdr:cNvSpPr txBox="1"/>
        </xdr:nvSpPr>
        <xdr:spPr>
          <a:xfrm>
            <a:off x="3238501" y="4876799"/>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50000"/>
                  </a:schemeClr>
                </a:solidFill>
                <a:latin typeface="Roboto" panose="02000000000000000000" pitchFamily="2" charset="0"/>
                <a:ea typeface="Roboto" panose="02000000000000000000" pitchFamily="2" charset="0"/>
                <a:cs typeface="+mn-cs"/>
              </a:rPr>
              <a:t>Calendar</a:t>
            </a:r>
          </a:p>
        </xdr:txBody>
      </xdr:sp>
    </xdr:grpSp>
    <xdr:clientData/>
  </xdr:twoCellAnchor>
  <xdr:twoCellAnchor editAs="oneCell">
    <xdr:from>
      <xdr:col>7</xdr:col>
      <xdr:colOff>133349</xdr:colOff>
      <xdr:row>39</xdr:row>
      <xdr:rowOff>19051</xdr:rowOff>
    </xdr:from>
    <xdr:to>
      <xdr:col>9</xdr:col>
      <xdr:colOff>323610</xdr:colOff>
      <xdr:row>40</xdr:row>
      <xdr:rowOff>165139</xdr:rowOff>
    </xdr:to>
    <xdr:pic>
      <xdr:nvPicPr>
        <xdr:cNvPr id="45" name="Picture 44">
          <a:extLst>
            <a:ext uri="{FF2B5EF4-FFF2-40B4-BE49-F238E27FC236}">
              <a16:creationId xmlns:a16="http://schemas.microsoft.com/office/drawing/2014/main" id="{00000000-0008-0000-1300-00002D000000}"/>
            </a:ext>
          </a:extLst>
        </xdr:cNvPr>
        <xdr:cNvPicPr>
          <a:picLocks noChangeAspect="1"/>
        </xdr:cNvPicPr>
      </xdr:nvPicPr>
      <xdr:blipFill>
        <a:blip xmlns:r="http://schemas.openxmlformats.org/officeDocument/2006/relationships" r:embed="rId10">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4400549" y="7448551"/>
          <a:ext cx="1409461" cy="336588"/>
        </a:xfrm>
        <a:prstGeom prst="rect">
          <a:avLst/>
        </a:prstGeom>
      </xdr:spPr>
    </xdr:pic>
    <xdr:clientData/>
  </xdr:twoCellAnchor>
</xdr:wsDr>
</file>

<file path=xl/drawings/drawing21.xml><?xml version="1.0" encoding="utf-8"?>
<c:userShapes xmlns:c="http://schemas.openxmlformats.org/drawingml/2006/chart">
  <cdr:relSizeAnchor xmlns:cdr="http://schemas.openxmlformats.org/drawingml/2006/chartDrawing">
    <cdr:from>
      <cdr:x>0.33078</cdr:x>
      <cdr:y>0.36979</cdr:y>
    </cdr:from>
    <cdr:to>
      <cdr:x>0.66567</cdr:x>
      <cdr:y>0.60243</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055488" y="1014402"/>
          <a:ext cx="1068587" cy="6381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000" b="0" i="0" u="none" strike="noStrike">
              <a:solidFill>
                <a:srgbClr val="00B0F0"/>
              </a:solidFill>
              <a:latin typeface="Roboto Medium" panose="02000000000000000000" pitchFamily="2" charset="0"/>
              <a:ea typeface="Roboto Medium" panose="02000000000000000000" pitchFamily="2" charset="0"/>
              <a:cs typeface="Calibri"/>
            </a:rPr>
            <a:pPr algn="ctr"/>
            <a:t>85%</a:t>
          </a:fld>
          <a:endParaRPr lang="en-US" sz="2000" b="1">
            <a:solidFill>
              <a:srgbClr val="00B0F0"/>
            </a:solidFill>
            <a:latin typeface="Roboto Medium" panose="02000000000000000000" pitchFamily="2" charset="0"/>
            <a:ea typeface="Roboto Medium" panose="02000000000000000000" pitchFamily="2" charset="0"/>
          </a:endParaRPr>
        </a:p>
      </cdr:txBody>
    </cdr:sp>
  </cdr:relSizeAnchor>
</c:userShapes>
</file>

<file path=xl/drawings/drawing22.xml><?xml version="1.0" encoding="utf-8"?>
<xdr:wsDr xmlns:xdr="http://schemas.openxmlformats.org/drawingml/2006/spreadsheetDrawing" xmlns:a="http://schemas.openxmlformats.org/drawingml/2006/main">
  <xdr:twoCellAnchor>
    <xdr:from>
      <xdr:col>4</xdr:col>
      <xdr:colOff>276180</xdr:colOff>
      <xdr:row>27</xdr:row>
      <xdr:rowOff>149225</xdr:rowOff>
    </xdr:from>
    <xdr:to>
      <xdr:col>10</xdr:col>
      <xdr:colOff>126890</xdr:colOff>
      <xdr:row>44</xdr:row>
      <xdr:rowOff>44450</xdr:rowOff>
    </xdr:to>
    <xdr:grpSp>
      <xdr:nvGrpSpPr>
        <xdr:cNvPr id="2" name="Group 1">
          <a:extLst>
            <a:ext uri="{FF2B5EF4-FFF2-40B4-BE49-F238E27FC236}">
              <a16:creationId xmlns:a16="http://schemas.microsoft.com/office/drawing/2014/main" id="{00000000-0008-0000-1400-000002000000}"/>
            </a:ext>
          </a:extLst>
        </xdr:cNvPr>
        <xdr:cNvGrpSpPr/>
      </xdr:nvGrpSpPr>
      <xdr:grpSpPr>
        <a:xfrm>
          <a:off x="2714580" y="5292725"/>
          <a:ext cx="3508310" cy="3133725"/>
          <a:chOff x="2714580" y="539750"/>
          <a:chExt cx="3508310" cy="3133725"/>
        </a:xfrm>
      </xdr:grpSpPr>
      <xdr:sp macro="" textlink="">
        <xdr:nvSpPr>
          <xdr:cNvPr id="3" name="Rectangle: Rounded Corners 2">
            <a:extLst>
              <a:ext uri="{FF2B5EF4-FFF2-40B4-BE49-F238E27FC236}">
                <a16:creationId xmlns:a16="http://schemas.microsoft.com/office/drawing/2014/main" id="{00000000-0008-0000-1400-000003000000}"/>
              </a:ext>
            </a:extLst>
          </xdr:cNvPr>
          <xdr:cNvSpPr/>
        </xdr:nvSpPr>
        <xdr:spPr>
          <a:xfrm>
            <a:off x="3095625" y="539750"/>
            <a:ext cx="2733675" cy="209550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4" name="Group 3">
            <a:extLst>
              <a:ext uri="{FF2B5EF4-FFF2-40B4-BE49-F238E27FC236}">
                <a16:creationId xmlns:a16="http://schemas.microsoft.com/office/drawing/2014/main" id="{00000000-0008-0000-1400-000004000000}"/>
              </a:ext>
            </a:extLst>
          </xdr:cNvPr>
          <xdr:cNvGrpSpPr/>
        </xdr:nvGrpSpPr>
        <xdr:grpSpPr>
          <a:xfrm>
            <a:off x="2714580" y="901700"/>
            <a:ext cx="3508310" cy="2771775"/>
            <a:chOff x="2209800" y="3400425"/>
            <a:chExt cx="3600450" cy="2844571"/>
          </a:xfrm>
          <a:noFill/>
        </xdr:grpSpPr>
        <xdr:graphicFrame macro="">
          <xdr:nvGraphicFramePr>
            <xdr:cNvPr id="6" name="Chart 5">
              <a:extLst>
                <a:ext uri="{FF2B5EF4-FFF2-40B4-BE49-F238E27FC236}">
                  <a16:creationId xmlns:a16="http://schemas.microsoft.com/office/drawing/2014/main" id="{00000000-0008-0000-1400-000006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00000000-0008-0000-1400-000007000000}"/>
                </a:ext>
              </a:extLst>
            </xdr:cNvPr>
            <xdr:cNvGraphicFramePr/>
          </xdr:nvGraphicFramePr>
          <xdr:xfrm>
            <a:off x="2209800" y="3400425"/>
            <a:ext cx="3600450" cy="2844571"/>
          </xdr:xfrm>
          <a:graphic>
            <a:graphicData uri="http://schemas.openxmlformats.org/drawingml/2006/chart">
              <c:chart xmlns:c="http://schemas.openxmlformats.org/drawingml/2006/chart" xmlns:r="http://schemas.openxmlformats.org/officeDocument/2006/relationships" r:id="rId2"/>
            </a:graphicData>
          </a:graphic>
        </xdr:graphicFrame>
        <xdr:sp macro="" textlink="Gauge!$R$1">
          <xdr:nvSpPr>
            <xdr:cNvPr id="8" name="TextBox 7">
              <a:extLst>
                <a:ext uri="{FF2B5EF4-FFF2-40B4-BE49-F238E27FC236}">
                  <a16:creationId xmlns:a16="http://schemas.microsoft.com/office/drawing/2014/main" id="{00000000-0008-0000-1400-000008000000}"/>
                </a:ext>
              </a:extLst>
            </xdr:cNvPr>
            <xdr:cNvSpPr txBox="1"/>
          </xdr:nvSpPr>
          <xdr:spPr>
            <a:xfrm>
              <a:off x="3419975" y="4300028"/>
              <a:ext cx="1295400" cy="742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F506B2-8E92-4002-88C4-3E11F042AC90}" type="TxLink">
                <a:rPr lang="en-US" sz="2400" b="1" i="0" u="none" strike="noStrike">
                  <a:solidFill>
                    <a:srgbClr val="4DBF35"/>
                  </a:solidFill>
                  <a:latin typeface="Calibri"/>
                  <a:ea typeface="Calibri"/>
                  <a:cs typeface="Calibri"/>
                </a:rPr>
                <a:pPr algn="ctr"/>
                <a:t>47%</a:t>
              </a:fld>
              <a:endParaRPr lang="en-US" sz="123400" b="1">
                <a:solidFill>
                  <a:srgbClr val="4DBF35"/>
                </a:solidFill>
                <a:latin typeface="Roboto Medium" panose="02000000000000000000" pitchFamily="2" charset="0"/>
                <a:ea typeface="Roboto Medium" panose="02000000000000000000" pitchFamily="2" charset="0"/>
              </a:endParaRPr>
            </a:p>
          </xdr:txBody>
        </xdr:sp>
      </xdr:grpSp>
      <xdr:sp macro="" textlink="">
        <xdr:nvSpPr>
          <xdr:cNvPr id="5" name="TextBox 4">
            <a:extLst>
              <a:ext uri="{FF2B5EF4-FFF2-40B4-BE49-F238E27FC236}">
                <a16:creationId xmlns:a16="http://schemas.microsoft.com/office/drawing/2014/main" id="{00000000-0008-0000-1400-000005000000}"/>
              </a:ext>
            </a:extLst>
          </xdr:cNvPr>
          <xdr:cNvSpPr txBox="1"/>
        </xdr:nvSpPr>
        <xdr:spPr>
          <a:xfrm>
            <a:off x="3101976" y="542924"/>
            <a:ext cx="640080" cy="228600"/>
          </a:xfrm>
          <a:prstGeom prst="roundRect">
            <a:avLst>
              <a:gd name="adj" fmla="val 27778"/>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Gauge</a:t>
            </a:r>
          </a:p>
        </xdr:txBody>
      </xdr:sp>
    </xdr:grpSp>
    <xdr:clientData/>
  </xdr:twoCellAnchor>
  <xdr:twoCellAnchor>
    <xdr:from>
      <xdr:col>0</xdr:col>
      <xdr:colOff>200025</xdr:colOff>
      <xdr:row>2</xdr:row>
      <xdr:rowOff>152400</xdr:rowOff>
    </xdr:from>
    <xdr:to>
      <xdr:col>4</xdr:col>
      <xdr:colOff>495300</xdr:colOff>
      <xdr:row>13</xdr:row>
      <xdr:rowOff>152400</xdr:rowOff>
    </xdr:to>
    <xdr:grpSp>
      <xdr:nvGrpSpPr>
        <xdr:cNvPr id="9" name="Group 8">
          <a:extLst>
            <a:ext uri="{FF2B5EF4-FFF2-40B4-BE49-F238E27FC236}">
              <a16:creationId xmlns:a16="http://schemas.microsoft.com/office/drawing/2014/main" id="{00000000-0008-0000-1400-000009000000}"/>
            </a:ext>
          </a:extLst>
        </xdr:cNvPr>
        <xdr:cNvGrpSpPr/>
      </xdr:nvGrpSpPr>
      <xdr:grpSpPr>
        <a:xfrm>
          <a:off x="200025" y="533400"/>
          <a:ext cx="2733675" cy="2095500"/>
          <a:chOff x="57150" y="533400"/>
          <a:chExt cx="2733675" cy="2095500"/>
        </a:xfrm>
      </xdr:grpSpPr>
      <xdr:sp macro="" textlink="">
        <xdr:nvSpPr>
          <xdr:cNvPr id="10" name="Rectangle: Rounded Corners 9">
            <a:extLst>
              <a:ext uri="{FF2B5EF4-FFF2-40B4-BE49-F238E27FC236}">
                <a16:creationId xmlns:a16="http://schemas.microsoft.com/office/drawing/2014/main" id="{00000000-0008-0000-1400-00000A000000}"/>
              </a:ext>
            </a:extLst>
          </xdr:cNvPr>
          <xdr:cNvSpPr/>
        </xdr:nvSpPr>
        <xdr:spPr>
          <a:xfrm>
            <a:off x="57150" y="533400"/>
            <a:ext cx="2733675" cy="209550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lumMod val="65000"/>
                  <a:lumOff val="35000"/>
                </a:schemeClr>
              </a:solidFill>
            </a:endParaRPr>
          </a:p>
        </xdr:txBody>
      </xdr:sp>
      <xdr:graphicFrame macro="">
        <xdr:nvGraphicFramePr>
          <xdr:cNvPr id="11" name="Chart 10">
            <a:extLst>
              <a:ext uri="{FF2B5EF4-FFF2-40B4-BE49-F238E27FC236}">
                <a16:creationId xmlns:a16="http://schemas.microsoft.com/office/drawing/2014/main" id="{00000000-0008-0000-1400-00000B000000}"/>
              </a:ext>
            </a:extLst>
          </xdr:cNvPr>
          <xdr:cNvGraphicFramePr>
            <a:graphicFrameLocks/>
          </xdr:cNvGraphicFramePr>
        </xdr:nvGraphicFramePr>
        <xdr:xfrm>
          <a:off x="320675" y="650875"/>
          <a:ext cx="2232025" cy="191887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2" name="TextBox 11">
            <a:extLst>
              <a:ext uri="{FF2B5EF4-FFF2-40B4-BE49-F238E27FC236}">
                <a16:creationId xmlns:a16="http://schemas.microsoft.com/office/drawing/2014/main" id="{00000000-0008-0000-1400-00000C000000}"/>
              </a:ext>
            </a:extLst>
          </xdr:cNvPr>
          <xdr:cNvSpPr txBox="1"/>
        </xdr:nvSpPr>
        <xdr:spPr>
          <a:xfrm>
            <a:off x="63501" y="546100"/>
            <a:ext cx="640080" cy="228600"/>
          </a:xfrm>
          <a:prstGeom prst="roundRect">
            <a:avLst>
              <a:gd name="adj" fmla="val 22223"/>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bg1">
                    <a:lumMod val="65000"/>
                  </a:schemeClr>
                </a:solidFill>
                <a:latin typeface="Roboto" panose="02000000000000000000" pitchFamily="2" charset="0"/>
                <a:ea typeface="Roboto" panose="02000000000000000000" pitchFamily="2" charset="0"/>
                <a:cs typeface="+mn-cs"/>
              </a:rPr>
              <a:t>Donut</a:t>
            </a:r>
          </a:p>
        </xdr:txBody>
      </xdr:sp>
    </xdr:grpSp>
    <xdr:clientData/>
  </xdr:twoCellAnchor>
  <xdr:twoCellAnchor>
    <xdr:from>
      <xdr:col>0</xdr:col>
      <xdr:colOff>219075</xdr:colOff>
      <xdr:row>0</xdr:row>
      <xdr:rowOff>76200</xdr:rowOff>
    </xdr:from>
    <xdr:to>
      <xdr:col>9</xdr:col>
      <xdr:colOff>295275</xdr:colOff>
      <xdr:row>2</xdr:row>
      <xdr:rowOff>66675</xdr:rowOff>
    </xdr:to>
    <xdr:sp macro="" textlink="">
      <xdr:nvSpPr>
        <xdr:cNvPr id="13" name="TextBox 12">
          <a:extLst>
            <a:ext uri="{FF2B5EF4-FFF2-40B4-BE49-F238E27FC236}">
              <a16:creationId xmlns:a16="http://schemas.microsoft.com/office/drawing/2014/main" id="{00000000-0008-0000-1400-00000D000000}"/>
            </a:ext>
          </a:extLst>
        </xdr:cNvPr>
        <xdr:cNvSpPr txBox="1"/>
      </xdr:nvSpPr>
      <xdr:spPr>
        <a:xfrm>
          <a:off x="219075" y="76200"/>
          <a:ext cx="5562600" cy="3714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00B0F0"/>
              </a:solidFill>
              <a:effectLst>
                <a:outerShdw blurRad="12700" dist="38100" dir="2700000" algn="tl" rotWithShape="0">
                  <a:schemeClr val="tx1">
                    <a:lumMod val="50000"/>
                    <a:lumOff val="50000"/>
                    <a:alpha val="40000"/>
                  </a:schemeClr>
                </a:outerShdw>
              </a:effectLst>
              <a:latin typeface="Roboto Medium" panose="02000000000000000000" pitchFamily="2" charset="0"/>
              <a:ea typeface="Roboto Medium" panose="02000000000000000000" pitchFamily="2" charset="0"/>
            </a:rPr>
            <a:t>8 Types of Progress Charts</a:t>
          </a:r>
        </a:p>
      </xdr:txBody>
    </xdr:sp>
    <xdr:clientData/>
  </xdr:twoCellAnchor>
  <xdr:twoCellAnchor>
    <xdr:from>
      <xdr:col>5</xdr:col>
      <xdr:colOff>9525</xdr:colOff>
      <xdr:row>2</xdr:row>
      <xdr:rowOff>152399</xdr:rowOff>
    </xdr:from>
    <xdr:to>
      <xdr:col>9</xdr:col>
      <xdr:colOff>304800</xdr:colOff>
      <xdr:row>7</xdr:row>
      <xdr:rowOff>123824</xdr:rowOff>
    </xdr:to>
    <xdr:grpSp>
      <xdr:nvGrpSpPr>
        <xdr:cNvPr id="14" name="Group 13">
          <a:extLst>
            <a:ext uri="{FF2B5EF4-FFF2-40B4-BE49-F238E27FC236}">
              <a16:creationId xmlns:a16="http://schemas.microsoft.com/office/drawing/2014/main" id="{00000000-0008-0000-1400-00000E000000}"/>
            </a:ext>
          </a:extLst>
        </xdr:cNvPr>
        <xdr:cNvGrpSpPr/>
      </xdr:nvGrpSpPr>
      <xdr:grpSpPr>
        <a:xfrm>
          <a:off x="3057525" y="533399"/>
          <a:ext cx="2733675" cy="923925"/>
          <a:chOff x="57150" y="2752724"/>
          <a:chExt cx="2733675" cy="923925"/>
        </a:xfrm>
      </xdr:grpSpPr>
      <xdr:sp macro="" textlink="">
        <xdr:nvSpPr>
          <xdr:cNvPr id="15" name="Rectangle: Rounded Corners 14">
            <a:extLst>
              <a:ext uri="{FF2B5EF4-FFF2-40B4-BE49-F238E27FC236}">
                <a16:creationId xmlns:a16="http://schemas.microsoft.com/office/drawing/2014/main" id="{00000000-0008-0000-1400-00000F000000}"/>
              </a:ext>
            </a:extLst>
          </xdr:cNvPr>
          <xdr:cNvSpPr/>
        </xdr:nvSpPr>
        <xdr:spPr>
          <a:xfrm>
            <a:off x="57150" y="275272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6" name="Chart 15">
            <a:extLst>
              <a:ext uri="{FF2B5EF4-FFF2-40B4-BE49-F238E27FC236}">
                <a16:creationId xmlns:a16="http://schemas.microsoft.com/office/drawing/2014/main" id="{00000000-0008-0000-1400-000010000000}"/>
              </a:ext>
            </a:extLst>
          </xdr:cNvPr>
          <xdr:cNvGraphicFramePr>
            <a:graphicFrameLocks/>
          </xdr:cNvGraphicFramePr>
        </xdr:nvGraphicFramePr>
        <xdr:xfrm>
          <a:off x="190500" y="3038477"/>
          <a:ext cx="2400300" cy="42862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00000000-0008-0000-1400-000011000000}"/>
              </a:ext>
            </a:extLst>
          </xdr:cNvPr>
          <xdr:cNvSpPr txBox="1"/>
        </xdr:nvSpPr>
        <xdr:spPr>
          <a:xfrm>
            <a:off x="66676" y="2762250"/>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Bar</a:t>
            </a:r>
          </a:p>
        </xdr:txBody>
      </xdr:sp>
    </xdr:grpSp>
    <xdr:clientData/>
  </xdr:twoCellAnchor>
  <xdr:twoCellAnchor>
    <xdr:from>
      <xdr:col>5</xdr:col>
      <xdr:colOff>28575</xdr:colOff>
      <xdr:row>8</xdr:row>
      <xdr:rowOff>85724</xdr:rowOff>
    </xdr:from>
    <xdr:to>
      <xdr:col>9</xdr:col>
      <xdr:colOff>323850</xdr:colOff>
      <xdr:row>13</xdr:row>
      <xdr:rowOff>57149</xdr:rowOff>
    </xdr:to>
    <xdr:grpSp>
      <xdr:nvGrpSpPr>
        <xdr:cNvPr id="18" name="Group 17">
          <a:extLst>
            <a:ext uri="{FF2B5EF4-FFF2-40B4-BE49-F238E27FC236}">
              <a16:creationId xmlns:a16="http://schemas.microsoft.com/office/drawing/2014/main" id="{00000000-0008-0000-1400-000012000000}"/>
            </a:ext>
          </a:extLst>
        </xdr:cNvPr>
        <xdr:cNvGrpSpPr/>
      </xdr:nvGrpSpPr>
      <xdr:grpSpPr>
        <a:xfrm>
          <a:off x="3076575" y="1609724"/>
          <a:ext cx="2733675" cy="923925"/>
          <a:chOff x="3086100" y="2752724"/>
          <a:chExt cx="2733675" cy="923925"/>
        </a:xfrm>
      </xdr:grpSpPr>
      <xdr:sp macro="" textlink="">
        <xdr:nvSpPr>
          <xdr:cNvPr id="19" name="Rectangle: Rounded Corners 18">
            <a:extLst>
              <a:ext uri="{FF2B5EF4-FFF2-40B4-BE49-F238E27FC236}">
                <a16:creationId xmlns:a16="http://schemas.microsoft.com/office/drawing/2014/main" id="{00000000-0008-0000-1400-000013000000}"/>
              </a:ext>
            </a:extLst>
          </xdr:cNvPr>
          <xdr:cNvSpPr/>
        </xdr:nvSpPr>
        <xdr:spPr>
          <a:xfrm>
            <a:off x="3086100" y="275272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0" name="Chart 19">
            <a:extLst>
              <a:ext uri="{FF2B5EF4-FFF2-40B4-BE49-F238E27FC236}">
                <a16:creationId xmlns:a16="http://schemas.microsoft.com/office/drawing/2014/main" id="{00000000-0008-0000-1400-000014000000}"/>
              </a:ext>
            </a:extLst>
          </xdr:cNvPr>
          <xdr:cNvGraphicFramePr>
            <a:graphicFrameLocks/>
          </xdr:cNvGraphicFramePr>
        </xdr:nvGraphicFramePr>
        <xdr:xfrm>
          <a:off x="3248026" y="2924175"/>
          <a:ext cx="2438399" cy="69532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1400-000015000000}"/>
              </a:ext>
            </a:extLst>
          </xdr:cNvPr>
          <xdr:cNvSpPr txBox="1"/>
        </xdr:nvSpPr>
        <xdr:spPr>
          <a:xfrm>
            <a:off x="3095626" y="2762249"/>
            <a:ext cx="457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Dot</a:t>
            </a:r>
          </a:p>
        </xdr:txBody>
      </xdr:sp>
    </xdr:grpSp>
    <xdr:clientData/>
  </xdr:twoCellAnchor>
  <xdr:twoCellAnchor>
    <xdr:from>
      <xdr:col>0</xdr:col>
      <xdr:colOff>200025</xdr:colOff>
      <xdr:row>20</xdr:row>
      <xdr:rowOff>133349</xdr:rowOff>
    </xdr:from>
    <xdr:to>
      <xdr:col>4</xdr:col>
      <xdr:colOff>495300</xdr:colOff>
      <xdr:row>25</xdr:row>
      <xdr:rowOff>104774</xdr:rowOff>
    </xdr:to>
    <xdr:grpSp>
      <xdr:nvGrpSpPr>
        <xdr:cNvPr id="22" name="Group 21">
          <a:extLst>
            <a:ext uri="{FF2B5EF4-FFF2-40B4-BE49-F238E27FC236}">
              <a16:creationId xmlns:a16="http://schemas.microsoft.com/office/drawing/2014/main" id="{00000000-0008-0000-1400-000016000000}"/>
            </a:ext>
          </a:extLst>
        </xdr:cNvPr>
        <xdr:cNvGrpSpPr/>
      </xdr:nvGrpSpPr>
      <xdr:grpSpPr>
        <a:xfrm>
          <a:off x="200025" y="3943349"/>
          <a:ext cx="2733675" cy="923925"/>
          <a:chOff x="66675" y="3800474"/>
          <a:chExt cx="2733675" cy="923925"/>
        </a:xfrm>
      </xdr:grpSpPr>
      <xdr:sp macro="" textlink="">
        <xdr:nvSpPr>
          <xdr:cNvPr id="23" name="Rectangle: Rounded Corners 22">
            <a:extLst>
              <a:ext uri="{FF2B5EF4-FFF2-40B4-BE49-F238E27FC236}">
                <a16:creationId xmlns:a16="http://schemas.microsoft.com/office/drawing/2014/main" id="{00000000-0008-0000-1400-000017000000}"/>
              </a:ext>
            </a:extLst>
          </xdr:cNvPr>
          <xdr:cNvSpPr/>
        </xdr:nvSpPr>
        <xdr:spPr>
          <a:xfrm>
            <a:off x="66675" y="3800474"/>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4" name="Chart 23">
            <a:extLst>
              <a:ext uri="{FF2B5EF4-FFF2-40B4-BE49-F238E27FC236}">
                <a16:creationId xmlns:a16="http://schemas.microsoft.com/office/drawing/2014/main" id="{00000000-0008-0000-1400-000018000000}"/>
              </a:ext>
            </a:extLst>
          </xdr:cNvPr>
          <xdr:cNvGraphicFramePr>
            <a:graphicFrameLocks/>
          </xdr:cNvGraphicFramePr>
        </xdr:nvGraphicFramePr>
        <xdr:xfrm>
          <a:off x="238125" y="4048124"/>
          <a:ext cx="2362200" cy="628651"/>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00000000-0008-0000-1400-000019000000}"/>
              </a:ext>
            </a:extLst>
          </xdr:cNvPr>
          <xdr:cNvSpPr txBox="1"/>
        </xdr:nvSpPr>
        <xdr:spPr>
          <a:xfrm>
            <a:off x="85726" y="3819525"/>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Scorecard</a:t>
            </a:r>
          </a:p>
        </xdr:txBody>
      </xdr:sp>
    </xdr:grpSp>
    <xdr:clientData/>
  </xdr:twoCellAnchor>
  <xdr:twoCellAnchor>
    <xdr:from>
      <xdr:col>0</xdr:col>
      <xdr:colOff>200025</xdr:colOff>
      <xdr:row>14</xdr:row>
      <xdr:rowOff>142874</xdr:rowOff>
    </xdr:from>
    <xdr:to>
      <xdr:col>4</xdr:col>
      <xdr:colOff>495300</xdr:colOff>
      <xdr:row>19</xdr:row>
      <xdr:rowOff>114299</xdr:rowOff>
    </xdr:to>
    <xdr:grpSp>
      <xdr:nvGrpSpPr>
        <xdr:cNvPr id="26" name="Group 25">
          <a:extLst>
            <a:ext uri="{FF2B5EF4-FFF2-40B4-BE49-F238E27FC236}">
              <a16:creationId xmlns:a16="http://schemas.microsoft.com/office/drawing/2014/main" id="{00000000-0008-0000-1400-00001A000000}"/>
            </a:ext>
          </a:extLst>
        </xdr:cNvPr>
        <xdr:cNvGrpSpPr/>
      </xdr:nvGrpSpPr>
      <xdr:grpSpPr>
        <a:xfrm>
          <a:off x="200025" y="2809874"/>
          <a:ext cx="2733675" cy="923925"/>
          <a:chOff x="3190875" y="3771899"/>
          <a:chExt cx="2733675" cy="923925"/>
        </a:xfrm>
      </xdr:grpSpPr>
      <xdr:sp macro="" textlink="">
        <xdr:nvSpPr>
          <xdr:cNvPr id="27" name="Rectangle: Rounded Corners 26">
            <a:extLst>
              <a:ext uri="{FF2B5EF4-FFF2-40B4-BE49-F238E27FC236}">
                <a16:creationId xmlns:a16="http://schemas.microsoft.com/office/drawing/2014/main" id="{00000000-0008-0000-1400-00001B000000}"/>
              </a:ext>
            </a:extLst>
          </xdr:cNvPr>
          <xdr:cNvSpPr/>
        </xdr:nvSpPr>
        <xdr:spPr>
          <a:xfrm>
            <a:off x="3190875" y="3771899"/>
            <a:ext cx="2733675" cy="923925"/>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00000000-0008-0000-1400-00001C000000}"/>
              </a:ext>
            </a:extLst>
          </xdr:cNvPr>
          <xdr:cNvGraphicFramePr>
            <a:graphicFrameLocks/>
          </xdr:cNvGraphicFramePr>
        </xdr:nvGraphicFramePr>
        <xdr:xfrm>
          <a:off x="3267075" y="3914775"/>
          <a:ext cx="2543175" cy="73342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9" name="TextBox 28">
            <a:extLst>
              <a:ext uri="{FF2B5EF4-FFF2-40B4-BE49-F238E27FC236}">
                <a16:creationId xmlns:a16="http://schemas.microsoft.com/office/drawing/2014/main" id="{00000000-0008-0000-1400-00001D000000}"/>
              </a:ext>
            </a:extLst>
          </xdr:cNvPr>
          <xdr:cNvSpPr txBox="1"/>
        </xdr:nvSpPr>
        <xdr:spPr>
          <a:xfrm>
            <a:off x="3200401" y="3781424"/>
            <a:ext cx="666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Steps</a:t>
            </a:r>
          </a:p>
        </xdr:txBody>
      </xdr:sp>
    </xdr:grpSp>
    <xdr:clientData/>
  </xdr:twoCellAnchor>
  <xdr:twoCellAnchor>
    <xdr:from>
      <xdr:col>0</xdr:col>
      <xdr:colOff>200025</xdr:colOff>
      <xdr:row>26</xdr:row>
      <xdr:rowOff>104775</xdr:rowOff>
    </xdr:from>
    <xdr:to>
      <xdr:col>4</xdr:col>
      <xdr:colOff>495300</xdr:colOff>
      <xdr:row>38</xdr:row>
      <xdr:rowOff>161925</xdr:rowOff>
    </xdr:to>
    <xdr:grpSp>
      <xdr:nvGrpSpPr>
        <xdr:cNvPr id="30" name="Group 29">
          <a:extLst>
            <a:ext uri="{FF2B5EF4-FFF2-40B4-BE49-F238E27FC236}">
              <a16:creationId xmlns:a16="http://schemas.microsoft.com/office/drawing/2014/main" id="{00000000-0008-0000-1400-00001E000000}"/>
            </a:ext>
          </a:extLst>
        </xdr:cNvPr>
        <xdr:cNvGrpSpPr/>
      </xdr:nvGrpSpPr>
      <xdr:grpSpPr>
        <a:xfrm>
          <a:off x="200025" y="5057775"/>
          <a:ext cx="2733675" cy="2343150"/>
          <a:chOff x="66675" y="4857750"/>
          <a:chExt cx="2733675" cy="2343150"/>
        </a:xfrm>
      </xdr:grpSpPr>
      <xdr:sp macro="" textlink="">
        <xdr:nvSpPr>
          <xdr:cNvPr id="31" name="Rectangle: Rounded Corners 30">
            <a:extLst>
              <a:ext uri="{FF2B5EF4-FFF2-40B4-BE49-F238E27FC236}">
                <a16:creationId xmlns:a16="http://schemas.microsoft.com/office/drawing/2014/main" id="{00000000-0008-0000-1400-00001F000000}"/>
              </a:ext>
            </a:extLst>
          </xdr:cNvPr>
          <xdr:cNvSpPr/>
        </xdr:nvSpPr>
        <xdr:spPr>
          <a:xfrm>
            <a:off x="66675" y="4857750"/>
            <a:ext cx="2733675" cy="234315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2" name="Chart 31">
            <a:extLst>
              <a:ext uri="{FF2B5EF4-FFF2-40B4-BE49-F238E27FC236}">
                <a16:creationId xmlns:a16="http://schemas.microsoft.com/office/drawing/2014/main" id="{00000000-0008-0000-1400-000020000000}"/>
              </a:ext>
            </a:extLst>
          </xdr:cNvPr>
          <xdr:cNvGraphicFramePr>
            <a:graphicFrameLocks/>
          </xdr:cNvGraphicFramePr>
        </xdr:nvGraphicFramePr>
        <xdr:xfrm>
          <a:off x="228600" y="5172076"/>
          <a:ext cx="2341105" cy="195262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3" name="TextBox 32">
            <a:extLst>
              <a:ext uri="{FF2B5EF4-FFF2-40B4-BE49-F238E27FC236}">
                <a16:creationId xmlns:a16="http://schemas.microsoft.com/office/drawing/2014/main" id="{00000000-0008-0000-1400-000021000000}"/>
              </a:ext>
            </a:extLst>
          </xdr:cNvPr>
          <xdr:cNvSpPr txBox="1"/>
        </xdr:nvSpPr>
        <xdr:spPr>
          <a:xfrm>
            <a:off x="85726" y="4876800"/>
            <a:ext cx="6400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tx1">
                    <a:lumMod val="50000"/>
                    <a:lumOff val="50000"/>
                  </a:schemeClr>
                </a:solidFill>
                <a:latin typeface="Roboto" panose="02000000000000000000" pitchFamily="2" charset="0"/>
                <a:ea typeface="Roboto" panose="02000000000000000000" pitchFamily="2" charset="0"/>
              </a:rPr>
              <a:t>Waffle</a:t>
            </a:r>
          </a:p>
        </xdr:txBody>
      </xdr:sp>
    </xdr:grpSp>
    <xdr:clientData/>
  </xdr:twoCellAnchor>
  <xdr:twoCellAnchor>
    <xdr:from>
      <xdr:col>5</xdr:col>
      <xdr:colOff>28575</xdr:colOff>
      <xdr:row>14</xdr:row>
      <xdr:rowOff>28575</xdr:rowOff>
    </xdr:from>
    <xdr:to>
      <xdr:col>9</xdr:col>
      <xdr:colOff>323850</xdr:colOff>
      <xdr:row>27</xdr:row>
      <xdr:rowOff>9525</xdr:rowOff>
    </xdr:to>
    <xdr:grpSp>
      <xdr:nvGrpSpPr>
        <xdr:cNvPr id="34" name="Group 33">
          <a:extLst>
            <a:ext uri="{FF2B5EF4-FFF2-40B4-BE49-F238E27FC236}">
              <a16:creationId xmlns:a16="http://schemas.microsoft.com/office/drawing/2014/main" id="{00000000-0008-0000-1400-000022000000}"/>
            </a:ext>
          </a:extLst>
        </xdr:cNvPr>
        <xdr:cNvGrpSpPr/>
      </xdr:nvGrpSpPr>
      <xdr:grpSpPr>
        <a:xfrm>
          <a:off x="3076575" y="2695575"/>
          <a:ext cx="2733675" cy="2457450"/>
          <a:chOff x="3219450" y="4857750"/>
          <a:chExt cx="2733675" cy="2457450"/>
        </a:xfrm>
      </xdr:grpSpPr>
      <xdr:sp macro="" textlink="">
        <xdr:nvSpPr>
          <xdr:cNvPr id="35" name="Rectangle: Rounded Corners 34">
            <a:extLst>
              <a:ext uri="{FF2B5EF4-FFF2-40B4-BE49-F238E27FC236}">
                <a16:creationId xmlns:a16="http://schemas.microsoft.com/office/drawing/2014/main" id="{00000000-0008-0000-1400-000023000000}"/>
              </a:ext>
            </a:extLst>
          </xdr:cNvPr>
          <xdr:cNvSpPr/>
        </xdr:nvSpPr>
        <xdr:spPr>
          <a:xfrm>
            <a:off x="3219450" y="4857750"/>
            <a:ext cx="2733675" cy="2457450"/>
          </a:xfrm>
          <a:prstGeom prst="roundRect">
            <a:avLst>
              <a:gd name="adj" fmla="val 2728"/>
            </a:avLst>
          </a:prstGeom>
          <a:solidFill>
            <a:schemeClr val="tx1">
              <a:lumMod val="85000"/>
              <a:lumOff val="15000"/>
            </a:schemeClr>
          </a:solidFill>
          <a:ln>
            <a:solidFill>
              <a:schemeClr val="tx1">
                <a:lumMod val="65000"/>
                <a:lumOff val="35000"/>
              </a:schemeClr>
            </a:solidFill>
          </a:ln>
          <a:effectLst>
            <a:outerShdw blurRad="12700" dist="25400" dir="2700000" algn="tl" rotWithShape="0">
              <a:schemeClr val="bg1">
                <a:lumMod val="50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6" name="Chart 35">
            <a:extLst>
              <a:ext uri="{FF2B5EF4-FFF2-40B4-BE49-F238E27FC236}">
                <a16:creationId xmlns:a16="http://schemas.microsoft.com/office/drawing/2014/main" id="{00000000-0008-0000-1400-000024000000}"/>
              </a:ext>
            </a:extLst>
          </xdr:cNvPr>
          <xdr:cNvGraphicFramePr>
            <a:graphicFrameLocks/>
          </xdr:cNvGraphicFramePr>
        </xdr:nvGraphicFramePr>
        <xdr:xfrm>
          <a:off x="3333750" y="5057775"/>
          <a:ext cx="2476498" cy="22098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7" name="TextBox 36">
            <a:extLst>
              <a:ext uri="{FF2B5EF4-FFF2-40B4-BE49-F238E27FC236}">
                <a16:creationId xmlns:a16="http://schemas.microsoft.com/office/drawing/2014/main" id="{00000000-0008-0000-1400-000025000000}"/>
              </a:ext>
            </a:extLst>
          </xdr:cNvPr>
          <xdr:cNvSpPr txBox="1"/>
        </xdr:nvSpPr>
        <xdr:spPr>
          <a:xfrm>
            <a:off x="3238501" y="4876799"/>
            <a:ext cx="914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a:solidFill>
                  <a:schemeClr val="tx1">
                    <a:lumMod val="50000"/>
                    <a:lumOff val="50000"/>
                  </a:schemeClr>
                </a:solidFill>
                <a:latin typeface="Roboto" panose="02000000000000000000" pitchFamily="2" charset="0"/>
                <a:ea typeface="Roboto" panose="02000000000000000000" pitchFamily="2" charset="0"/>
                <a:cs typeface="+mn-cs"/>
              </a:rPr>
              <a:t>Calendar</a:t>
            </a:r>
          </a:p>
        </xdr:txBody>
      </xdr:sp>
    </xdr:grpSp>
    <xdr:clientData/>
  </xdr:twoCellAnchor>
  <xdr:twoCellAnchor editAs="oneCell">
    <xdr:from>
      <xdr:col>7</xdr:col>
      <xdr:colOff>133349</xdr:colOff>
      <xdr:row>39</xdr:row>
      <xdr:rowOff>19051</xdr:rowOff>
    </xdr:from>
    <xdr:to>
      <xdr:col>9</xdr:col>
      <xdr:colOff>323610</xdr:colOff>
      <xdr:row>40</xdr:row>
      <xdr:rowOff>165139</xdr:rowOff>
    </xdr:to>
    <xdr:pic>
      <xdr:nvPicPr>
        <xdr:cNvPr id="38" name="Picture 37">
          <a:extLst>
            <a:ext uri="{FF2B5EF4-FFF2-40B4-BE49-F238E27FC236}">
              <a16:creationId xmlns:a16="http://schemas.microsoft.com/office/drawing/2014/main" id="{00000000-0008-0000-1400-000026000000}"/>
            </a:ext>
          </a:extLst>
        </xdr:cNvPr>
        <xdr:cNvPicPr>
          <a:picLocks noChangeAspect="1"/>
        </xdr:cNvPicPr>
      </xdr:nvPicPr>
      <xdr:blipFill>
        <a:blip xmlns:r="http://schemas.openxmlformats.org/officeDocument/2006/relationships" r:embed="rId10">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4400549" y="7448551"/>
          <a:ext cx="1409461" cy="336588"/>
        </a:xfrm>
        <a:prstGeom prst="rect">
          <a:avLst/>
        </a:prstGeom>
      </xdr:spPr>
    </xdr:pic>
    <xdr:clientData/>
  </xdr:twoCellAnchor>
</xdr:wsDr>
</file>

<file path=xl/drawings/drawing23.xml><?xml version="1.0" encoding="utf-8"?>
<c:userShapes xmlns:c="http://schemas.openxmlformats.org/drawingml/2006/chart">
  <cdr:relSizeAnchor xmlns:cdr="http://schemas.openxmlformats.org/drawingml/2006/chartDrawing">
    <cdr:from>
      <cdr:x>0.33078</cdr:x>
      <cdr:y>0.36979</cdr:y>
    </cdr:from>
    <cdr:to>
      <cdr:x>0.66567</cdr:x>
      <cdr:y>0.60243</cdr:y>
    </cdr:to>
    <cdr:sp macro="" textlink="Donut!$L$2">
      <cdr:nvSpPr>
        <cdr:cNvPr id="2" name="TextBox 1">
          <a:extLst xmlns:a="http://schemas.openxmlformats.org/drawingml/2006/main">
            <a:ext uri="{FF2B5EF4-FFF2-40B4-BE49-F238E27FC236}">
              <a16:creationId xmlns:a16="http://schemas.microsoft.com/office/drawing/2014/main" id="{FDC4D8F2-7923-5C50-93DE-684D58B2A24B}"/>
            </a:ext>
          </a:extLst>
        </cdr:cNvPr>
        <cdr:cNvSpPr txBox="1"/>
      </cdr:nvSpPr>
      <cdr:spPr>
        <a:xfrm xmlns:a="http://schemas.openxmlformats.org/drawingml/2006/main">
          <a:off x="1055488" y="1014402"/>
          <a:ext cx="1068587" cy="6381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76E361E-A7F7-41FC-87A5-05C1680CEE71}" type="TxLink">
            <a:rPr lang="en-US" sz="2000" b="0" i="0" u="none" strike="noStrike">
              <a:solidFill>
                <a:srgbClr val="00B0F0"/>
              </a:solidFill>
              <a:latin typeface="Roboto Medium" panose="02000000000000000000" pitchFamily="2" charset="0"/>
              <a:ea typeface="Roboto Medium" panose="02000000000000000000" pitchFamily="2" charset="0"/>
              <a:cs typeface="Calibri"/>
            </a:rPr>
            <a:pPr algn="ctr"/>
            <a:t>85%</a:t>
          </a:fld>
          <a:endParaRPr lang="en-US" sz="2000" b="1">
            <a:solidFill>
              <a:srgbClr val="00B0F0"/>
            </a:solidFill>
            <a:latin typeface="Roboto Medium" panose="02000000000000000000" pitchFamily="2" charset="0"/>
            <a:ea typeface="Roboto Medium" panose="02000000000000000000" pitchFamily="2" charset="0"/>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excelcampus.com/charts/8-types-of-progress-cha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851A-59B5-4057-AFC0-14B1C75453EE}">
  <dimension ref="A1:B2"/>
  <sheetViews>
    <sheetView showGridLines="0" workbookViewId="0"/>
  </sheetViews>
  <sheetFormatPr defaultRowHeight="15" x14ac:dyDescent="0.25"/>
  <cols>
    <col min="1" max="1" width="4.7109375" customWidth="1"/>
  </cols>
  <sheetData>
    <row r="1" spans="1:2" x14ac:dyDescent="0.25">
      <c r="A1" s="14" t="s">
        <v>45</v>
      </c>
    </row>
    <row r="2" spans="1:2" ht="18.75" x14ac:dyDescent="0.3">
      <c r="B2" s="13" t="s">
        <v>44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E8CFB-4285-45EB-ACDF-9C32679F9801}">
  <sheetPr codeName="Sheet14"/>
  <dimension ref="A1"/>
  <sheetViews>
    <sheetView workbookViewId="0"/>
  </sheetViews>
  <sheetFormatPr defaultRowHeight="15" x14ac:dyDescent="0.25"/>
  <sheetData>
    <row r="1" spans="1:1" x14ac:dyDescent="0.25">
      <c r="A1">
        <f ca="1">RANDBETWEEN(20,90)/100</f>
        <v>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C0B3-9240-402A-B45F-FFA5D8EDD866}">
  <dimension ref="A1"/>
  <sheetViews>
    <sheetView showGridLines="0" zoomScaleNormal="100" workbookViewId="0"/>
  </sheetViews>
  <sheetFormatPr defaultRowHeight="15" x14ac:dyDescent="0.25"/>
  <cols>
    <col min="1" max="16384" width="9.140625" style="11"/>
  </cols>
  <sheetData>
    <row r="1" spans="1:1" x14ac:dyDescent="0.25">
      <c r="A1" s="17">
        <v>3</v>
      </c>
    </row>
  </sheetData>
  <hyperlinks>
    <hyperlink ref="A1" location="'TOC Gallery'!A1" tooltip="Go To: Table of Contents" display="'TOC Gallery'!A1" xr:uid="{4A1C5B97-E369-442E-B48A-094E493FDC43}"/>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89D69-68D4-44D6-9295-F160575396D6}">
  <dimension ref="A1"/>
  <sheetViews>
    <sheetView showGridLines="0" zoomScaleNormal="100" workbookViewId="0"/>
  </sheetViews>
  <sheetFormatPr defaultRowHeight="15" x14ac:dyDescent="0.25"/>
  <cols>
    <col min="1" max="16384" width="9.140625" style="12"/>
  </cols>
  <sheetData>
    <row r="1" spans="1:1" x14ac:dyDescent="0.25">
      <c r="A1" s="16">
        <v>3</v>
      </c>
    </row>
  </sheetData>
  <hyperlinks>
    <hyperlink ref="A1" location="'TOC Gallery'!A1" tooltip="Go To: Table of Contents" display="'TOC Gallery'!A1" xr:uid="{DC73292E-2496-4415-83E7-9A98AC2B5831}"/>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031F-B38B-4745-AE0C-D43322BE4706}">
  <sheetPr>
    <tabColor theme="1" tint="0.34998626667073579"/>
  </sheetPr>
  <dimension ref="A1"/>
  <sheetViews>
    <sheetView showGridLines="0" workbookViewId="0">
      <selection activeCell="O8" sqref="O8"/>
    </sheetView>
  </sheetViews>
  <sheetFormatPr defaultRowHeight="15" x14ac:dyDescent="0.25"/>
  <cols>
    <col min="1" max="16384" width="9.140625" style="11"/>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Spinner 1">
              <controlPr defaultSize="0" autoPict="0">
                <anchor moveWithCells="1" sizeWithCells="1">
                  <from>
                    <xdr:col>3</xdr:col>
                    <xdr:colOff>447675</xdr:colOff>
                    <xdr:row>2</xdr:row>
                    <xdr:rowOff>47625</xdr:rowOff>
                  </from>
                  <to>
                    <xdr:col>3</xdr:col>
                    <xdr:colOff>581025</xdr:colOff>
                    <xdr:row>3</xdr:row>
                    <xdr:rowOff>57150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41B-B21F-441E-8E09-AAD3727FA08B}">
  <sheetPr>
    <tabColor theme="1" tint="0.34998626667073579"/>
  </sheetPr>
  <dimension ref="A1:Z103"/>
  <sheetViews>
    <sheetView tabSelected="1" workbookViewId="0">
      <selection activeCell="T4" sqref="T4"/>
    </sheetView>
  </sheetViews>
  <sheetFormatPr defaultRowHeight="15" x14ac:dyDescent="0.25"/>
  <cols>
    <col min="1" max="1" width="2.7109375" style="30" customWidth="1"/>
    <col min="2" max="5" width="9.140625" style="30"/>
    <col min="6" max="6" width="9.140625" style="31"/>
    <col min="11" max="11" width="10.28515625" bestFit="1" customWidth="1"/>
    <col min="12" max="12" width="10.28515625" customWidth="1"/>
    <col min="16" max="16" width="10.28515625" bestFit="1" customWidth="1"/>
    <col min="19" max="19" width="10.28515625" bestFit="1" customWidth="1"/>
    <col min="20" max="20" width="11.5703125" bestFit="1" customWidth="1"/>
    <col min="21" max="21" width="10.7109375" bestFit="1" customWidth="1"/>
    <col min="22" max="23" width="9.7109375" bestFit="1" customWidth="1"/>
    <col min="26" max="26" width="14.5703125" bestFit="1" customWidth="1"/>
  </cols>
  <sheetData>
    <row r="1" spans="1:26" ht="18.75" x14ac:dyDescent="0.3">
      <c r="A1" s="28">
        <v>3</v>
      </c>
      <c r="B1" s="29" t="s">
        <v>32</v>
      </c>
      <c r="H1" s="13" t="s">
        <v>1</v>
      </c>
      <c r="I1" s="27"/>
      <c r="J1" s="27"/>
      <c r="K1" s="27"/>
      <c r="L1" s="27"/>
      <c r="M1" s="27"/>
      <c r="N1" s="27"/>
      <c r="O1" s="27"/>
      <c r="P1" s="27"/>
      <c r="Q1" s="27"/>
      <c r="R1" s="27"/>
      <c r="S1" s="27"/>
      <c r="T1" s="27"/>
      <c r="U1" s="27"/>
      <c r="V1" s="27"/>
      <c r="W1" s="27"/>
    </row>
    <row r="2" spans="1:26" x14ac:dyDescent="0.25">
      <c r="H2" s="33" t="s">
        <v>51</v>
      </c>
      <c r="I2" s="34"/>
      <c r="J2" s="34"/>
      <c r="K2" s="34"/>
      <c r="M2" s="20" t="s">
        <v>65</v>
      </c>
      <c r="N2" s="21"/>
      <c r="P2" s="25" t="s">
        <v>35</v>
      </c>
      <c r="Q2" s="26"/>
      <c r="S2" s="23" t="s">
        <v>67</v>
      </c>
      <c r="T2" s="24"/>
      <c r="V2" s="22" t="s">
        <v>66</v>
      </c>
      <c r="W2" s="22"/>
      <c r="Y2" s="33" t="s">
        <v>77</v>
      </c>
      <c r="Z2" s="33"/>
    </row>
    <row r="3" spans="1:26" x14ac:dyDescent="0.25">
      <c r="H3" s="2" t="s">
        <v>64</v>
      </c>
      <c r="I3" s="2" t="s">
        <v>15</v>
      </c>
      <c r="J3" s="2" t="s">
        <v>16</v>
      </c>
      <c r="K3" s="2" t="s">
        <v>19</v>
      </c>
      <c r="L3" s="2"/>
      <c r="M3" s="2" t="s">
        <v>15</v>
      </c>
      <c r="N3" s="2" t="s">
        <v>16</v>
      </c>
      <c r="O3" s="2"/>
      <c r="P3" s="2" t="s">
        <v>79</v>
      </c>
      <c r="Q3" s="2" t="s">
        <v>17</v>
      </c>
      <c r="R3" s="2"/>
      <c r="S3" s="2" t="s">
        <v>33</v>
      </c>
      <c r="T3" s="9">
        <v>45139</v>
      </c>
      <c r="V3" s="2" t="s">
        <v>18</v>
      </c>
      <c r="W3" s="2" t="s">
        <v>0</v>
      </c>
      <c r="Y3" s="2" t="s">
        <v>22</v>
      </c>
      <c r="Z3" s="2" t="s">
        <v>78</v>
      </c>
    </row>
    <row r="4" spans="1:26" x14ac:dyDescent="0.25">
      <c r="H4">
        <v>1</v>
      </c>
      <c r="I4">
        <v>1</v>
      </c>
      <c r="J4">
        <v>6</v>
      </c>
      <c r="K4" s="10">
        <f>$T$3-WEEKDAY($T$3,$T$7)+1</f>
        <v>45137</v>
      </c>
      <c r="L4" s="10"/>
      <c r="M4">
        <f t="shared" ref="M4:M45" si="0">IF(COUNTIFS($V$4:$V$95,$K4,$W$4:$W$95,"Yes")&gt;0,I4,NA())</f>
        <v>1</v>
      </c>
      <c r="N4">
        <v>6</v>
      </c>
      <c r="P4" t="str">
        <f>LEFT(TEXT(K4,"DDD"),1)</f>
        <v>S</v>
      </c>
      <c r="Q4">
        <v>0</v>
      </c>
      <c r="S4" s="2" t="s">
        <v>34</v>
      </c>
      <c r="T4" t="str">
        <f>TEXT(T3,"mmmm yyyy")</f>
        <v>August 2023</v>
      </c>
      <c r="V4" s="9">
        <v>45078</v>
      </c>
      <c r="W4" t="s">
        <v>21</v>
      </c>
      <c r="Y4" t="s">
        <v>75</v>
      </c>
      <c r="Z4">
        <v>1</v>
      </c>
    </row>
    <row r="5" spans="1:26" x14ac:dyDescent="0.25">
      <c r="H5">
        <v>2</v>
      </c>
      <c r="I5">
        <v>2</v>
      </c>
      <c r="J5">
        <v>6</v>
      </c>
      <c r="K5" s="10">
        <f>K4+1</f>
        <v>45138</v>
      </c>
      <c r="L5" s="10"/>
      <c r="M5">
        <f t="shared" si="0"/>
        <v>2</v>
      </c>
      <c r="N5">
        <v>6</v>
      </c>
      <c r="P5" t="str">
        <f t="shared" ref="P5:P10" si="1">LEFT(TEXT(K5,"DDD"),1)</f>
        <v>M</v>
      </c>
      <c r="Q5">
        <v>0</v>
      </c>
      <c r="S5" s="19" t="s">
        <v>52</v>
      </c>
      <c r="T5">
        <v>1484</v>
      </c>
      <c r="V5" s="9">
        <v>45079</v>
      </c>
      <c r="W5" t="s">
        <v>20</v>
      </c>
      <c r="Y5" t="s">
        <v>69</v>
      </c>
      <c r="Z5">
        <v>11</v>
      </c>
    </row>
    <row r="6" spans="1:26" x14ac:dyDescent="0.25">
      <c r="H6">
        <v>3</v>
      </c>
      <c r="I6">
        <v>3</v>
      </c>
      <c r="J6">
        <v>6</v>
      </c>
      <c r="K6" s="10">
        <f t="shared" ref="K6:K45" si="2">K5+1</f>
        <v>45139</v>
      </c>
      <c r="L6" s="10"/>
      <c r="M6">
        <f t="shared" si="0"/>
        <v>3</v>
      </c>
      <c r="N6">
        <v>6</v>
      </c>
      <c r="P6" t="str">
        <f t="shared" si="1"/>
        <v>T</v>
      </c>
      <c r="Q6">
        <v>0</v>
      </c>
      <c r="S6" s="19" t="s">
        <v>33</v>
      </c>
      <c r="T6" t="s">
        <v>75</v>
      </c>
      <c r="V6" s="9">
        <v>45080</v>
      </c>
      <c r="W6" t="s">
        <v>21</v>
      </c>
      <c r="Y6" t="s">
        <v>70</v>
      </c>
      <c r="Z6">
        <v>12</v>
      </c>
    </row>
    <row r="7" spans="1:26" x14ac:dyDescent="0.25">
      <c r="H7">
        <v>4</v>
      </c>
      <c r="I7">
        <v>4</v>
      </c>
      <c r="J7">
        <v>6</v>
      </c>
      <c r="K7" s="10">
        <f t="shared" si="2"/>
        <v>45140</v>
      </c>
      <c r="L7" s="10"/>
      <c r="M7">
        <f t="shared" si="0"/>
        <v>4</v>
      </c>
      <c r="N7">
        <v>6</v>
      </c>
      <c r="P7" t="str">
        <f t="shared" si="1"/>
        <v>W</v>
      </c>
      <c r="Q7">
        <v>0</v>
      </c>
      <c r="S7" s="19" t="s">
        <v>76</v>
      </c>
      <c r="T7">
        <f>VLOOKUP(T6,$Y$4:$Z$10,2,FALSE)</f>
        <v>1</v>
      </c>
      <c r="V7" s="9">
        <v>45081</v>
      </c>
      <c r="W7" t="s">
        <v>20</v>
      </c>
      <c r="Y7" t="s">
        <v>71</v>
      </c>
      <c r="Z7">
        <v>13</v>
      </c>
    </row>
    <row r="8" spans="1:26" x14ac:dyDescent="0.25">
      <c r="H8">
        <v>5</v>
      </c>
      <c r="I8">
        <v>5</v>
      </c>
      <c r="J8">
        <v>6</v>
      </c>
      <c r="K8" s="10">
        <f t="shared" si="2"/>
        <v>45141</v>
      </c>
      <c r="L8" s="10"/>
      <c r="M8">
        <f t="shared" si="0"/>
        <v>5</v>
      </c>
      <c r="N8">
        <v>6</v>
      </c>
      <c r="P8" t="str">
        <f t="shared" si="1"/>
        <v>T</v>
      </c>
      <c r="Q8">
        <v>0</v>
      </c>
      <c r="S8" s="1"/>
      <c r="V8" s="9">
        <v>45082</v>
      </c>
      <c r="W8" t="s">
        <v>21</v>
      </c>
      <c r="Y8" t="s">
        <v>72</v>
      </c>
      <c r="Z8">
        <v>14</v>
      </c>
    </row>
    <row r="9" spans="1:26" x14ac:dyDescent="0.25">
      <c r="H9">
        <v>6</v>
      </c>
      <c r="I9">
        <v>6</v>
      </c>
      <c r="J9">
        <v>6</v>
      </c>
      <c r="K9" s="10">
        <f t="shared" si="2"/>
        <v>45142</v>
      </c>
      <c r="L9" s="10"/>
      <c r="M9">
        <f t="shared" si="0"/>
        <v>6</v>
      </c>
      <c r="N9">
        <v>6</v>
      </c>
      <c r="P9" t="str">
        <f t="shared" si="1"/>
        <v>F</v>
      </c>
      <c r="Q9">
        <v>0</v>
      </c>
      <c r="S9" s="1"/>
      <c r="V9" s="9">
        <v>45083</v>
      </c>
      <c r="W9" t="s">
        <v>20</v>
      </c>
      <c r="Y9" t="s">
        <v>73</v>
      </c>
      <c r="Z9">
        <v>15</v>
      </c>
    </row>
    <row r="10" spans="1:26" x14ac:dyDescent="0.25">
      <c r="H10">
        <v>7</v>
      </c>
      <c r="I10">
        <v>7</v>
      </c>
      <c r="J10">
        <v>6</v>
      </c>
      <c r="K10" s="10">
        <f t="shared" si="2"/>
        <v>45143</v>
      </c>
      <c r="L10" s="10"/>
      <c r="M10" t="e">
        <f t="shared" si="0"/>
        <v>#N/A</v>
      </c>
      <c r="N10">
        <v>6</v>
      </c>
      <c r="P10" t="str">
        <f t="shared" si="1"/>
        <v>S</v>
      </c>
      <c r="Q10">
        <v>0</v>
      </c>
      <c r="S10" s="1"/>
      <c r="V10" s="9">
        <v>45084</v>
      </c>
      <c r="W10" t="s">
        <v>21</v>
      </c>
      <c r="Y10" t="s">
        <v>74</v>
      </c>
      <c r="Z10">
        <v>16</v>
      </c>
    </row>
    <row r="11" spans="1:26" x14ac:dyDescent="0.25">
      <c r="H11">
        <v>8</v>
      </c>
      <c r="I11">
        <f>I4</f>
        <v>1</v>
      </c>
      <c r="J11">
        <f t="shared" ref="J11:J45" si="3">J4-1</f>
        <v>5</v>
      </c>
      <c r="K11" s="10">
        <f t="shared" si="2"/>
        <v>45144</v>
      </c>
      <c r="L11" s="10"/>
      <c r="M11" t="e">
        <f t="shared" si="0"/>
        <v>#N/A</v>
      </c>
      <c r="N11">
        <f t="shared" ref="N11:N45" si="4">N4-1</f>
        <v>5</v>
      </c>
      <c r="S11" s="1"/>
      <c r="V11" s="9">
        <v>45085</v>
      </c>
      <c r="W11" t="s">
        <v>21</v>
      </c>
    </row>
    <row r="12" spans="1:26" x14ac:dyDescent="0.25">
      <c r="H12">
        <v>9</v>
      </c>
      <c r="I12">
        <f t="shared" ref="I12:I45" si="5">I5</f>
        <v>2</v>
      </c>
      <c r="J12">
        <f t="shared" si="3"/>
        <v>5</v>
      </c>
      <c r="K12" s="10">
        <f t="shared" si="2"/>
        <v>45145</v>
      </c>
      <c r="L12" s="10"/>
      <c r="M12" t="e">
        <f t="shared" si="0"/>
        <v>#N/A</v>
      </c>
      <c r="N12">
        <f t="shared" si="4"/>
        <v>5</v>
      </c>
      <c r="S12" s="1"/>
      <c r="V12" s="9">
        <v>45086</v>
      </c>
      <c r="W12" t="s">
        <v>20</v>
      </c>
    </row>
    <row r="13" spans="1:26" x14ac:dyDescent="0.25">
      <c r="H13">
        <v>10</v>
      </c>
      <c r="I13">
        <f t="shared" si="5"/>
        <v>3</v>
      </c>
      <c r="J13">
        <f t="shared" si="3"/>
        <v>5</v>
      </c>
      <c r="K13" s="10">
        <f t="shared" si="2"/>
        <v>45146</v>
      </c>
      <c r="L13" s="10"/>
      <c r="M13">
        <f t="shared" si="0"/>
        <v>3</v>
      </c>
      <c r="N13">
        <f t="shared" si="4"/>
        <v>5</v>
      </c>
      <c r="S13" s="1"/>
      <c r="V13" s="9">
        <v>45087</v>
      </c>
      <c r="W13" t="s">
        <v>20</v>
      </c>
    </row>
    <row r="14" spans="1:26" x14ac:dyDescent="0.25">
      <c r="H14">
        <v>11</v>
      </c>
      <c r="I14">
        <f t="shared" si="5"/>
        <v>4</v>
      </c>
      <c r="J14">
        <f t="shared" si="3"/>
        <v>5</v>
      </c>
      <c r="K14" s="10">
        <f t="shared" si="2"/>
        <v>45147</v>
      </c>
      <c r="L14" s="10"/>
      <c r="M14">
        <f t="shared" si="0"/>
        <v>4</v>
      </c>
      <c r="N14">
        <f t="shared" si="4"/>
        <v>5</v>
      </c>
      <c r="S14" s="1"/>
      <c r="V14" s="9">
        <v>45088</v>
      </c>
      <c r="W14" t="s">
        <v>20</v>
      </c>
    </row>
    <row r="15" spans="1:26" x14ac:dyDescent="0.25">
      <c r="H15">
        <v>12</v>
      </c>
      <c r="I15">
        <f t="shared" si="5"/>
        <v>5</v>
      </c>
      <c r="J15">
        <f t="shared" si="3"/>
        <v>5</v>
      </c>
      <c r="K15" s="10">
        <f t="shared" si="2"/>
        <v>45148</v>
      </c>
      <c r="L15" s="10"/>
      <c r="M15">
        <f t="shared" si="0"/>
        <v>5</v>
      </c>
      <c r="N15">
        <f t="shared" si="4"/>
        <v>5</v>
      </c>
      <c r="S15" s="1"/>
      <c r="V15" s="9">
        <v>45089</v>
      </c>
      <c r="W15" t="s">
        <v>20</v>
      </c>
    </row>
    <row r="16" spans="1:26" x14ac:dyDescent="0.25">
      <c r="H16">
        <v>13</v>
      </c>
      <c r="I16">
        <f t="shared" si="5"/>
        <v>6</v>
      </c>
      <c r="J16">
        <f t="shared" si="3"/>
        <v>5</v>
      </c>
      <c r="K16" s="10">
        <f t="shared" si="2"/>
        <v>45149</v>
      </c>
      <c r="L16" s="10"/>
      <c r="M16">
        <f t="shared" si="0"/>
        <v>6</v>
      </c>
      <c r="N16">
        <f t="shared" si="4"/>
        <v>5</v>
      </c>
      <c r="S16" s="1"/>
      <c r="V16" s="9">
        <v>45090</v>
      </c>
      <c r="W16" t="s">
        <v>21</v>
      </c>
    </row>
    <row r="17" spans="8:23" x14ac:dyDescent="0.25">
      <c r="H17">
        <v>14</v>
      </c>
      <c r="I17">
        <f t="shared" si="5"/>
        <v>7</v>
      </c>
      <c r="J17">
        <f t="shared" si="3"/>
        <v>5</v>
      </c>
      <c r="K17" s="10">
        <f t="shared" si="2"/>
        <v>45150</v>
      </c>
      <c r="L17" s="10"/>
      <c r="M17">
        <f t="shared" si="0"/>
        <v>7</v>
      </c>
      <c r="N17">
        <f t="shared" si="4"/>
        <v>5</v>
      </c>
      <c r="S17" s="1"/>
      <c r="V17" s="9">
        <v>45091</v>
      </c>
      <c r="W17" t="s">
        <v>20</v>
      </c>
    </row>
    <row r="18" spans="8:23" x14ac:dyDescent="0.25">
      <c r="H18">
        <v>15</v>
      </c>
      <c r="I18">
        <f t="shared" si="5"/>
        <v>1</v>
      </c>
      <c r="J18">
        <f t="shared" si="3"/>
        <v>4</v>
      </c>
      <c r="K18" s="10">
        <f t="shared" si="2"/>
        <v>45151</v>
      </c>
      <c r="L18" s="10"/>
      <c r="M18">
        <f t="shared" si="0"/>
        <v>1</v>
      </c>
      <c r="N18">
        <f t="shared" si="4"/>
        <v>4</v>
      </c>
      <c r="S18" s="1"/>
      <c r="V18" s="9">
        <v>45092</v>
      </c>
      <c r="W18" t="s">
        <v>21</v>
      </c>
    </row>
    <row r="19" spans="8:23" x14ac:dyDescent="0.25">
      <c r="H19">
        <v>16</v>
      </c>
      <c r="I19">
        <f t="shared" si="5"/>
        <v>2</v>
      </c>
      <c r="J19">
        <f t="shared" si="3"/>
        <v>4</v>
      </c>
      <c r="K19" s="10">
        <f t="shared" si="2"/>
        <v>45152</v>
      </c>
      <c r="L19" s="10"/>
      <c r="M19" t="e">
        <f t="shared" si="0"/>
        <v>#N/A</v>
      </c>
      <c r="N19">
        <f t="shared" si="4"/>
        <v>4</v>
      </c>
      <c r="S19" s="1"/>
      <c r="V19" s="9">
        <v>45093</v>
      </c>
      <c r="W19" t="s">
        <v>20</v>
      </c>
    </row>
    <row r="20" spans="8:23" x14ac:dyDescent="0.25">
      <c r="H20">
        <v>17</v>
      </c>
      <c r="I20">
        <f t="shared" si="5"/>
        <v>3</v>
      </c>
      <c r="J20">
        <f t="shared" si="3"/>
        <v>4</v>
      </c>
      <c r="K20" s="10">
        <f t="shared" si="2"/>
        <v>45153</v>
      </c>
      <c r="L20" s="10"/>
      <c r="M20">
        <f t="shared" si="0"/>
        <v>3</v>
      </c>
      <c r="N20">
        <f t="shared" si="4"/>
        <v>4</v>
      </c>
      <c r="S20" s="1"/>
      <c r="V20" s="9">
        <v>45094</v>
      </c>
      <c r="W20" t="s">
        <v>20</v>
      </c>
    </row>
    <row r="21" spans="8:23" x14ac:dyDescent="0.25">
      <c r="H21">
        <v>18</v>
      </c>
      <c r="I21">
        <f t="shared" si="5"/>
        <v>4</v>
      </c>
      <c r="J21">
        <f t="shared" si="3"/>
        <v>4</v>
      </c>
      <c r="K21" s="10">
        <f t="shared" si="2"/>
        <v>45154</v>
      </c>
      <c r="L21" s="10"/>
      <c r="M21">
        <f t="shared" si="0"/>
        <v>4</v>
      </c>
      <c r="N21">
        <f t="shared" si="4"/>
        <v>4</v>
      </c>
      <c r="S21" s="1"/>
      <c r="V21" s="9">
        <v>45095</v>
      </c>
      <c r="W21" t="s">
        <v>20</v>
      </c>
    </row>
    <row r="22" spans="8:23" x14ac:dyDescent="0.25">
      <c r="H22">
        <v>19</v>
      </c>
      <c r="I22">
        <f t="shared" si="5"/>
        <v>5</v>
      </c>
      <c r="J22">
        <f t="shared" si="3"/>
        <v>4</v>
      </c>
      <c r="K22" s="10">
        <f t="shared" si="2"/>
        <v>45155</v>
      </c>
      <c r="L22" s="10"/>
      <c r="M22">
        <f t="shared" si="0"/>
        <v>5</v>
      </c>
      <c r="N22">
        <f t="shared" si="4"/>
        <v>4</v>
      </c>
      <c r="S22" s="1"/>
      <c r="V22" s="9">
        <v>45096</v>
      </c>
      <c r="W22" t="s">
        <v>20</v>
      </c>
    </row>
    <row r="23" spans="8:23" x14ac:dyDescent="0.25">
      <c r="H23">
        <v>20</v>
      </c>
      <c r="I23">
        <f t="shared" si="5"/>
        <v>6</v>
      </c>
      <c r="J23">
        <f t="shared" si="3"/>
        <v>4</v>
      </c>
      <c r="K23" s="10">
        <f t="shared" si="2"/>
        <v>45156</v>
      </c>
      <c r="L23" s="10"/>
      <c r="M23">
        <f t="shared" si="0"/>
        <v>6</v>
      </c>
      <c r="N23">
        <f t="shared" si="4"/>
        <v>4</v>
      </c>
      <c r="S23" s="1"/>
      <c r="V23" s="9">
        <v>45097</v>
      </c>
      <c r="W23" t="s">
        <v>20</v>
      </c>
    </row>
    <row r="24" spans="8:23" x14ac:dyDescent="0.25">
      <c r="H24">
        <v>21</v>
      </c>
      <c r="I24">
        <f t="shared" si="5"/>
        <v>7</v>
      </c>
      <c r="J24">
        <f t="shared" si="3"/>
        <v>4</v>
      </c>
      <c r="K24" s="10">
        <f t="shared" si="2"/>
        <v>45157</v>
      </c>
      <c r="L24" s="10"/>
      <c r="M24">
        <f t="shared" si="0"/>
        <v>7</v>
      </c>
      <c r="N24">
        <f t="shared" si="4"/>
        <v>4</v>
      </c>
      <c r="S24" s="1"/>
      <c r="V24" s="9">
        <v>45098</v>
      </c>
      <c r="W24" t="s">
        <v>21</v>
      </c>
    </row>
    <row r="25" spans="8:23" x14ac:dyDescent="0.25">
      <c r="H25">
        <v>22</v>
      </c>
      <c r="I25">
        <f t="shared" si="5"/>
        <v>1</v>
      </c>
      <c r="J25">
        <f t="shared" si="3"/>
        <v>3</v>
      </c>
      <c r="K25" s="10">
        <f t="shared" si="2"/>
        <v>45158</v>
      </c>
      <c r="L25" s="10"/>
      <c r="M25">
        <f t="shared" si="0"/>
        <v>1</v>
      </c>
      <c r="N25">
        <f t="shared" si="4"/>
        <v>3</v>
      </c>
      <c r="S25" s="1"/>
      <c r="V25" s="9">
        <v>45099</v>
      </c>
      <c r="W25" t="s">
        <v>20</v>
      </c>
    </row>
    <row r="26" spans="8:23" x14ac:dyDescent="0.25">
      <c r="H26">
        <v>23</v>
      </c>
      <c r="I26">
        <f t="shared" si="5"/>
        <v>2</v>
      </c>
      <c r="J26">
        <f t="shared" si="3"/>
        <v>3</v>
      </c>
      <c r="K26" s="10">
        <f t="shared" si="2"/>
        <v>45159</v>
      </c>
      <c r="L26" s="10"/>
      <c r="M26">
        <f t="shared" si="0"/>
        <v>2</v>
      </c>
      <c r="N26">
        <f t="shared" si="4"/>
        <v>3</v>
      </c>
      <c r="S26" s="1"/>
      <c r="V26" s="9">
        <v>45100</v>
      </c>
      <c r="W26" t="s">
        <v>20</v>
      </c>
    </row>
    <row r="27" spans="8:23" x14ac:dyDescent="0.25">
      <c r="H27">
        <v>24</v>
      </c>
      <c r="I27">
        <f t="shared" si="5"/>
        <v>3</v>
      </c>
      <c r="J27">
        <f t="shared" si="3"/>
        <v>3</v>
      </c>
      <c r="K27" s="10">
        <f t="shared" si="2"/>
        <v>45160</v>
      </c>
      <c r="L27" s="10"/>
      <c r="M27">
        <f t="shared" si="0"/>
        <v>3</v>
      </c>
      <c r="N27">
        <f t="shared" si="4"/>
        <v>3</v>
      </c>
      <c r="S27" s="1"/>
      <c r="V27" s="9">
        <v>45101</v>
      </c>
      <c r="W27" t="s">
        <v>21</v>
      </c>
    </row>
    <row r="28" spans="8:23" x14ac:dyDescent="0.25">
      <c r="H28">
        <v>25</v>
      </c>
      <c r="I28">
        <f t="shared" si="5"/>
        <v>4</v>
      </c>
      <c r="J28">
        <f t="shared" si="3"/>
        <v>3</v>
      </c>
      <c r="K28" s="10">
        <f t="shared" si="2"/>
        <v>45161</v>
      </c>
      <c r="L28" s="10"/>
      <c r="M28" t="e">
        <f t="shared" si="0"/>
        <v>#N/A</v>
      </c>
      <c r="N28">
        <f t="shared" si="4"/>
        <v>3</v>
      </c>
      <c r="S28" s="1"/>
      <c r="V28" s="9">
        <v>45102</v>
      </c>
      <c r="W28" t="s">
        <v>21</v>
      </c>
    </row>
    <row r="29" spans="8:23" x14ac:dyDescent="0.25">
      <c r="H29">
        <v>26</v>
      </c>
      <c r="I29">
        <f t="shared" si="5"/>
        <v>5</v>
      </c>
      <c r="J29">
        <f t="shared" si="3"/>
        <v>3</v>
      </c>
      <c r="K29" s="10">
        <f t="shared" si="2"/>
        <v>45162</v>
      </c>
      <c r="L29" s="10"/>
      <c r="M29">
        <f t="shared" si="0"/>
        <v>5</v>
      </c>
      <c r="N29">
        <f t="shared" si="4"/>
        <v>3</v>
      </c>
      <c r="S29" s="1"/>
      <c r="V29" s="9">
        <v>45103</v>
      </c>
      <c r="W29" t="s">
        <v>21</v>
      </c>
    </row>
    <row r="30" spans="8:23" x14ac:dyDescent="0.25">
      <c r="H30">
        <v>27</v>
      </c>
      <c r="I30">
        <f t="shared" si="5"/>
        <v>6</v>
      </c>
      <c r="J30">
        <f t="shared" si="3"/>
        <v>3</v>
      </c>
      <c r="K30" s="10">
        <f t="shared" si="2"/>
        <v>45163</v>
      </c>
      <c r="L30" s="10"/>
      <c r="M30">
        <f t="shared" si="0"/>
        <v>6</v>
      </c>
      <c r="N30">
        <f t="shared" si="4"/>
        <v>3</v>
      </c>
      <c r="S30" s="1"/>
      <c r="V30" s="9">
        <v>45104</v>
      </c>
      <c r="W30" t="s">
        <v>20</v>
      </c>
    </row>
    <row r="31" spans="8:23" x14ac:dyDescent="0.25">
      <c r="H31">
        <v>28</v>
      </c>
      <c r="I31">
        <f t="shared" si="5"/>
        <v>7</v>
      </c>
      <c r="J31">
        <f t="shared" si="3"/>
        <v>3</v>
      </c>
      <c r="K31" s="10">
        <f t="shared" si="2"/>
        <v>45164</v>
      </c>
      <c r="L31" s="10"/>
      <c r="M31">
        <f t="shared" si="0"/>
        <v>7</v>
      </c>
      <c r="N31">
        <f t="shared" si="4"/>
        <v>3</v>
      </c>
      <c r="S31" s="1"/>
      <c r="V31" s="9">
        <v>45105</v>
      </c>
      <c r="W31" t="s">
        <v>20</v>
      </c>
    </row>
    <row r="32" spans="8:23" x14ac:dyDescent="0.25">
      <c r="H32">
        <v>29</v>
      </c>
      <c r="I32">
        <f t="shared" si="5"/>
        <v>1</v>
      </c>
      <c r="J32">
        <f t="shared" si="3"/>
        <v>2</v>
      </c>
      <c r="K32" s="10">
        <f t="shared" si="2"/>
        <v>45165</v>
      </c>
      <c r="L32" s="10"/>
      <c r="M32">
        <f t="shared" si="0"/>
        <v>1</v>
      </c>
      <c r="N32">
        <f t="shared" si="4"/>
        <v>2</v>
      </c>
      <c r="S32" s="1"/>
      <c r="V32" s="9">
        <v>45106</v>
      </c>
      <c r="W32" t="s">
        <v>20</v>
      </c>
    </row>
    <row r="33" spans="8:23" x14ac:dyDescent="0.25">
      <c r="H33">
        <v>30</v>
      </c>
      <c r="I33">
        <f t="shared" si="5"/>
        <v>2</v>
      </c>
      <c r="J33">
        <f t="shared" si="3"/>
        <v>2</v>
      </c>
      <c r="K33" s="10">
        <f t="shared" si="2"/>
        <v>45166</v>
      </c>
      <c r="L33" s="10"/>
      <c r="M33" t="e">
        <f t="shared" si="0"/>
        <v>#N/A</v>
      </c>
      <c r="N33">
        <f t="shared" si="4"/>
        <v>2</v>
      </c>
      <c r="S33" s="1"/>
      <c r="V33" s="9">
        <v>45107</v>
      </c>
      <c r="W33" t="s">
        <v>21</v>
      </c>
    </row>
    <row r="34" spans="8:23" x14ac:dyDescent="0.25">
      <c r="H34">
        <v>31</v>
      </c>
      <c r="I34">
        <f t="shared" si="5"/>
        <v>3</v>
      </c>
      <c r="J34">
        <f t="shared" si="3"/>
        <v>2</v>
      </c>
      <c r="K34" s="10">
        <f t="shared" si="2"/>
        <v>45167</v>
      </c>
      <c r="L34" s="10"/>
      <c r="M34" t="e">
        <f t="shared" si="0"/>
        <v>#N/A</v>
      </c>
      <c r="N34">
        <f t="shared" si="4"/>
        <v>2</v>
      </c>
      <c r="S34" s="1"/>
      <c r="V34" s="9">
        <v>45108</v>
      </c>
      <c r="W34" t="s">
        <v>20</v>
      </c>
    </row>
    <row r="35" spans="8:23" x14ac:dyDescent="0.25">
      <c r="H35">
        <v>32</v>
      </c>
      <c r="I35">
        <f t="shared" si="5"/>
        <v>4</v>
      </c>
      <c r="J35">
        <f t="shared" si="3"/>
        <v>2</v>
      </c>
      <c r="K35" s="10">
        <f t="shared" si="2"/>
        <v>45168</v>
      </c>
      <c r="L35" s="10"/>
      <c r="M35">
        <f t="shared" si="0"/>
        <v>4</v>
      </c>
      <c r="N35">
        <f t="shared" si="4"/>
        <v>2</v>
      </c>
      <c r="S35" s="1"/>
      <c r="V35" s="9">
        <v>45109</v>
      </c>
      <c r="W35" t="s">
        <v>20</v>
      </c>
    </row>
    <row r="36" spans="8:23" x14ac:dyDescent="0.25">
      <c r="H36">
        <v>33</v>
      </c>
      <c r="I36">
        <f t="shared" si="5"/>
        <v>5</v>
      </c>
      <c r="J36">
        <f t="shared" si="3"/>
        <v>2</v>
      </c>
      <c r="K36" s="10">
        <f t="shared" si="2"/>
        <v>45169</v>
      </c>
      <c r="L36" s="10"/>
      <c r="M36">
        <f t="shared" si="0"/>
        <v>5</v>
      </c>
      <c r="N36">
        <f t="shared" si="4"/>
        <v>2</v>
      </c>
      <c r="S36" s="1"/>
      <c r="V36" s="9">
        <v>45110</v>
      </c>
      <c r="W36" t="s">
        <v>21</v>
      </c>
    </row>
    <row r="37" spans="8:23" x14ac:dyDescent="0.25">
      <c r="H37">
        <v>34</v>
      </c>
      <c r="I37">
        <f t="shared" si="5"/>
        <v>6</v>
      </c>
      <c r="J37">
        <f t="shared" si="3"/>
        <v>2</v>
      </c>
      <c r="K37" s="10">
        <f t="shared" si="2"/>
        <v>45170</v>
      </c>
      <c r="L37" s="10"/>
      <c r="M37" t="e">
        <f t="shared" si="0"/>
        <v>#N/A</v>
      </c>
      <c r="N37">
        <f t="shared" si="4"/>
        <v>2</v>
      </c>
      <c r="S37" s="1"/>
      <c r="V37" s="9">
        <v>45111</v>
      </c>
      <c r="W37" t="s">
        <v>21</v>
      </c>
    </row>
    <row r="38" spans="8:23" x14ac:dyDescent="0.25">
      <c r="H38">
        <v>35</v>
      </c>
      <c r="I38">
        <f t="shared" si="5"/>
        <v>7</v>
      </c>
      <c r="J38">
        <f t="shared" si="3"/>
        <v>2</v>
      </c>
      <c r="K38" s="10">
        <f t="shared" si="2"/>
        <v>45171</v>
      </c>
      <c r="L38" s="10"/>
      <c r="M38" t="e">
        <f t="shared" si="0"/>
        <v>#N/A</v>
      </c>
      <c r="N38">
        <f t="shared" si="4"/>
        <v>2</v>
      </c>
      <c r="S38" s="1"/>
      <c r="V38" s="9">
        <v>45112</v>
      </c>
      <c r="W38" t="s">
        <v>20</v>
      </c>
    </row>
    <row r="39" spans="8:23" x14ac:dyDescent="0.25">
      <c r="H39">
        <v>36</v>
      </c>
      <c r="I39">
        <f t="shared" si="5"/>
        <v>1</v>
      </c>
      <c r="J39">
        <f t="shared" si="3"/>
        <v>1</v>
      </c>
      <c r="K39" s="10">
        <f t="shared" si="2"/>
        <v>45172</v>
      </c>
      <c r="L39" s="10"/>
      <c r="M39" t="e">
        <f t="shared" si="0"/>
        <v>#N/A</v>
      </c>
      <c r="N39">
        <f t="shared" si="4"/>
        <v>1</v>
      </c>
      <c r="S39" s="1"/>
      <c r="V39" s="9">
        <v>45113</v>
      </c>
      <c r="W39" t="s">
        <v>20</v>
      </c>
    </row>
    <row r="40" spans="8:23" x14ac:dyDescent="0.25">
      <c r="H40">
        <v>37</v>
      </c>
      <c r="I40">
        <f t="shared" si="5"/>
        <v>2</v>
      </c>
      <c r="J40">
        <f t="shared" si="3"/>
        <v>1</v>
      </c>
      <c r="K40" s="10">
        <f t="shared" si="2"/>
        <v>45173</v>
      </c>
      <c r="L40" s="10"/>
      <c r="M40" t="e">
        <f t="shared" si="0"/>
        <v>#N/A</v>
      </c>
      <c r="N40">
        <f t="shared" si="4"/>
        <v>1</v>
      </c>
      <c r="S40" s="1"/>
      <c r="V40" s="9">
        <v>45114</v>
      </c>
      <c r="W40" t="s">
        <v>20</v>
      </c>
    </row>
    <row r="41" spans="8:23" x14ac:dyDescent="0.25">
      <c r="H41">
        <v>38</v>
      </c>
      <c r="I41">
        <f t="shared" si="5"/>
        <v>3</v>
      </c>
      <c r="J41">
        <f t="shared" si="3"/>
        <v>1</v>
      </c>
      <c r="K41" s="10">
        <f t="shared" si="2"/>
        <v>45174</v>
      </c>
      <c r="L41" s="10"/>
      <c r="M41" t="e">
        <f t="shared" si="0"/>
        <v>#N/A</v>
      </c>
      <c r="N41">
        <f t="shared" si="4"/>
        <v>1</v>
      </c>
      <c r="S41" s="1"/>
      <c r="V41" s="9">
        <v>45115</v>
      </c>
      <c r="W41" t="s">
        <v>20</v>
      </c>
    </row>
    <row r="42" spans="8:23" x14ac:dyDescent="0.25">
      <c r="H42">
        <v>39</v>
      </c>
      <c r="I42">
        <f t="shared" si="5"/>
        <v>4</v>
      </c>
      <c r="J42">
        <f t="shared" si="3"/>
        <v>1</v>
      </c>
      <c r="K42" s="10">
        <f t="shared" si="2"/>
        <v>45175</v>
      </c>
      <c r="L42" s="10"/>
      <c r="M42" t="e">
        <f t="shared" si="0"/>
        <v>#N/A</v>
      </c>
      <c r="N42">
        <f t="shared" si="4"/>
        <v>1</v>
      </c>
      <c r="S42" s="1"/>
      <c r="V42" s="9">
        <v>45116</v>
      </c>
      <c r="W42" t="s">
        <v>20</v>
      </c>
    </row>
    <row r="43" spans="8:23" x14ac:dyDescent="0.25">
      <c r="H43">
        <v>40</v>
      </c>
      <c r="I43">
        <f t="shared" si="5"/>
        <v>5</v>
      </c>
      <c r="J43">
        <f t="shared" si="3"/>
        <v>1</v>
      </c>
      <c r="K43" s="10">
        <f t="shared" si="2"/>
        <v>45176</v>
      </c>
      <c r="L43" s="10"/>
      <c r="M43" t="e">
        <f t="shared" si="0"/>
        <v>#N/A</v>
      </c>
      <c r="N43">
        <f t="shared" si="4"/>
        <v>1</v>
      </c>
      <c r="S43" s="1"/>
      <c r="V43" s="9">
        <v>45117</v>
      </c>
      <c r="W43" t="s">
        <v>20</v>
      </c>
    </row>
    <row r="44" spans="8:23" x14ac:dyDescent="0.25">
      <c r="H44">
        <v>41</v>
      </c>
      <c r="I44">
        <f t="shared" si="5"/>
        <v>6</v>
      </c>
      <c r="J44">
        <f t="shared" si="3"/>
        <v>1</v>
      </c>
      <c r="K44" s="10">
        <f t="shared" si="2"/>
        <v>45177</v>
      </c>
      <c r="L44" s="10"/>
      <c r="M44" t="e">
        <f t="shared" si="0"/>
        <v>#N/A</v>
      </c>
      <c r="N44">
        <f t="shared" si="4"/>
        <v>1</v>
      </c>
      <c r="S44" s="1"/>
      <c r="V44" s="9">
        <v>45118</v>
      </c>
      <c r="W44" t="s">
        <v>21</v>
      </c>
    </row>
    <row r="45" spans="8:23" x14ac:dyDescent="0.25">
      <c r="H45">
        <v>42</v>
      </c>
      <c r="I45">
        <f t="shared" si="5"/>
        <v>7</v>
      </c>
      <c r="J45">
        <f t="shared" si="3"/>
        <v>1</v>
      </c>
      <c r="K45" s="10">
        <f t="shared" si="2"/>
        <v>45178</v>
      </c>
      <c r="L45" s="10"/>
      <c r="M45" t="e">
        <f t="shared" si="0"/>
        <v>#N/A</v>
      </c>
      <c r="N45">
        <f t="shared" si="4"/>
        <v>1</v>
      </c>
      <c r="S45" s="1"/>
      <c r="V45" s="9">
        <v>45119</v>
      </c>
      <c r="W45" t="s">
        <v>20</v>
      </c>
    </row>
    <row r="46" spans="8:23" x14ac:dyDescent="0.25">
      <c r="S46" s="1"/>
      <c r="V46" s="9">
        <v>45120</v>
      </c>
      <c r="W46" t="s">
        <v>20</v>
      </c>
    </row>
    <row r="47" spans="8:23" x14ac:dyDescent="0.25">
      <c r="S47" s="1"/>
      <c r="V47" s="9">
        <v>45121</v>
      </c>
      <c r="W47" t="s">
        <v>20</v>
      </c>
    </row>
    <row r="48" spans="8:23" x14ac:dyDescent="0.25">
      <c r="S48" s="1"/>
      <c r="V48" s="9">
        <v>45122</v>
      </c>
      <c r="W48" t="s">
        <v>20</v>
      </c>
    </row>
    <row r="49" spans="19:23" x14ac:dyDescent="0.25">
      <c r="S49" s="1"/>
      <c r="V49" s="9">
        <v>45123</v>
      </c>
      <c r="W49" t="s">
        <v>20</v>
      </c>
    </row>
    <row r="50" spans="19:23" x14ac:dyDescent="0.25">
      <c r="S50" s="1"/>
      <c r="V50" s="9">
        <v>45124</v>
      </c>
      <c r="W50" t="s">
        <v>21</v>
      </c>
    </row>
    <row r="51" spans="19:23" x14ac:dyDescent="0.25">
      <c r="S51" s="1"/>
      <c r="V51" s="9">
        <v>45125</v>
      </c>
      <c r="W51" t="s">
        <v>20</v>
      </c>
    </row>
    <row r="52" spans="19:23" x14ac:dyDescent="0.25">
      <c r="S52" s="1"/>
      <c r="V52" s="9">
        <v>45126</v>
      </c>
      <c r="W52" t="s">
        <v>20</v>
      </c>
    </row>
    <row r="53" spans="19:23" x14ac:dyDescent="0.25">
      <c r="S53" s="1"/>
      <c r="V53" s="9">
        <v>45127</v>
      </c>
      <c r="W53" t="s">
        <v>20</v>
      </c>
    </row>
    <row r="54" spans="19:23" x14ac:dyDescent="0.25">
      <c r="S54" s="1"/>
      <c r="V54" s="9">
        <v>45128</v>
      </c>
      <c r="W54" t="s">
        <v>20</v>
      </c>
    </row>
    <row r="55" spans="19:23" x14ac:dyDescent="0.25">
      <c r="S55" s="1"/>
      <c r="V55" s="9">
        <v>45129</v>
      </c>
      <c r="W55" t="s">
        <v>20</v>
      </c>
    </row>
    <row r="56" spans="19:23" x14ac:dyDescent="0.25">
      <c r="S56" s="1"/>
      <c r="V56" s="9">
        <v>45130</v>
      </c>
      <c r="W56" t="s">
        <v>21</v>
      </c>
    </row>
    <row r="57" spans="19:23" x14ac:dyDescent="0.25">
      <c r="S57" s="1"/>
      <c r="V57" s="9">
        <v>45131</v>
      </c>
      <c r="W57" t="s">
        <v>20</v>
      </c>
    </row>
    <row r="58" spans="19:23" x14ac:dyDescent="0.25">
      <c r="S58" s="1"/>
      <c r="V58" s="9">
        <v>45132</v>
      </c>
      <c r="W58" t="s">
        <v>20</v>
      </c>
    </row>
    <row r="59" spans="19:23" x14ac:dyDescent="0.25">
      <c r="S59" s="1"/>
      <c r="V59" s="9">
        <v>45133</v>
      </c>
      <c r="W59" t="s">
        <v>20</v>
      </c>
    </row>
    <row r="60" spans="19:23" x14ac:dyDescent="0.25">
      <c r="S60" s="1"/>
      <c r="V60" s="9">
        <v>45134</v>
      </c>
      <c r="W60" t="s">
        <v>20</v>
      </c>
    </row>
    <row r="61" spans="19:23" x14ac:dyDescent="0.25">
      <c r="S61" s="1"/>
      <c r="V61" s="9">
        <v>45135</v>
      </c>
      <c r="W61" t="s">
        <v>21</v>
      </c>
    </row>
    <row r="62" spans="19:23" x14ac:dyDescent="0.25">
      <c r="S62" s="1"/>
      <c r="V62" s="9">
        <v>45136</v>
      </c>
      <c r="W62" t="s">
        <v>20</v>
      </c>
    </row>
    <row r="63" spans="19:23" x14ac:dyDescent="0.25">
      <c r="S63" s="1"/>
      <c r="V63" s="9">
        <v>45137</v>
      </c>
      <c r="W63" t="s">
        <v>20</v>
      </c>
    </row>
    <row r="64" spans="19:23" x14ac:dyDescent="0.25">
      <c r="S64" s="1"/>
      <c r="V64" s="9">
        <v>45138</v>
      </c>
      <c r="W64" t="s">
        <v>20</v>
      </c>
    </row>
    <row r="65" spans="19:23" x14ac:dyDescent="0.25">
      <c r="S65" s="1"/>
      <c r="V65" s="9">
        <v>45139</v>
      </c>
      <c r="W65" t="s">
        <v>20</v>
      </c>
    </row>
    <row r="66" spans="19:23" x14ac:dyDescent="0.25">
      <c r="S66" s="1"/>
      <c r="V66" s="9">
        <v>45140</v>
      </c>
      <c r="W66" t="s">
        <v>20</v>
      </c>
    </row>
    <row r="67" spans="19:23" x14ac:dyDescent="0.25">
      <c r="S67" s="1"/>
      <c r="V67" s="9">
        <v>45141</v>
      </c>
      <c r="W67" t="s">
        <v>20</v>
      </c>
    </row>
    <row r="68" spans="19:23" x14ac:dyDescent="0.25">
      <c r="S68" s="1"/>
      <c r="V68" s="9">
        <v>45142</v>
      </c>
      <c r="W68" t="s">
        <v>20</v>
      </c>
    </row>
    <row r="69" spans="19:23" x14ac:dyDescent="0.25">
      <c r="S69" s="1"/>
      <c r="V69" s="9">
        <v>45143</v>
      </c>
      <c r="W69" t="s">
        <v>21</v>
      </c>
    </row>
    <row r="70" spans="19:23" x14ac:dyDescent="0.25">
      <c r="S70" s="1"/>
      <c r="V70" s="9">
        <v>45144</v>
      </c>
      <c r="W70" t="s">
        <v>21</v>
      </c>
    </row>
    <row r="71" spans="19:23" x14ac:dyDescent="0.25">
      <c r="S71" s="1"/>
      <c r="V71" s="9">
        <v>45145</v>
      </c>
      <c r="W71" t="s">
        <v>21</v>
      </c>
    </row>
    <row r="72" spans="19:23" x14ac:dyDescent="0.25">
      <c r="S72" s="1"/>
      <c r="V72" s="9">
        <v>45146</v>
      </c>
      <c r="W72" t="s">
        <v>20</v>
      </c>
    </row>
    <row r="73" spans="19:23" x14ac:dyDescent="0.25">
      <c r="S73" s="1"/>
      <c r="V73" s="9">
        <v>45147</v>
      </c>
      <c r="W73" t="s">
        <v>20</v>
      </c>
    </row>
    <row r="74" spans="19:23" x14ac:dyDescent="0.25">
      <c r="S74" s="1"/>
      <c r="V74" s="9">
        <v>45148</v>
      </c>
      <c r="W74" t="s">
        <v>20</v>
      </c>
    </row>
    <row r="75" spans="19:23" x14ac:dyDescent="0.25">
      <c r="S75" s="1"/>
      <c r="V75" s="9">
        <v>45149</v>
      </c>
      <c r="W75" t="s">
        <v>20</v>
      </c>
    </row>
    <row r="76" spans="19:23" x14ac:dyDescent="0.25">
      <c r="S76" s="1"/>
      <c r="V76" s="9">
        <v>45150</v>
      </c>
      <c r="W76" t="s">
        <v>20</v>
      </c>
    </row>
    <row r="77" spans="19:23" x14ac:dyDescent="0.25">
      <c r="S77" s="1"/>
      <c r="V77" s="9">
        <v>45151</v>
      </c>
      <c r="W77" t="s">
        <v>20</v>
      </c>
    </row>
    <row r="78" spans="19:23" x14ac:dyDescent="0.25">
      <c r="S78" s="1"/>
      <c r="V78" s="9">
        <v>45152</v>
      </c>
      <c r="W78" t="s">
        <v>21</v>
      </c>
    </row>
    <row r="79" spans="19:23" x14ac:dyDescent="0.25">
      <c r="S79" s="1"/>
      <c r="V79" s="9">
        <v>45153</v>
      </c>
      <c r="W79" t="s">
        <v>20</v>
      </c>
    </row>
    <row r="80" spans="19:23" x14ac:dyDescent="0.25">
      <c r="S80" s="1"/>
      <c r="V80" s="9">
        <v>45154</v>
      </c>
      <c r="W80" t="s">
        <v>20</v>
      </c>
    </row>
    <row r="81" spans="19:23" x14ac:dyDescent="0.25">
      <c r="S81" s="1"/>
      <c r="V81" s="9">
        <v>45155</v>
      </c>
      <c r="W81" t="s">
        <v>20</v>
      </c>
    </row>
    <row r="82" spans="19:23" x14ac:dyDescent="0.25">
      <c r="S82" s="1"/>
      <c r="V82" s="9">
        <v>45156</v>
      </c>
      <c r="W82" t="s">
        <v>20</v>
      </c>
    </row>
    <row r="83" spans="19:23" x14ac:dyDescent="0.25">
      <c r="S83" s="1"/>
      <c r="V83" s="9">
        <v>45157</v>
      </c>
      <c r="W83" t="s">
        <v>20</v>
      </c>
    </row>
    <row r="84" spans="19:23" x14ac:dyDescent="0.25">
      <c r="S84" s="1"/>
      <c r="V84" s="9">
        <v>45158</v>
      </c>
      <c r="W84" t="s">
        <v>20</v>
      </c>
    </row>
    <row r="85" spans="19:23" x14ac:dyDescent="0.25">
      <c r="S85" s="1"/>
      <c r="V85" s="9">
        <v>45159</v>
      </c>
      <c r="W85" t="s">
        <v>20</v>
      </c>
    </row>
    <row r="86" spans="19:23" x14ac:dyDescent="0.25">
      <c r="S86" s="1"/>
      <c r="V86" s="9">
        <v>45160</v>
      </c>
      <c r="W86" t="s">
        <v>20</v>
      </c>
    </row>
    <row r="87" spans="19:23" x14ac:dyDescent="0.25">
      <c r="S87" s="1"/>
      <c r="V87" s="9">
        <v>45161</v>
      </c>
      <c r="W87" t="s">
        <v>21</v>
      </c>
    </row>
    <row r="88" spans="19:23" x14ac:dyDescent="0.25">
      <c r="S88" s="1"/>
      <c r="V88" s="9">
        <v>45162</v>
      </c>
      <c r="W88" t="s">
        <v>20</v>
      </c>
    </row>
    <row r="89" spans="19:23" x14ac:dyDescent="0.25">
      <c r="S89" s="1"/>
      <c r="V89" s="9">
        <v>45163</v>
      </c>
      <c r="W89" t="s">
        <v>20</v>
      </c>
    </row>
    <row r="90" spans="19:23" x14ac:dyDescent="0.25">
      <c r="S90" s="1"/>
      <c r="V90" s="9">
        <v>45164</v>
      </c>
      <c r="W90" t="s">
        <v>20</v>
      </c>
    </row>
    <row r="91" spans="19:23" x14ac:dyDescent="0.25">
      <c r="S91" s="1"/>
      <c r="V91" s="9">
        <v>45165</v>
      </c>
      <c r="W91" t="s">
        <v>20</v>
      </c>
    </row>
    <row r="92" spans="19:23" x14ac:dyDescent="0.25">
      <c r="S92" s="1"/>
      <c r="V92" s="9">
        <v>45166</v>
      </c>
      <c r="W92" t="s">
        <v>21</v>
      </c>
    </row>
    <row r="93" spans="19:23" x14ac:dyDescent="0.25">
      <c r="S93" s="1"/>
      <c r="V93" s="9">
        <v>45167</v>
      </c>
      <c r="W93" t="s">
        <v>21</v>
      </c>
    </row>
    <row r="94" spans="19:23" x14ac:dyDescent="0.25">
      <c r="S94" s="1"/>
      <c r="V94" s="9">
        <v>45168</v>
      </c>
      <c r="W94" t="s">
        <v>20</v>
      </c>
    </row>
    <row r="95" spans="19:23" x14ac:dyDescent="0.25">
      <c r="S95" s="1"/>
      <c r="V95" s="9">
        <v>45169</v>
      </c>
      <c r="W95" t="s">
        <v>20</v>
      </c>
    </row>
    <row r="96" spans="19:23" x14ac:dyDescent="0.25">
      <c r="S96" s="1"/>
    </row>
    <row r="97" spans="19:19" x14ac:dyDescent="0.25">
      <c r="S97" s="1"/>
    </row>
    <row r="98" spans="19:19" x14ac:dyDescent="0.25">
      <c r="S98" s="1"/>
    </row>
    <row r="99" spans="19:19" x14ac:dyDescent="0.25">
      <c r="S99" s="1"/>
    </row>
    <row r="100" spans="19:19" x14ac:dyDescent="0.25">
      <c r="S100" s="1"/>
    </row>
    <row r="101" spans="19:19" x14ac:dyDescent="0.25">
      <c r="S101" s="1"/>
    </row>
    <row r="102" spans="19:19" x14ac:dyDescent="0.25">
      <c r="S102" s="1"/>
    </row>
    <row r="103" spans="19:19" x14ac:dyDescent="0.25">
      <c r="S103" s="1"/>
    </row>
  </sheetData>
  <dataValidations count="1">
    <dataValidation type="list" allowBlank="1" showInputMessage="1" showErrorMessage="1" sqref="T6" xr:uid="{C989CA46-90B5-41ED-87F9-E7CF9D04E06B}">
      <formula1>$Y$4:$Y$10</formula1>
    </dataValidation>
  </dataValidations>
  <hyperlinks>
    <hyperlink ref="A1" location="'TOC Gallery'!A1" tooltip="Go To: Table of Contents" display="'TOC Gallery'!A1" xr:uid="{DE38DB83-1E4B-40B0-935F-2AB72A45773C}"/>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CA2F-C03D-457A-9599-81426DAD75A5}">
  <sheetPr>
    <tabColor theme="1" tint="0.34998626667073579"/>
  </sheetPr>
  <dimension ref="A1:Z103"/>
  <sheetViews>
    <sheetView workbookViewId="0">
      <selection activeCell="M4" sqref="M4"/>
    </sheetView>
  </sheetViews>
  <sheetFormatPr defaultRowHeight="15" x14ac:dyDescent="0.25"/>
  <cols>
    <col min="1" max="1" width="2.7109375" style="30" customWidth="1"/>
    <col min="2" max="5" width="9.140625" style="30"/>
    <col min="6" max="6" width="9.140625" style="31"/>
    <col min="11" max="11" width="10.28515625" bestFit="1" customWidth="1"/>
    <col min="12" max="12" width="10.28515625" customWidth="1"/>
    <col min="16" max="16" width="10.28515625" bestFit="1" customWidth="1"/>
    <col min="19" max="19" width="10.28515625" bestFit="1" customWidth="1"/>
    <col min="20" max="20" width="11.5703125" bestFit="1" customWidth="1"/>
    <col min="21" max="21" width="10.7109375" bestFit="1" customWidth="1"/>
    <col min="22" max="23" width="9.7109375" bestFit="1" customWidth="1"/>
    <col min="26" max="26" width="14.5703125" bestFit="1" customWidth="1"/>
  </cols>
  <sheetData>
    <row r="1" spans="1:26" ht="18.75" x14ac:dyDescent="0.3">
      <c r="A1" s="28">
        <v>3</v>
      </c>
      <c r="B1" s="29" t="s">
        <v>32</v>
      </c>
      <c r="H1" s="13" t="s">
        <v>1</v>
      </c>
      <c r="I1" s="27"/>
      <c r="J1" s="27"/>
      <c r="K1" s="27"/>
      <c r="L1" s="27"/>
      <c r="M1" s="27"/>
      <c r="N1" s="27"/>
      <c r="O1" s="27"/>
      <c r="P1" s="27"/>
      <c r="Q1" s="27"/>
      <c r="R1" s="27"/>
      <c r="S1" s="27"/>
      <c r="T1" s="27"/>
      <c r="U1" s="27"/>
      <c r="V1" s="27"/>
      <c r="W1" s="27"/>
    </row>
    <row r="2" spans="1:26" x14ac:dyDescent="0.25">
      <c r="H2" s="33" t="s">
        <v>51</v>
      </c>
      <c r="I2" s="34"/>
      <c r="J2" s="34"/>
      <c r="K2" s="34"/>
      <c r="M2" s="20" t="s">
        <v>65</v>
      </c>
      <c r="N2" s="21"/>
      <c r="P2" s="25" t="s">
        <v>35</v>
      </c>
      <c r="Q2" s="26"/>
      <c r="S2" s="23" t="s">
        <v>67</v>
      </c>
      <c r="T2" s="24"/>
      <c r="V2" s="22" t="s">
        <v>66</v>
      </c>
      <c r="W2" s="22"/>
      <c r="Y2" s="33" t="s">
        <v>77</v>
      </c>
      <c r="Z2" s="33"/>
    </row>
    <row r="3" spans="1:26" x14ac:dyDescent="0.25">
      <c r="H3" s="2" t="s">
        <v>64</v>
      </c>
      <c r="I3" s="2" t="s">
        <v>15</v>
      </c>
      <c r="J3" s="2" t="s">
        <v>16</v>
      </c>
      <c r="K3" s="2" t="s">
        <v>19</v>
      </c>
      <c r="L3" s="2"/>
      <c r="M3" s="2" t="s">
        <v>15</v>
      </c>
      <c r="N3" s="2" t="s">
        <v>16</v>
      </c>
      <c r="O3" s="2"/>
      <c r="P3" s="2" t="s">
        <v>79</v>
      </c>
      <c r="Q3" s="2" t="s">
        <v>17</v>
      </c>
      <c r="R3" s="2"/>
      <c r="S3" s="2" t="s">
        <v>33</v>
      </c>
      <c r="T3" s="9">
        <f>DATE(1900,3000-T5,1)</f>
        <v>45139</v>
      </c>
      <c r="V3" s="2" t="s">
        <v>18</v>
      </c>
      <c r="W3" s="2" t="s">
        <v>0</v>
      </c>
      <c r="Y3" s="2" t="s">
        <v>22</v>
      </c>
      <c r="Z3" s="2" t="s">
        <v>78</v>
      </c>
    </row>
    <row r="4" spans="1:26" x14ac:dyDescent="0.25">
      <c r="H4">
        <v>1</v>
      </c>
      <c r="I4">
        <v>1</v>
      </c>
      <c r="J4">
        <v>6</v>
      </c>
      <c r="K4" s="10">
        <f>$T$3-WEEKDAY($T$3,$T$7)+H4</f>
        <v>45137</v>
      </c>
      <c r="L4" s="10"/>
      <c r="M4">
        <f t="shared" ref="M4:M45" si="0">IF(COUNTIFS($V$4:$V$95,$K4,$W$4:$W$95,"Yes")&gt;0,I4,NA())</f>
        <v>1</v>
      </c>
      <c r="N4">
        <v>6</v>
      </c>
      <c r="P4" t="str">
        <f>LEFT(TEXT(K4,"DDD"),1)</f>
        <v>S</v>
      </c>
      <c r="Q4">
        <v>0</v>
      </c>
      <c r="S4" s="2" t="s">
        <v>34</v>
      </c>
      <c r="T4" t="str">
        <f>TEXT(T3,"mmmm yyyy")</f>
        <v>August 2023</v>
      </c>
      <c r="V4" s="9">
        <v>45078</v>
      </c>
      <c r="W4" t="s">
        <v>21</v>
      </c>
      <c r="Y4" t="s">
        <v>75</v>
      </c>
      <c r="Z4">
        <v>1</v>
      </c>
    </row>
    <row r="5" spans="1:26" x14ac:dyDescent="0.25">
      <c r="H5">
        <v>2</v>
      </c>
      <c r="I5">
        <v>2</v>
      </c>
      <c r="J5">
        <v>6</v>
      </c>
      <c r="K5" s="10">
        <f t="shared" ref="K5:K45" si="1">$T$3-WEEKDAY($T$3,$T$7)+H5</f>
        <v>45138</v>
      </c>
      <c r="L5" s="10"/>
      <c r="M5">
        <f t="shared" si="0"/>
        <v>2</v>
      </c>
      <c r="N5">
        <v>6</v>
      </c>
      <c r="P5" t="str">
        <f t="shared" ref="P5:P10" si="2">LEFT(TEXT(K5,"DDD"),1)</f>
        <v>M</v>
      </c>
      <c r="Q5">
        <v>0</v>
      </c>
      <c r="S5" s="19" t="s">
        <v>52</v>
      </c>
      <c r="T5">
        <v>1516</v>
      </c>
      <c r="V5" s="9">
        <v>45079</v>
      </c>
      <c r="W5" t="s">
        <v>20</v>
      </c>
      <c r="Y5" t="s">
        <v>69</v>
      </c>
      <c r="Z5">
        <v>11</v>
      </c>
    </row>
    <row r="6" spans="1:26" x14ac:dyDescent="0.25">
      <c r="H6">
        <v>3</v>
      </c>
      <c r="I6">
        <v>3</v>
      </c>
      <c r="J6">
        <v>6</v>
      </c>
      <c r="K6" s="10">
        <f t="shared" si="1"/>
        <v>45139</v>
      </c>
      <c r="L6" s="10"/>
      <c r="M6" t="e">
        <f t="shared" si="0"/>
        <v>#N/A</v>
      </c>
      <c r="N6">
        <v>6</v>
      </c>
      <c r="P6" t="str">
        <f t="shared" si="2"/>
        <v>T</v>
      </c>
      <c r="Q6">
        <v>0</v>
      </c>
      <c r="S6" s="19" t="s">
        <v>33</v>
      </c>
      <c r="T6" t="s">
        <v>75</v>
      </c>
      <c r="V6" s="9">
        <v>45080</v>
      </c>
      <c r="W6" t="s">
        <v>21</v>
      </c>
      <c r="Y6" t="s">
        <v>70</v>
      </c>
      <c r="Z6">
        <v>12</v>
      </c>
    </row>
    <row r="7" spans="1:26" x14ac:dyDescent="0.25">
      <c r="H7">
        <v>4</v>
      </c>
      <c r="I7">
        <v>4</v>
      </c>
      <c r="J7">
        <v>6</v>
      </c>
      <c r="K7" s="10">
        <f t="shared" si="1"/>
        <v>45140</v>
      </c>
      <c r="L7" s="10"/>
      <c r="M7" t="e">
        <f t="shared" si="0"/>
        <v>#N/A</v>
      </c>
      <c r="N7">
        <v>6</v>
      </c>
      <c r="P7" t="str">
        <f t="shared" si="2"/>
        <v>W</v>
      </c>
      <c r="Q7">
        <v>0</v>
      </c>
      <c r="S7" s="19" t="s">
        <v>76</v>
      </c>
      <c r="T7">
        <f>VLOOKUP(T6,$Y$4:$Z$10,2,FALSE)</f>
        <v>1</v>
      </c>
      <c r="V7" s="9">
        <v>45081</v>
      </c>
      <c r="W7" t="s">
        <v>20</v>
      </c>
      <c r="Y7" t="s">
        <v>71</v>
      </c>
      <c r="Z7">
        <v>13</v>
      </c>
    </row>
    <row r="8" spans="1:26" x14ac:dyDescent="0.25">
      <c r="H8">
        <v>5</v>
      </c>
      <c r="I8">
        <v>5</v>
      </c>
      <c r="J8">
        <v>6</v>
      </c>
      <c r="K8" s="10">
        <f t="shared" si="1"/>
        <v>45141</v>
      </c>
      <c r="L8" s="10"/>
      <c r="M8" t="e">
        <f t="shared" si="0"/>
        <v>#N/A</v>
      </c>
      <c r="N8">
        <v>6</v>
      </c>
      <c r="P8" t="str">
        <f t="shared" si="2"/>
        <v>T</v>
      </c>
      <c r="Q8">
        <v>0</v>
      </c>
      <c r="S8" s="1"/>
      <c r="V8" s="9">
        <v>45082</v>
      </c>
      <c r="W8" t="s">
        <v>21</v>
      </c>
      <c r="Y8" t="s">
        <v>72</v>
      </c>
      <c r="Z8">
        <v>14</v>
      </c>
    </row>
    <row r="9" spans="1:26" x14ac:dyDescent="0.25">
      <c r="H9">
        <v>6</v>
      </c>
      <c r="I9">
        <v>6</v>
      </c>
      <c r="J9">
        <v>6</v>
      </c>
      <c r="K9" s="10">
        <f t="shared" si="1"/>
        <v>45142</v>
      </c>
      <c r="L9" s="10"/>
      <c r="M9" t="e">
        <f t="shared" si="0"/>
        <v>#N/A</v>
      </c>
      <c r="N9">
        <v>6</v>
      </c>
      <c r="P9" t="str">
        <f t="shared" si="2"/>
        <v>F</v>
      </c>
      <c r="Q9">
        <v>0</v>
      </c>
      <c r="S9" s="1"/>
      <c r="V9" s="9">
        <v>45083</v>
      </c>
      <c r="W9" t="s">
        <v>20</v>
      </c>
      <c r="Y9" t="s">
        <v>73</v>
      </c>
      <c r="Z9">
        <v>15</v>
      </c>
    </row>
    <row r="10" spans="1:26" x14ac:dyDescent="0.25">
      <c r="H10">
        <v>7</v>
      </c>
      <c r="I10">
        <v>7</v>
      </c>
      <c r="J10">
        <v>6</v>
      </c>
      <c r="K10" s="10">
        <f t="shared" si="1"/>
        <v>45143</v>
      </c>
      <c r="L10" s="10"/>
      <c r="M10" t="e">
        <f t="shared" si="0"/>
        <v>#N/A</v>
      </c>
      <c r="N10">
        <v>6</v>
      </c>
      <c r="P10" t="str">
        <f t="shared" si="2"/>
        <v>S</v>
      </c>
      <c r="Q10">
        <v>0</v>
      </c>
      <c r="S10" s="1"/>
      <c r="V10" s="9">
        <v>45084</v>
      </c>
      <c r="W10" t="s">
        <v>21</v>
      </c>
      <c r="Y10" t="s">
        <v>74</v>
      </c>
      <c r="Z10">
        <v>16</v>
      </c>
    </row>
    <row r="11" spans="1:26" x14ac:dyDescent="0.25">
      <c r="H11">
        <v>8</v>
      </c>
      <c r="I11">
        <f>I4</f>
        <v>1</v>
      </c>
      <c r="J11">
        <f t="shared" ref="J11:J45" si="3">J4-1</f>
        <v>5</v>
      </c>
      <c r="K11" s="10">
        <f t="shared" si="1"/>
        <v>45144</v>
      </c>
      <c r="L11" s="10"/>
      <c r="M11" t="e">
        <f t="shared" si="0"/>
        <v>#N/A</v>
      </c>
      <c r="N11">
        <f t="shared" ref="N11:N45" si="4">N4-1</f>
        <v>5</v>
      </c>
      <c r="S11" s="1"/>
      <c r="V11" s="9">
        <v>45085</v>
      </c>
      <c r="W11" t="s">
        <v>21</v>
      </c>
    </row>
    <row r="12" spans="1:26" x14ac:dyDescent="0.25">
      <c r="H12">
        <v>9</v>
      </c>
      <c r="I12">
        <f t="shared" ref="I12:I45" si="5">I5</f>
        <v>2</v>
      </c>
      <c r="J12">
        <f t="shared" si="3"/>
        <v>5</v>
      </c>
      <c r="K12" s="10">
        <f t="shared" si="1"/>
        <v>45145</v>
      </c>
      <c r="L12" s="10"/>
      <c r="M12" t="e">
        <f t="shared" si="0"/>
        <v>#N/A</v>
      </c>
      <c r="N12">
        <f t="shared" si="4"/>
        <v>5</v>
      </c>
      <c r="S12" s="1"/>
      <c r="V12" s="9">
        <v>45086</v>
      </c>
      <c r="W12" t="s">
        <v>20</v>
      </c>
    </row>
    <row r="13" spans="1:26" x14ac:dyDescent="0.25">
      <c r="H13">
        <v>10</v>
      </c>
      <c r="I13">
        <f t="shared" si="5"/>
        <v>3</v>
      </c>
      <c r="J13">
        <f t="shared" si="3"/>
        <v>5</v>
      </c>
      <c r="K13" s="10">
        <f t="shared" si="1"/>
        <v>45146</v>
      </c>
      <c r="L13" s="10"/>
      <c r="M13">
        <f t="shared" si="0"/>
        <v>3</v>
      </c>
      <c r="N13">
        <f t="shared" si="4"/>
        <v>5</v>
      </c>
      <c r="S13" s="1"/>
      <c r="V13" s="9">
        <v>45087</v>
      </c>
      <c r="W13" t="s">
        <v>20</v>
      </c>
    </row>
    <row r="14" spans="1:26" x14ac:dyDescent="0.25">
      <c r="H14">
        <v>11</v>
      </c>
      <c r="I14">
        <f t="shared" si="5"/>
        <v>4</v>
      </c>
      <c r="J14">
        <f t="shared" si="3"/>
        <v>5</v>
      </c>
      <c r="K14" s="10">
        <f t="shared" si="1"/>
        <v>45147</v>
      </c>
      <c r="L14" s="10"/>
      <c r="M14">
        <f t="shared" si="0"/>
        <v>4</v>
      </c>
      <c r="N14">
        <f t="shared" si="4"/>
        <v>5</v>
      </c>
      <c r="S14" s="1"/>
      <c r="V14" s="9">
        <v>45088</v>
      </c>
      <c r="W14" t="s">
        <v>20</v>
      </c>
    </row>
    <row r="15" spans="1:26" x14ac:dyDescent="0.25">
      <c r="H15">
        <v>12</v>
      </c>
      <c r="I15">
        <f t="shared" si="5"/>
        <v>5</v>
      </c>
      <c r="J15">
        <f t="shared" si="3"/>
        <v>5</v>
      </c>
      <c r="K15" s="10">
        <f t="shared" si="1"/>
        <v>45148</v>
      </c>
      <c r="L15" s="10"/>
      <c r="M15">
        <f t="shared" si="0"/>
        <v>5</v>
      </c>
      <c r="N15">
        <f t="shared" si="4"/>
        <v>5</v>
      </c>
      <c r="S15" s="1"/>
      <c r="V15" s="9">
        <v>45089</v>
      </c>
      <c r="W15" t="s">
        <v>20</v>
      </c>
    </row>
    <row r="16" spans="1:26" x14ac:dyDescent="0.25">
      <c r="H16">
        <v>13</v>
      </c>
      <c r="I16">
        <f t="shared" si="5"/>
        <v>6</v>
      </c>
      <c r="J16">
        <f t="shared" si="3"/>
        <v>5</v>
      </c>
      <c r="K16" s="10">
        <f t="shared" si="1"/>
        <v>45149</v>
      </c>
      <c r="L16" s="10"/>
      <c r="M16">
        <f t="shared" si="0"/>
        <v>6</v>
      </c>
      <c r="N16">
        <f t="shared" si="4"/>
        <v>5</v>
      </c>
      <c r="S16" s="1"/>
      <c r="V16" s="9">
        <v>45090</v>
      </c>
      <c r="W16" t="s">
        <v>21</v>
      </c>
    </row>
    <row r="17" spans="8:23" x14ac:dyDescent="0.25">
      <c r="H17">
        <v>14</v>
      </c>
      <c r="I17">
        <f t="shared" si="5"/>
        <v>7</v>
      </c>
      <c r="J17">
        <f t="shared" si="3"/>
        <v>5</v>
      </c>
      <c r="K17" s="10">
        <f t="shared" si="1"/>
        <v>45150</v>
      </c>
      <c r="L17" s="10"/>
      <c r="M17">
        <f t="shared" si="0"/>
        <v>7</v>
      </c>
      <c r="N17">
        <f t="shared" si="4"/>
        <v>5</v>
      </c>
      <c r="S17" s="1"/>
      <c r="V17" s="9">
        <v>45091</v>
      </c>
      <c r="W17" t="s">
        <v>20</v>
      </c>
    </row>
    <row r="18" spans="8:23" x14ac:dyDescent="0.25">
      <c r="H18">
        <v>15</v>
      </c>
      <c r="I18">
        <f t="shared" si="5"/>
        <v>1</v>
      </c>
      <c r="J18">
        <f t="shared" si="3"/>
        <v>4</v>
      </c>
      <c r="K18" s="10">
        <f t="shared" si="1"/>
        <v>45151</v>
      </c>
      <c r="L18" s="10"/>
      <c r="M18">
        <f t="shared" si="0"/>
        <v>1</v>
      </c>
      <c r="N18">
        <f t="shared" si="4"/>
        <v>4</v>
      </c>
      <c r="S18" s="1"/>
      <c r="V18" s="9">
        <v>45092</v>
      </c>
      <c r="W18" t="s">
        <v>21</v>
      </c>
    </row>
    <row r="19" spans="8:23" x14ac:dyDescent="0.25">
      <c r="H19">
        <v>16</v>
      </c>
      <c r="I19">
        <f t="shared" si="5"/>
        <v>2</v>
      </c>
      <c r="J19">
        <f t="shared" si="3"/>
        <v>4</v>
      </c>
      <c r="K19" s="10">
        <f t="shared" si="1"/>
        <v>45152</v>
      </c>
      <c r="L19" s="10"/>
      <c r="M19" t="e">
        <f t="shared" si="0"/>
        <v>#N/A</v>
      </c>
      <c r="N19">
        <f t="shared" si="4"/>
        <v>4</v>
      </c>
      <c r="S19" s="1"/>
      <c r="V19" s="9">
        <v>45093</v>
      </c>
      <c r="W19" t="s">
        <v>20</v>
      </c>
    </row>
    <row r="20" spans="8:23" x14ac:dyDescent="0.25">
      <c r="H20">
        <v>17</v>
      </c>
      <c r="I20">
        <f t="shared" si="5"/>
        <v>3</v>
      </c>
      <c r="J20">
        <f t="shared" si="3"/>
        <v>4</v>
      </c>
      <c r="K20" s="10">
        <f t="shared" si="1"/>
        <v>45153</v>
      </c>
      <c r="L20" s="10"/>
      <c r="M20">
        <f t="shared" si="0"/>
        <v>3</v>
      </c>
      <c r="N20">
        <f t="shared" si="4"/>
        <v>4</v>
      </c>
      <c r="S20" s="1"/>
      <c r="V20" s="9">
        <v>45094</v>
      </c>
      <c r="W20" t="s">
        <v>20</v>
      </c>
    </row>
    <row r="21" spans="8:23" x14ac:dyDescent="0.25">
      <c r="H21">
        <v>18</v>
      </c>
      <c r="I21">
        <f t="shared" si="5"/>
        <v>4</v>
      </c>
      <c r="J21">
        <f t="shared" si="3"/>
        <v>4</v>
      </c>
      <c r="K21" s="10">
        <f t="shared" si="1"/>
        <v>45154</v>
      </c>
      <c r="L21" s="10"/>
      <c r="M21">
        <f t="shared" si="0"/>
        <v>4</v>
      </c>
      <c r="N21">
        <f t="shared" si="4"/>
        <v>4</v>
      </c>
      <c r="S21" s="1"/>
      <c r="V21" s="9">
        <v>45095</v>
      </c>
      <c r="W21" t="s">
        <v>21</v>
      </c>
    </row>
    <row r="22" spans="8:23" x14ac:dyDescent="0.25">
      <c r="H22">
        <v>19</v>
      </c>
      <c r="I22">
        <f t="shared" si="5"/>
        <v>5</v>
      </c>
      <c r="J22">
        <f t="shared" si="3"/>
        <v>4</v>
      </c>
      <c r="K22" s="10">
        <f t="shared" si="1"/>
        <v>45155</v>
      </c>
      <c r="L22" s="10"/>
      <c r="M22">
        <f t="shared" si="0"/>
        <v>5</v>
      </c>
      <c r="N22">
        <f t="shared" si="4"/>
        <v>4</v>
      </c>
      <c r="S22" s="1"/>
      <c r="V22" s="9">
        <v>45096</v>
      </c>
      <c r="W22" t="s">
        <v>21</v>
      </c>
    </row>
    <row r="23" spans="8:23" x14ac:dyDescent="0.25">
      <c r="H23">
        <v>20</v>
      </c>
      <c r="I23">
        <f t="shared" si="5"/>
        <v>6</v>
      </c>
      <c r="J23">
        <f t="shared" si="3"/>
        <v>4</v>
      </c>
      <c r="K23" s="10">
        <f t="shared" si="1"/>
        <v>45156</v>
      </c>
      <c r="L23" s="10"/>
      <c r="M23">
        <f t="shared" si="0"/>
        <v>6</v>
      </c>
      <c r="N23">
        <f t="shared" si="4"/>
        <v>4</v>
      </c>
      <c r="S23" s="1"/>
      <c r="V23" s="9">
        <v>45097</v>
      </c>
      <c r="W23" t="s">
        <v>20</v>
      </c>
    </row>
    <row r="24" spans="8:23" x14ac:dyDescent="0.25">
      <c r="H24">
        <v>21</v>
      </c>
      <c r="I24">
        <f t="shared" si="5"/>
        <v>7</v>
      </c>
      <c r="J24">
        <f t="shared" si="3"/>
        <v>4</v>
      </c>
      <c r="K24" s="10">
        <f t="shared" si="1"/>
        <v>45157</v>
      </c>
      <c r="L24" s="10"/>
      <c r="M24">
        <f t="shared" si="0"/>
        <v>7</v>
      </c>
      <c r="N24">
        <f t="shared" si="4"/>
        <v>4</v>
      </c>
      <c r="S24" s="1"/>
      <c r="V24" s="9">
        <v>45098</v>
      </c>
      <c r="W24" t="s">
        <v>21</v>
      </c>
    </row>
    <row r="25" spans="8:23" x14ac:dyDescent="0.25">
      <c r="H25">
        <v>22</v>
      </c>
      <c r="I25">
        <f t="shared" si="5"/>
        <v>1</v>
      </c>
      <c r="J25">
        <f t="shared" si="3"/>
        <v>3</v>
      </c>
      <c r="K25" s="10">
        <f t="shared" si="1"/>
        <v>45158</v>
      </c>
      <c r="L25" s="10"/>
      <c r="M25">
        <f t="shared" si="0"/>
        <v>1</v>
      </c>
      <c r="N25">
        <f t="shared" si="4"/>
        <v>3</v>
      </c>
      <c r="S25" s="1"/>
      <c r="V25" s="9">
        <v>45099</v>
      </c>
      <c r="W25" t="s">
        <v>20</v>
      </c>
    </row>
    <row r="26" spans="8:23" x14ac:dyDescent="0.25">
      <c r="H26">
        <v>23</v>
      </c>
      <c r="I26">
        <f t="shared" si="5"/>
        <v>2</v>
      </c>
      <c r="J26">
        <f t="shared" si="3"/>
        <v>3</v>
      </c>
      <c r="K26" s="10">
        <f t="shared" si="1"/>
        <v>45159</v>
      </c>
      <c r="L26" s="10"/>
      <c r="M26">
        <f t="shared" si="0"/>
        <v>2</v>
      </c>
      <c r="N26">
        <f t="shared" si="4"/>
        <v>3</v>
      </c>
      <c r="S26" s="1"/>
      <c r="V26" s="9">
        <v>45100</v>
      </c>
      <c r="W26" t="s">
        <v>20</v>
      </c>
    </row>
    <row r="27" spans="8:23" x14ac:dyDescent="0.25">
      <c r="H27">
        <v>24</v>
      </c>
      <c r="I27">
        <f t="shared" si="5"/>
        <v>3</v>
      </c>
      <c r="J27">
        <f t="shared" si="3"/>
        <v>3</v>
      </c>
      <c r="K27" s="10">
        <f t="shared" si="1"/>
        <v>45160</v>
      </c>
      <c r="L27" s="10"/>
      <c r="M27">
        <f t="shared" si="0"/>
        <v>3</v>
      </c>
      <c r="N27">
        <f t="shared" si="4"/>
        <v>3</v>
      </c>
      <c r="S27" s="1"/>
      <c r="V27" s="9">
        <v>45101</v>
      </c>
      <c r="W27" t="s">
        <v>21</v>
      </c>
    </row>
    <row r="28" spans="8:23" x14ac:dyDescent="0.25">
      <c r="H28">
        <v>25</v>
      </c>
      <c r="I28">
        <f t="shared" si="5"/>
        <v>4</v>
      </c>
      <c r="J28">
        <f t="shared" si="3"/>
        <v>3</v>
      </c>
      <c r="K28" s="10">
        <f t="shared" si="1"/>
        <v>45161</v>
      </c>
      <c r="L28" s="10"/>
      <c r="M28" t="e">
        <f t="shared" si="0"/>
        <v>#N/A</v>
      </c>
      <c r="N28">
        <f t="shared" si="4"/>
        <v>3</v>
      </c>
      <c r="S28" s="1"/>
      <c r="V28" s="9">
        <v>45102</v>
      </c>
      <c r="W28" t="s">
        <v>21</v>
      </c>
    </row>
    <row r="29" spans="8:23" x14ac:dyDescent="0.25">
      <c r="H29">
        <v>26</v>
      </c>
      <c r="I29">
        <f t="shared" si="5"/>
        <v>5</v>
      </c>
      <c r="J29">
        <f t="shared" si="3"/>
        <v>3</v>
      </c>
      <c r="K29" s="10">
        <f t="shared" si="1"/>
        <v>45162</v>
      </c>
      <c r="L29" s="10"/>
      <c r="M29">
        <f t="shared" si="0"/>
        <v>5</v>
      </c>
      <c r="N29">
        <f t="shared" si="4"/>
        <v>3</v>
      </c>
      <c r="S29" s="1"/>
      <c r="V29" s="9">
        <v>45103</v>
      </c>
      <c r="W29" t="s">
        <v>21</v>
      </c>
    </row>
    <row r="30" spans="8:23" x14ac:dyDescent="0.25">
      <c r="H30">
        <v>27</v>
      </c>
      <c r="I30">
        <f t="shared" si="5"/>
        <v>6</v>
      </c>
      <c r="J30">
        <f t="shared" si="3"/>
        <v>3</v>
      </c>
      <c r="K30" s="10">
        <f t="shared" si="1"/>
        <v>45163</v>
      </c>
      <c r="L30" s="10"/>
      <c r="M30">
        <f t="shared" si="0"/>
        <v>6</v>
      </c>
      <c r="N30">
        <f t="shared" si="4"/>
        <v>3</v>
      </c>
      <c r="S30" s="1"/>
      <c r="V30" s="9">
        <v>45104</v>
      </c>
      <c r="W30" t="s">
        <v>20</v>
      </c>
    </row>
    <row r="31" spans="8:23" x14ac:dyDescent="0.25">
      <c r="H31">
        <v>28</v>
      </c>
      <c r="I31">
        <f t="shared" si="5"/>
        <v>7</v>
      </c>
      <c r="J31">
        <f t="shared" si="3"/>
        <v>3</v>
      </c>
      <c r="K31" s="10">
        <f t="shared" si="1"/>
        <v>45164</v>
      </c>
      <c r="L31" s="10"/>
      <c r="M31">
        <f t="shared" si="0"/>
        <v>7</v>
      </c>
      <c r="N31">
        <f t="shared" si="4"/>
        <v>3</v>
      </c>
      <c r="S31" s="1"/>
      <c r="V31" s="9">
        <v>45105</v>
      </c>
      <c r="W31" t="s">
        <v>20</v>
      </c>
    </row>
    <row r="32" spans="8:23" x14ac:dyDescent="0.25">
      <c r="H32">
        <v>29</v>
      </c>
      <c r="I32">
        <f t="shared" si="5"/>
        <v>1</v>
      </c>
      <c r="J32">
        <f t="shared" si="3"/>
        <v>2</v>
      </c>
      <c r="K32" s="10">
        <f t="shared" si="1"/>
        <v>45165</v>
      </c>
      <c r="L32" s="10"/>
      <c r="M32">
        <f t="shared" si="0"/>
        <v>1</v>
      </c>
      <c r="N32">
        <f t="shared" si="4"/>
        <v>2</v>
      </c>
      <c r="S32" s="1"/>
      <c r="V32" s="9">
        <v>45106</v>
      </c>
      <c r="W32" t="s">
        <v>20</v>
      </c>
    </row>
    <row r="33" spans="8:23" x14ac:dyDescent="0.25">
      <c r="H33">
        <v>30</v>
      </c>
      <c r="I33">
        <f t="shared" si="5"/>
        <v>2</v>
      </c>
      <c r="J33">
        <f t="shared" si="3"/>
        <v>2</v>
      </c>
      <c r="K33" s="10">
        <f t="shared" si="1"/>
        <v>45166</v>
      </c>
      <c r="L33" s="10"/>
      <c r="M33" t="e">
        <f t="shared" si="0"/>
        <v>#N/A</v>
      </c>
      <c r="N33">
        <f t="shared" si="4"/>
        <v>2</v>
      </c>
      <c r="S33" s="1"/>
      <c r="V33" s="9">
        <v>45107</v>
      </c>
      <c r="W33" t="s">
        <v>21</v>
      </c>
    </row>
    <row r="34" spans="8:23" x14ac:dyDescent="0.25">
      <c r="H34">
        <v>31</v>
      </c>
      <c r="I34">
        <f t="shared" si="5"/>
        <v>3</v>
      </c>
      <c r="J34">
        <f t="shared" si="3"/>
        <v>2</v>
      </c>
      <c r="K34" s="10">
        <f t="shared" si="1"/>
        <v>45167</v>
      </c>
      <c r="L34" s="10"/>
      <c r="M34" t="e">
        <f t="shared" si="0"/>
        <v>#N/A</v>
      </c>
      <c r="N34">
        <f t="shared" si="4"/>
        <v>2</v>
      </c>
      <c r="S34" s="1"/>
      <c r="V34" s="9">
        <v>45108</v>
      </c>
      <c r="W34" t="s">
        <v>20</v>
      </c>
    </row>
    <row r="35" spans="8:23" x14ac:dyDescent="0.25">
      <c r="H35">
        <v>32</v>
      </c>
      <c r="I35">
        <f t="shared" si="5"/>
        <v>4</v>
      </c>
      <c r="J35">
        <f t="shared" si="3"/>
        <v>2</v>
      </c>
      <c r="K35" s="10">
        <f t="shared" si="1"/>
        <v>45168</v>
      </c>
      <c r="L35" s="10"/>
      <c r="M35">
        <f t="shared" si="0"/>
        <v>4</v>
      </c>
      <c r="N35">
        <f t="shared" si="4"/>
        <v>2</v>
      </c>
      <c r="S35" s="1"/>
      <c r="V35" s="9">
        <v>45109</v>
      </c>
      <c r="W35" t="s">
        <v>20</v>
      </c>
    </row>
    <row r="36" spans="8:23" x14ac:dyDescent="0.25">
      <c r="H36">
        <v>33</v>
      </c>
      <c r="I36">
        <f t="shared" si="5"/>
        <v>5</v>
      </c>
      <c r="J36">
        <f t="shared" si="3"/>
        <v>2</v>
      </c>
      <c r="K36" s="10">
        <f t="shared" si="1"/>
        <v>45169</v>
      </c>
      <c r="L36" s="10"/>
      <c r="M36">
        <f t="shared" si="0"/>
        <v>5</v>
      </c>
      <c r="N36">
        <f t="shared" si="4"/>
        <v>2</v>
      </c>
      <c r="S36" s="1"/>
      <c r="V36" s="9">
        <v>45110</v>
      </c>
      <c r="W36" t="s">
        <v>20</v>
      </c>
    </row>
    <row r="37" spans="8:23" x14ac:dyDescent="0.25">
      <c r="H37">
        <v>34</v>
      </c>
      <c r="I37">
        <f t="shared" si="5"/>
        <v>6</v>
      </c>
      <c r="J37">
        <f t="shared" si="3"/>
        <v>2</v>
      </c>
      <c r="K37" s="10">
        <f t="shared" si="1"/>
        <v>45170</v>
      </c>
      <c r="L37" s="10"/>
      <c r="M37" t="e">
        <f t="shared" si="0"/>
        <v>#N/A</v>
      </c>
      <c r="N37">
        <f t="shared" si="4"/>
        <v>2</v>
      </c>
      <c r="S37" s="1"/>
      <c r="V37" s="9">
        <v>45111</v>
      </c>
      <c r="W37" t="s">
        <v>21</v>
      </c>
    </row>
    <row r="38" spans="8:23" x14ac:dyDescent="0.25">
      <c r="H38">
        <v>35</v>
      </c>
      <c r="I38">
        <f t="shared" si="5"/>
        <v>7</v>
      </c>
      <c r="J38">
        <f t="shared" si="3"/>
        <v>2</v>
      </c>
      <c r="K38" s="10">
        <f t="shared" si="1"/>
        <v>45171</v>
      </c>
      <c r="L38" s="10"/>
      <c r="M38" t="e">
        <f t="shared" si="0"/>
        <v>#N/A</v>
      </c>
      <c r="N38">
        <f t="shared" si="4"/>
        <v>2</v>
      </c>
      <c r="S38" s="1"/>
      <c r="V38" s="9">
        <v>45112</v>
      </c>
      <c r="W38" t="s">
        <v>20</v>
      </c>
    </row>
    <row r="39" spans="8:23" x14ac:dyDescent="0.25">
      <c r="H39">
        <v>36</v>
      </c>
      <c r="I39">
        <f t="shared" si="5"/>
        <v>1</v>
      </c>
      <c r="J39">
        <f t="shared" si="3"/>
        <v>1</v>
      </c>
      <c r="K39" s="10">
        <f t="shared" si="1"/>
        <v>45172</v>
      </c>
      <c r="L39" s="10"/>
      <c r="M39" t="e">
        <f t="shared" si="0"/>
        <v>#N/A</v>
      </c>
      <c r="N39">
        <f t="shared" si="4"/>
        <v>1</v>
      </c>
      <c r="S39" s="1"/>
      <c r="V39" s="9">
        <v>45113</v>
      </c>
      <c r="W39" t="s">
        <v>20</v>
      </c>
    </row>
    <row r="40" spans="8:23" x14ac:dyDescent="0.25">
      <c r="H40">
        <v>37</v>
      </c>
      <c r="I40">
        <f t="shared" si="5"/>
        <v>2</v>
      </c>
      <c r="J40">
        <f t="shared" si="3"/>
        <v>1</v>
      </c>
      <c r="K40" s="10">
        <f t="shared" si="1"/>
        <v>45173</v>
      </c>
      <c r="L40" s="10"/>
      <c r="M40" t="e">
        <f t="shared" si="0"/>
        <v>#N/A</v>
      </c>
      <c r="N40">
        <f t="shared" si="4"/>
        <v>1</v>
      </c>
      <c r="S40" s="1"/>
      <c r="V40" s="9">
        <v>45114</v>
      </c>
      <c r="W40" t="s">
        <v>20</v>
      </c>
    </row>
    <row r="41" spans="8:23" x14ac:dyDescent="0.25">
      <c r="H41">
        <v>38</v>
      </c>
      <c r="I41">
        <f t="shared" si="5"/>
        <v>3</v>
      </c>
      <c r="J41">
        <f t="shared" si="3"/>
        <v>1</v>
      </c>
      <c r="K41" s="10">
        <f t="shared" si="1"/>
        <v>45174</v>
      </c>
      <c r="L41" s="10"/>
      <c r="M41" t="e">
        <f t="shared" si="0"/>
        <v>#N/A</v>
      </c>
      <c r="N41">
        <f t="shared" si="4"/>
        <v>1</v>
      </c>
      <c r="S41" s="1"/>
      <c r="V41" s="9">
        <v>45115</v>
      </c>
      <c r="W41" t="s">
        <v>20</v>
      </c>
    </row>
    <row r="42" spans="8:23" x14ac:dyDescent="0.25">
      <c r="H42">
        <v>39</v>
      </c>
      <c r="I42">
        <f t="shared" si="5"/>
        <v>4</v>
      </c>
      <c r="J42">
        <f t="shared" si="3"/>
        <v>1</v>
      </c>
      <c r="K42" s="10">
        <f t="shared" si="1"/>
        <v>45175</v>
      </c>
      <c r="L42" s="10"/>
      <c r="M42" t="e">
        <f t="shared" si="0"/>
        <v>#N/A</v>
      </c>
      <c r="N42">
        <f t="shared" si="4"/>
        <v>1</v>
      </c>
      <c r="S42" s="1"/>
      <c r="V42" s="9">
        <v>45116</v>
      </c>
      <c r="W42" t="s">
        <v>20</v>
      </c>
    </row>
    <row r="43" spans="8:23" x14ac:dyDescent="0.25">
      <c r="H43">
        <v>40</v>
      </c>
      <c r="I43">
        <f t="shared" si="5"/>
        <v>5</v>
      </c>
      <c r="J43">
        <f t="shared" si="3"/>
        <v>1</v>
      </c>
      <c r="K43" s="10">
        <f t="shared" si="1"/>
        <v>45176</v>
      </c>
      <c r="L43" s="10"/>
      <c r="M43" t="e">
        <f t="shared" si="0"/>
        <v>#N/A</v>
      </c>
      <c r="N43">
        <f t="shared" si="4"/>
        <v>1</v>
      </c>
      <c r="S43" s="1"/>
      <c r="V43" s="9">
        <v>45117</v>
      </c>
      <c r="W43" t="s">
        <v>20</v>
      </c>
    </row>
    <row r="44" spans="8:23" x14ac:dyDescent="0.25">
      <c r="H44">
        <v>41</v>
      </c>
      <c r="I44">
        <f t="shared" si="5"/>
        <v>6</v>
      </c>
      <c r="J44">
        <f t="shared" si="3"/>
        <v>1</v>
      </c>
      <c r="K44" s="10">
        <f t="shared" si="1"/>
        <v>45177</v>
      </c>
      <c r="L44" s="10"/>
      <c r="M44" t="e">
        <f t="shared" si="0"/>
        <v>#N/A</v>
      </c>
      <c r="N44">
        <f t="shared" si="4"/>
        <v>1</v>
      </c>
      <c r="S44" s="1"/>
      <c r="V44" s="9">
        <v>45118</v>
      </c>
      <c r="W44" t="s">
        <v>21</v>
      </c>
    </row>
    <row r="45" spans="8:23" x14ac:dyDescent="0.25">
      <c r="H45">
        <v>42</v>
      </c>
      <c r="I45">
        <f t="shared" si="5"/>
        <v>7</v>
      </c>
      <c r="J45">
        <f t="shared" si="3"/>
        <v>1</v>
      </c>
      <c r="K45" s="10">
        <f t="shared" si="1"/>
        <v>45178</v>
      </c>
      <c r="L45" s="10"/>
      <c r="M45" t="e">
        <f t="shared" si="0"/>
        <v>#N/A</v>
      </c>
      <c r="N45">
        <f t="shared" si="4"/>
        <v>1</v>
      </c>
      <c r="S45" s="1"/>
      <c r="V45" s="9">
        <v>45119</v>
      </c>
      <c r="W45" t="s">
        <v>20</v>
      </c>
    </row>
    <row r="46" spans="8:23" x14ac:dyDescent="0.25">
      <c r="S46" s="1"/>
      <c r="V46" s="9">
        <v>45120</v>
      </c>
      <c r="W46" t="s">
        <v>20</v>
      </c>
    </row>
    <row r="47" spans="8:23" x14ac:dyDescent="0.25">
      <c r="S47" s="1"/>
      <c r="V47" s="9">
        <v>45121</v>
      </c>
      <c r="W47" t="s">
        <v>20</v>
      </c>
    </row>
    <row r="48" spans="8:23" x14ac:dyDescent="0.25">
      <c r="S48" s="1"/>
      <c r="V48" s="9">
        <v>45122</v>
      </c>
      <c r="W48" t="s">
        <v>21</v>
      </c>
    </row>
    <row r="49" spans="19:23" x14ac:dyDescent="0.25">
      <c r="S49" s="1"/>
      <c r="V49" s="9">
        <v>45123</v>
      </c>
      <c r="W49" t="s">
        <v>20</v>
      </c>
    </row>
    <row r="50" spans="19:23" x14ac:dyDescent="0.25">
      <c r="S50" s="1"/>
      <c r="V50" s="9">
        <v>45124</v>
      </c>
      <c r="W50" t="s">
        <v>21</v>
      </c>
    </row>
    <row r="51" spans="19:23" x14ac:dyDescent="0.25">
      <c r="S51" s="1"/>
      <c r="V51" s="9">
        <v>45125</v>
      </c>
      <c r="W51" t="s">
        <v>21</v>
      </c>
    </row>
    <row r="52" spans="19:23" x14ac:dyDescent="0.25">
      <c r="S52" s="1"/>
      <c r="V52" s="9">
        <v>45126</v>
      </c>
      <c r="W52" t="s">
        <v>21</v>
      </c>
    </row>
    <row r="53" spans="19:23" x14ac:dyDescent="0.25">
      <c r="S53" s="1"/>
      <c r="V53" s="9">
        <v>45127</v>
      </c>
      <c r="W53" t="s">
        <v>20</v>
      </c>
    </row>
    <row r="54" spans="19:23" x14ac:dyDescent="0.25">
      <c r="S54" s="1"/>
      <c r="V54" s="9">
        <v>45128</v>
      </c>
      <c r="W54" t="s">
        <v>21</v>
      </c>
    </row>
    <row r="55" spans="19:23" x14ac:dyDescent="0.25">
      <c r="S55" s="1"/>
      <c r="V55" s="9">
        <v>45129</v>
      </c>
      <c r="W55" t="s">
        <v>20</v>
      </c>
    </row>
    <row r="56" spans="19:23" x14ac:dyDescent="0.25">
      <c r="S56" s="1"/>
      <c r="V56" s="9">
        <v>45130</v>
      </c>
      <c r="W56" t="s">
        <v>21</v>
      </c>
    </row>
    <row r="57" spans="19:23" x14ac:dyDescent="0.25">
      <c r="S57" s="1"/>
      <c r="V57" s="9">
        <v>45131</v>
      </c>
      <c r="W57" t="s">
        <v>20</v>
      </c>
    </row>
    <row r="58" spans="19:23" x14ac:dyDescent="0.25">
      <c r="S58" s="1"/>
      <c r="V58" s="9">
        <v>45132</v>
      </c>
      <c r="W58" t="s">
        <v>20</v>
      </c>
    </row>
    <row r="59" spans="19:23" x14ac:dyDescent="0.25">
      <c r="S59" s="1"/>
      <c r="V59" s="9">
        <v>45133</v>
      </c>
      <c r="W59" t="s">
        <v>20</v>
      </c>
    </row>
    <row r="60" spans="19:23" x14ac:dyDescent="0.25">
      <c r="S60" s="1"/>
      <c r="V60" s="9">
        <v>45134</v>
      </c>
      <c r="W60" t="s">
        <v>20</v>
      </c>
    </row>
    <row r="61" spans="19:23" x14ac:dyDescent="0.25">
      <c r="S61" s="1"/>
      <c r="V61" s="9">
        <v>45135</v>
      </c>
      <c r="W61" t="s">
        <v>21</v>
      </c>
    </row>
    <row r="62" spans="19:23" x14ac:dyDescent="0.25">
      <c r="S62" s="1"/>
      <c r="V62" s="9">
        <v>45136</v>
      </c>
      <c r="W62" t="s">
        <v>20</v>
      </c>
    </row>
    <row r="63" spans="19:23" x14ac:dyDescent="0.25">
      <c r="S63" s="1"/>
      <c r="V63" s="9">
        <v>45137</v>
      </c>
      <c r="W63" t="s">
        <v>20</v>
      </c>
    </row>
    <row r="64" spans="19:23" x14ac:dyDescent="0.25">
      <c r="S64" s="1"/>
      <c r="V64" s="9">
        <v>45138</v>
      </c>
      <c r="W64" t="s">
        <v>20</v>
      </c>
    </row>
    <row r="65" spans="19:23" x14ac:dyDescent="0.25">
      <c r="S65" s="1"/>
      <c r="V65" s="9">
        <v>45139</v>
      </c>
      <c r="W65" t="s">
        <v>21</v>
      </c>
    </row>
    <row r="66" spans="19:23" x14ac:dyDescent="0.25">
      <c r="S66" s="1"/>
      <c r="V66" s="9">
        <v>45140</v>
      </c>
      <c r="W66" t="s">
        <v>21</v>
      </c>
    </row>
    <row r="67" spans="19:23" x14ac:dyDescent="0.25">
      <c r="S67" s="1"/>
      <c r="V67" s="9">
        <v>45141</v>
      </c>
      <c r="W67" t="s">
        <v>21</v>
      </c>
    </row>
    <row r="68" spans="19:23" x14ac:dyDescent="0.25">
      <c r="S68" s="1"/>
      <c r="V68" s="9">
        <v>45142</v>
      </c>
      <c r="W68" t="s">
        <v>21</v>
      </c>
    </row>
    <row r="69" spans="19:23" x14ac:dyDescent="0.25">
      <c r="S69" s="1"/>
      <c r="V69" s="9">
        <v>45143</v>
      </c>
      <c r="W69" t="s">
        <v>21</v>
      </c>
    </row>
    <row r="70" spans="19:23" x14ac:dyDescent="0.25">
      <c r="S70" s="1"/>
      <c r="V70" s="9">
        <v>45144</v>
      </c>
      <c r="W70" t="s">
        <v>21</v>
      </c>
    </row>
    <row r="71" spans="19:23" x14ac:dyDescent="0.25">
      <c r="S71" s="1"/>
      <c r="V71" s="9">
        <v>45145</v>
      </c>
      <c r="W71" t="s">
        <v>21</v>
      </c>
    </row>
    <row r="72" spans="19:23" x14ac:dyDescent="0.25">
      <c r="S72" s="1"/>
      <c r="V72" s="9">
        <v>45146</v>
      </c>
      <c r="W72" t="s">
        <v>20</v>
      </c>
    </row>
    <row r="73" spans="19:23" x14ac:dyDescent="0.25">
      <c r="S73" s="1"/>
      <c r="V73" s="9">
        <v>45147</v>
      </c>
      <c r="W73" t="s">
        <v>20</v>
      </c>
    </row>
    <row r="74" spans="19:23" x14ac:dyDescent="0.25">
      <c r="S74" s="1"/>
      <c r="V74" s="9">
        <v>45148</v>
      </c>
      <c r="W74" t="s">
        <v>20</v>
      </c>
    </row>
    <row r="75" spans="19:23" x14ac:dyDescent="0.25">
      <c r="S75" s="1"/>
      <c r="V75" s="9">
        <v>45149</v>
      </c>
      <c r="W75" t="s">
        <v>20</v>
      </c>
    </row>
    <row r="76" spans="19:23" x14ac:dyDescent="0.25">
      <c r="S76" s="1"/>
      <c r="V76" s="9">
        <v>45150</v>
      </c>
      <c r="W76" t="s">
        <v>20</v>
      </c>
    </row>
    <row r="77" spans="19:23" x14ac:dyDescent="0.25">
      <c r="S77" s="1"/>
      <c r="V77" s="9">
        <v>45151</v>
      </c>
      <c r="W77" t="s">
        <v>20</v>
      </c>
    </row>
    <row r="78" spans="19:23" x14ac:dyDescent="0.25">
      <c r="S78" s="1"/>
      <c r="V78" s="9">
        <v>45152</v>
      </c>
      <c r="W78" t="s">
        <v>21</v>
      </c>
    </row>
    <row r="79" spans="19:23" x14ac:dyDescent="0.25">
      <c r="S79" s="1"/>
      <c r="V79" s="9">
        <v>45153</v>
      </c>
      <c r="W79" t="s">
        <v>20</v>
      </c>
    </row>
    <row r="80" spans="19:23" x14ac:dyDescent="0.25">
      <c r="S80" s="1"/>
      <c r="V80" s="9">
        <v>45154</v>
      </c>
      <c r="W80" t="s">
        <v>20</v>
      </c>
    </row>
    <row r="81" spans="19:23" x14ac:dyDescent="0.25">
      <c r="S81" s="1"/>
      <c r="V81" s="9">
        <v>45155</v>
      </c>
      <c r="W81" t="s">
        <v>20</v>
      </c>
    </row>
    <row r="82" spans="19:23" x14ac:dyDescent="0.25">
      <c r="S82" s="1"/>
      <c r="V82" s="9">
        <v>45156</v>
      </c>
      <c r="W82" t="s">
        <v>20</v>
      </c>
    </row>
    <row r="83" spans="19:23" x14ac:dyDescent="0.25">
      <c r="S83" s="1"/>
      <c r="V83" s="9">
        <v>45157</v>
      </c>
      <c r="W83" t="s">
        <v>20</v>
      </c>
    </row>
    <row r="84" spans="19:23" x14ac:dyDescent="0.25">
      <c r="S84" s="1"/>
      <c r="V84" s="9">
        <v>45158</v>
      </c>
      <c r="W84" t="s">
        <v>20</v>
      </c>
    </row>
    <row r="85" spans="19:23" x14ac:dyDescent="0.25">
      <c r="S85" s="1"/>
      <c r="V85" s="9">
        <v>45159</v>
      </c>
      <c r="W85" t="s">
        <v>20</v>
      </c>
    </row>
    <row r="86" spans="19:23" x14ac:dyDescent="0.25">
      <c r="S86" s="1"/>
      <c r="V86" s="9">
        <v>45160</v>
      </c>
      <c r="W86" t="s">
        <v>20</v>
      </c>
    </row>
    <row r="87" spans="19:23" x14ac:dyDescent="0.25">
      <c r="S87" s="1"/>
      <c r="V87" s="9">
        <v>45161</v>
      </c>
      <c r="W87" t="s">
        <v>21</v>
      </c>
    </row>
    <row r="88" spans="19:23" x14ac:dyDescent="0.25">
      <c r="S88" s="1"/>
      <c r="V88" s="9">
        <v>45162</v>
      </c>
      <c r="W88" t="s">
        <v>20</v>
      </c>
    </row>
    <row r="89" spans="19:23" x14ac:dyDescent="0.25">
      <c r="S89" s="1"/>
      <c r="V89" s="9">
        <v>45163</v>
      </c>
      <c r="W89" t="s">
        <v>20</v>
      </c>
    </row>
    <row r="90" spans="19:23" x14ac:dyDescent="0.25">
      <c r="S90" s="1"/>
      <c r="V90" s="9">
        <v>45164</v>
      </c>
      <c r="W90" t="s">
        <v>20</v>
      </c>
    </row>
    <row r="91" spans="19:23" x14ac:dyDescent="0.25">
      <c r="S91" s="1"/>
      <c r="V91" s="9">
        <v>45165</v>
      </c>
      <c r="W91" t="s">
        <v>20</v>
      </c>
    </row>
    <row r="92" spans="19:23" x14ac:dyDescent="0.25">
      <c r="S92" s="1"/>
      <c r="V92" s="9">
        <v>45166</v>
      </c>
      <c r="W92" t="s">
        <v>21</v>
      </c>
    </row>
    <row r="93" spans="19:23" x14ac:dyDescent="0.25">
      <c r="S93" s="1"/>
      <c r="V93" s="9">
        <v>45167</v>
      </c>
      <c r="W93" t="s">
        <v>21</v>
      </c>
    </row>
    <row r="94" spans="19:23" x14ac:dyDescent="0.25">
      <c r="S94" s="1"/>
      <c r="V94" s="9">
        <v>45168</v>
      </c>
      <c r="W94" t="s">
        <v>20</v>
      </c>
    </row>
    <row r="95" spans="19:23" x14ac:dyDescent="0.25">
      <c r="S95" s="1"/>
      <c r="V95" s="9">
        <v>45169</v>
      </c>
      <c r="W95" t="s">
        <v>20</v>
      </c>
    </row>
    <row r="96" spans="19:23" x14ac:dyDescent="0.25">
      <c r="S96" s="1"/>
    </row>
    <row r="97" spans="19:19" x14ac:dyDescent="0.25">
      <c r="S97" s="1"/>
    </row>
    <row r="98" spans="19:19" x14ac:dyDescent="0.25">
      <c r="S98" s="1"/>
    </row>
    <row r="99" spans="19:19" x14ac:dyDescent="0.25">
      <c r="S99" s="1"/>
    </row>
    <row r="100" spans="19:19" x14ac:dyDescent="0.25">
      <c r="S100" s="1"/>
    </row>
    <row r="101" spans="19:19" x14ac:dyDescent="0.25">
      <c r="S101" s="1"/>
    </row>
    <row r="102" spans="19:19" x14ac:dyDescent="0.25">
      <c r="S102" s="1"/>
    </row>
    <row r="103" spans="19:19" x14ac:dyDescent="0.25">
      <c r="S103" s="1"/>
    </row>
  </sheetData>
  <phoneticPr fontId="3" type="noConversion"/>
  <dataValidations count="1">
    <dataValidation type="list" allowBlank="1" showInputMessage="1" showErrorMessage="1" sqref="T6" xr:uid="{0CCC6725-FB9D-4F3C-B35E-85E24D37734A}">
      <formula1>$Y$4:$Y$10</formula1>
    </dataValidation>
  </dataValidations>
  <hyperlinks>
    <hyperlink ref="A1" location="'TOC Gallery'!A1" tooltip="Go To: Table of Contents" display="'TOC Gallery'!A1" xr:uid="{A4DE55C7-EAED-429F-B6A3-6FDBDF916A53}"/>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Spinner 1">
              <controlPr defaultSize="0" autoPict="0">
                <anchor moveWithCells="1" sizeWithCells="1">
                  <from>
                    <xdr:col>4</xdr:col>
                    <xdr:colOff>190500</xdr:colOff>
                    <xdr:row>2</xdr:row>
                    <xdr:rowOff>9525</xdr:rowOff>
                  </from>
                  <to>
                    <xdr:col>4</xdr:col>
                    <xdr:colOff>333375</xdr:colOff>
                    <xdr:row>3</xdr:row>
                    <xdr:rowOff>57150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88F0E-0535-4E1C-9E52-16EB0039B6BA}">
  <sheetPr>
    <tabColor theme="1" tint="0.34998626667073579"/>
  </sheetPr>
  <dimension ref="A1:AC103"/>
  <sheetViews>
    <sheetView workbookViewId="0">
      <selection activeCell="M4" sqref="M4"/>
    </sheetView>
  </sheetViews>
  <sheetFormatPr defaultRowHeight="15" x14ac:dyDescent="0.25"/>
  <cols>
    <col min="1" max="1" width="2.7109375" style="30" customWidth="1"/>
    <col min="2" max="5" width="9.140625" style="30"/>
    <col min="6" max="6" width="9.140625" style="31"/>
    <col min="11" max="11" width="10.28515625" bestFit="1" customWidth="1"/>
    <col min="12" max="15" width="10.28515625" customWidth="1"/>
    <col min="19" max="19" width="10.28515625" bestFit="1" customWidth="1"/>
    <col min="22" max="22" width="10.28515625" bestFit="1" customWidth="1"/>
    <col min="23" max="23" width="11.5703125" bestFit="1" customWidth="1"/>
    <col min="24" max="24" width="10.7109375" bestFit="1" customWidth="1"/>
    <col min="25" max="26" width="9.7109375" bestFit="1" customWidth="1"/>
    <col min="29" max="29" width="14.5703125" bestFit="1" customWidth="1"/>
  </cols>
  <sheetData>
    <row r="1" spans="1:29" ht="18.75" x14ac:dyDescent="0.3">
      <c r="A1" s="28">
        <v>3</v>
      </c>
      <c r="B1" s="29" t="s">
        <v>32</v>
      </c>
      <c r="H1" s="13" t="s">
        <v>1</v>
      </c>
      <c r="I1" s="27"/>
      <c r="J1" s="27"/>
      <c r="K1" s="27"/>
      <c r="L1" s="27"/>
      <c r="M1" s="27"/>
      <c r="N1" s="27"/>
      <c r="O1" s="27"/>
      <c r="P1" s="27"/>
      <c r="Q1" s="27"/>
      <c r="R1" s="27"/>
      <c r="S1" s="27"/>
      <c r="T1" s="27"/>
      <c r="U1" s="27"/>
      <c r="V1" s="27"/>
      <c r="W1" s="27"/>
      <c r="X1" s="27"/>
      <c r="Y1" s="27"/>
      <c r="Z1" s="27"/>
    </row>
    <row r="2" spans="1:29" x14ac:dyDescent="0.25">
      <c r="H2" s="33" t="s">
        <v>51</v>
      </c>
      <c r="I2" s="34"/>
      <c r="J2" s="34"/>
      <c r="K2" s="34"/>
      <c r="M2" s="32" t="s">
        <v>68</v>
      </c>
      <c r="N2" s="11"/>
      <c r="P2" s="20" t="s">
        <v>65</v>
      </c>
      <c r="Q2" s="21"/>
      <c r="S2" s="25" t="s">
        <v>35</v>
      </c>
      <c r="T2" s="26"/>
      <c r="V2" s="23" t="s">
        <v>67</v>
      </c>
      <c r="W2" s="24"/>
      <c r="Y2" s="22" t="s">
        <v>66</v>
      </c>
      <c r="Z2" s="22"/>
      <c r="AB2" s="33" t="s">
        <v>77</v>
      </c>
      <c r="AC2" s="33"/>
    </row>
    <row r="3" spans="1:29" x14ac:dyDescent="0.25">
      <c r="H3" s="2" t="s">
        <v>64</v>
      </c>
      <c r="I3" s="2" t="s">
        <v>15</v>
      </c>
      <c r="J3" s="2" t="s">
        <v>16</v>
      </c>
      <c r="K3" s="2" t="s">
        <v>19</v>
      </c>
      <c r="L3" s="2"/>
      <c r="M3" s="2" t="s">
        <v>15</v>
      </c>
      <c r="N3" s="2" t="s">
        <v>16</v>
      </c>
      <c r="O3" s="2"/>
      <c r="P3" s="2" t="s">
        <v>15</v>
      </c>
      <c r="Q3" s="2" t="s">
        <v>16</v>
      </c>
      <c r="R3" s="2"/>
      <c r="S3" s="2" t="s">
        <v>79</v>
      </c>
      <c r="T3" s="2" t="s">
        <v>17</v>
      </c>
      <c r="U3" s="2"/>
      <c r="V3" s="2" t="s">
        <v>33</v>
      </c>
      <c r="W3" s="9">
        <f>DATE(1900,W5,1)</f>
        <v>45108</v>
      </c>
      <c r="Y3" s="2" t="s">
        <v>18</v>
      </c>
      <c r="Z3" s="2" t="s">
        <v>0</v>
      </c>
      <c r="AB3" s="2" t="s">
        <v>22</v>
      </c>
      <c r="AC3" s="2" t="s">
        <v>78</v>
      </c>
    </row>
    <row r="4" spans="1:29" x14ac:dyDescent="0.25">
      <c r="H4">
        <v>1</v>
      </c>
      <c r="I4">
        <v>1</v>
      </c>
      <c r="J4">
        <v>6</v>
      </c>
      <c r="K4" s="10">
        <f t="shared" ref="K4:K45" si="0">$W$3-WEEKDAY($W$3,$W$7)+H4</f>
        <v>45102</v>
      </c>
      <c r="L4" s="10"/>
      <c r="M4" s="10">
        <f t="shared" ref="M4:M45" si="1">IF(MONTH($W$3)&lt;&gt;MONTH(K4),I4,NA())</f>
        <v>1</v>
      </c>
      <c r="N4">
        <v>6</v>
      </c>
      <c r="O4" s="10"/>
      <c r="P4" t="e">
        <f t="shared" ref="P4:P45" si="2">IF(COUNTIFS($Y$4:$Y$95,$K4,$Z$4:$Z$95,"Yes")&gt;0,I4,NA())</f>
        <v>#N/A</v>
      </c>
      <c r="Q4">
        <v>6</v>
      </c>
      <c r="S4" t="str">
        <f t="shared" ref="S4:S10" si="3">LEFT(TEXT(K4,"DDD"),1)</f>
        <v>S</v>
      </c>
      <c r="T4">
        <v>0</v>
      </c>
      <c r="V4" s="2" t="s">
        <v>34</v>
      </c>
      <c r="W4" t="str">
        <f>TEXT(W3,"mmmm yyyy")</f>
        <v>July 2023</v>
      </c>
      <c r="Y4" s="9">
        <v>45078</v>
      </c>
      <c r="Z4" t="s">
        <v>21</v>
      </c>
      <c r="AB4" t="s">
        <v>75</v>
      </c>
      <c r="AC4">
        <v>1</v>
      </c>
    </row>
    <row r="5" spans="1:29" x14ac:dyDescent="0.25">
      <c r="H5">
        <v>2</v>
      </c>
      <c r="I5">
        <v>2</v>
      </c>
      <c r="J5">
        <v>6</v>
      </c>
      <c r="K5" s="10">
        <f t="shared" si="0"/>
        <v>45103</v>
      </c>
      <c r="L5" s="10"/>
      <c r="M5" s="10">
        <f t="shared" si="1"/>
        <v>2</v>
      </c>
      <c r="N5">
        <v>6</v>
      </c>
      <c r="O5" s="10"/>
      <c r="P5" t="e">
        <f t="shared" si="2"/>
        <v>#N/A</v>
      </c>
      <c r="Q5">
        <v>6</v>
      </c>
      <c r="S5" t="str">
        <f t="shared" si="3"/>
        <v>M</v>
      </c>
      <c r="T5">
        <v>0</v>
      </c>
      <c r="V5" s="19" t="s">
        <v>52</v>
      </c>
      <c r="W5">
        <v>1483</v>
      </c>
      <c r="Y5" s="9">
        <v>45079</v>
      </c>
      <c r="Z5" t="s">
        <v>20</v>
      </c>
      <c r="AB5" t="s">
        <v>69</v>
      </c>
      <c r="AC5">
        <v>11</v>
      </c>
    </row>
    <row r="6" spans="1:29" x14ac:dyDescent="0.25">
      <c r="H6">
        <v>3</v>
      </c>
      <c r="I6">
        <v>3</v>
      </c>
      <c r="J6">
        <v>6</v>
      </c>
      <c r="K6" s="10">
        <f t="shared" si="0"/>
        <v>45104</v>
      </c>
      <c r="L6" s="10"/>
      <c r="M6" s="10">
        <f t="shared" si="1"/>
        <v>3</v>
      </c>
      <c r="N6">
        <v>6</v>
      </c>
      <c r="O6" s="10"/>
      <c r="P6">
        <f t="shared" si="2"/>
        <v>3</v>
      </c>
      <c r="Q6">
        <v>6</v>
      </c>
      <c r="S6" t="str">
        <f t="shared" si="3"/>
        <v>T</v>
      </c>
      <c r="T6">
        <v>0</v>
      </c>
      <c r="V6" s="19" t="s">
        <v>33</v>
      </c>
      <c r="W6" t="s">
        <v>75</v>
      </c>
      <c r="Y6" s="9">
        <v>45080</v>
      </c>
      <c r="Z6" t="s">
        <v>21</v>
      </c>
      <c r="AB6" t="s">
        <v>70</v>
      </c>
      <c r="AC6">
        <v>12</v>
      </c>
    </row>
    <row r="7" spans="1:29" x14ac:dyDescent="0.25">
      <c r="H7">
        <v>4</v>
      </c>
      <c r="I7">
        <v>4</v>
      </c>
      <c r="J7">
        <v>6</v>
      </c>
      <c r="K7" s="10">
        <f t="shared" si="0"/>
        <v>45105</v>
      </c>
      <c r="L7" s="10"/>
      <c r="M7" s="10">
        <f t="shared" si="1"/>
        <v>4</v>
      </c>
      <c r="N7">
        <v>6</v>
      </c>
      <c r="O7" s="10"/>
      <c r="P7">
        <f t="shared" si="2"/>
        <v>4</v>
      </c>
      <c r="Q7">
        <v>6</v>
      </c>
      <c r="S7" t="str">
        <f t="shared" si="3"/>
        <v>W</v>
      </c>
      <c r="T7">
        <v>0</v>
      </c>
      <c r="V7" s="19" t="s">
        <v>76</v>
      </c>
      <c r="W7">
        <f>VLOOKUP(W6,$AB$4:$AC$10,2,FALSE)</f>
        <v>1</v>
      </c>
      <c r="Y7" s="9">
        <v>45081</v>
      </c>
      <c r="Z7" t="s">
        <v>20</v>
      </c>
      <c r="AB7" t="s">
        <v>71</v>
      </c>
      <c r="AC7">
        <v>13</v>
      </c>
    </row>
    <row r="8" spans="1:29" x14ac:dyDescent="0.25">
      <c r="H8">
        <v>5</v>
      </c>
      <c r="I8">
        <v>5</v>
      </c>
      <c r="J8">
        <v>6</v>
      </c>
      <c r="K8" s="10">
        <f t="shared" si="0"/>
        <v>45106</v>
      </c>
      <c r="L8" s="10"/>
      <c r="M8" s="10">
        <f t="shared" si="1"/>
        <v>5</v>
      </c>
      <c r="N8">
        <v>6</v>
      </c>
      <c r="O8" s="10"/>
      <c r="P8">
        <f t="shared" si="2"/>
        <v>5</v>
      </c>
      <c r="Q8">
        <v>6</v>
      </c>
      <c r="S8" t="str">
        <f t="shared" si="3"/>
        <v>T</v>
      </c>
      <c r="T8">
        <v>0</v>
      </c>
      <c r="V8" s="1"/>
      <c r="Y8" s="9">
        <v>45082</v>
      </c>
      <c r="Z8" t="s">
        <v>21</v>
      </c>
      <c r="AB8" t="s">
        <v>72</v>
      </c>
      <c r="AC8">
        <v>14</v>
      </c>
    </row>
    <row r="9" spans="1:29" x14ac:dyDescent="0.25">
      <c r="H9">
        <v>6</v>
      </c>
      <c r="I9">
        <v>6</v>
      </c>
      <c r="J9">
        <v>6</v>
      </c>
      <c r="K9" s="10">
        <f t="shared" si="0"/>
        <v>45107</v>
      </c>
      <c r="L9" s="10"/>
      <c r="M9" s="10">
        <f t="shared" si="1"/>
        <v>6</v>
      </c>
      <c r="N9">
        <v>6</v>
      </c>
      <c r="O9" s="10"/>
      <c r="P9" t="e">
        <f t="shared" si="2"/>
        <v>#N/A</v>
      </c>
      <c r="Q9">
        <v>6</v>
      </c>
      <c r="S9" t="str">
        <f t="shared" si="3"/>
        <v>F</v>
      </c>
      <c r="T9">
        <v>0</v>
      </c>
      <c r="V9" s="1"/>
      <c r="Y9" s="9">
        <v>45083</v>
      </c>
      <c r="Z9" t="s">
        <v>20</v>
      </c>
      <c r="AB9" t="s">
        <v>73</v>
      </c>
      <c r="AC9">
        <v>15</v>
      </c>
    </row>
    <row r="10" spans="1:29" x14ac:dyDescent="0.25">
      <c r="H10">
        <v>7</v>
      </c>
      <c r="I10">
        <v>7</v>
      </c>
      <c r="J10">
        <v>6</v>
      </c>
      <c r="K10" s="10">
        <f t="shared" si="0"/>
        <v>45108</v>
      </c>
      <c r="L10" s="10"/>
      <c r="M10" s="10" t="e">
        <f t="shared" si="1"/>
        <v>#N/A</v>
      </c>
      <c r="N10">
        <v>6</v>
      </c>
      <c r="O10" s="10"/>
      <c r="P10">
        <f t="shared" si="2"/>
        <v>7</v>
      </c>
      <c r="Q10">
        <v>6</v>
      </c>
      <c r="S10" t="str">
        <f t="shared" si="3"/>
        <v>S</v>
      </c>
      <c r="T10">
        <v>0</v>
      </c>
      <c r="V10" s="1"/>
      <c r="Y10" s="9">
        <v>45084</v>
      </c>
      <c r="Z10" t="s">
        <v>21</v>
      </c>
      <c r="AB10" t="s">
        <v>74</v>
      </c>
      <c r="AC10">
        <v>16</v>
      </c>
    </row>
    <row r="11" spans="1:29" x14ac:dyDescent="0.25">
      <c r="H11">
        <v>8</v>
      </c>
      <c r="I11">
        <f>I4</f>
        <v>1</v>
      </c>
      <c r="J11">
        <f t="shared" ref="J11:J45" si="4">J4-1</f>
        <v>5</v>
      </c>
      <c r="K11" s="10">
        <f t="shared" si="0"/>
        <v>45109</v>
      </c>
      <c r="L11" s="10"/>
      <c r="M11" s="10" t="e">
        <f t="shared" si="1"/>
        <v>#N/A</v>
      </c>
      <c r="N11">
        <f>N4-1</f>
        <v>5</v>
      </c>
      <c r="O11" s="10"/>
      <c r="P11">
        <f t="shared" si="2"/>
        <v>1</v>
      </c>
      <c r="Q11">
        <f t="shared" ref="Q11:Q45" si="5">Q4-1</f>
        <v>5</v>
      </c>
      <c r="V11" s="1"/>
      <c r="Y11" s="9">
        <v>45085</v>
      </c>
      <c r="Z11" t="s">
        <v>21</v>
      </c>
    </row>
    <row r="12" spans="1:29" x14ac:dyDescent="0.25">
      <c r="H12">
        <v>9</v>
      </c>
      <c r="I12">
        <f t="shared" ref="I12:I45" si="6">I5</f>
        <v>2</v>
      </c>
      <c r="J12">
        <f t="shared" si="4"/>
        <v>5</v>
      </c>
      <c r="K12" s="10">
        <f t="shared" si="0"/>
        <v>45110</v>
      </c>
      <c r="L12" s="10"/>
      <c r="M12" s="10" t="e">
        <f t="shared" si="1"/>
        <v>#N/A</v>
      </c>
      <c r="N12">
        <f t="shared" ref="N12:N45" si="7">N5-1</f>
        <v>5</v>
      </c>
      <c r="O12" s="10"/>
      <c r="P12">
        <f t="shared" si="2"/>
        <v>2</v>
      </c>
      <c r="Q12">
        <f t="shared" si="5"/>
        <v>5</v>
      </c>
      <c r="V12" s="1"/>
      <c r="Y12" s="9">
        <v>45086</v>
      </c>
      <c r="Z12" t="s">
        <v>20</v>
      </c>
    </row>
    <row r="13" spans="1:29" x14ac:dyDescent="0.25">
      <c r="H13">
        <v>10</v>
      </c>
      <c r="I13">
        <f t="shared" si="6"/>
        <v>3</v>
      </c>
      <c r="J13">
        <f t="shared" si="4"/>
        <v>5</v>
      </c>
      <c r="K13" s="10">
        <f t="shared" si="0"/>
        <v>45111</v>
      </c>
      <c r="L13" s="10"/>
      <c r="M13" s="10" t="e">
        <f t="shared" si="1"/>
        <v>#N/A</v>
      </c>
      <c r="N13">
        <f t="shared" si="7"/>
        <v>5</v>
      </c>
      <c r="O13" s="10"/>
      <c r="P13" t="e">
        <f t="shared" si="2"/>
        <v>#N/A</v>
      </c>
      <c r="Q13">
        <f t="shared" si="5"/>
        <v>5</v>
      </c>
      <c r="V13" s="1"/>
      <c r="Y13" s="9">
        <v>45087</v>
      </c>
      <c r="Z13" t="s">
        <v>20</v>
      </c>
    </row>
    <row r="14" spans="1:29" x14ac:dyDescent="0.25">
      <c r="H14">
        <v>11</v>
      </c>
      <c r="I14">
        <f t="shared" si="6"/>
        <v>4</v>
      </c>
      <c r="J14">
        <f t="shared" si="4"/>
        <v>5</v>
      </c>
      <c r="K14" s="10">
        <f t="shared" si="0"/>
        <v>45112</v>
      </c>
      <c r="L14" s="10"/>
      <c r="M14" s="10" t="e">
        <f t="shared" si="1"/>
        <v>#N/A</v>
      </c>
      <c r="N14">
        <f t="shared" si="7"/>
        <v>5</v>
      </c>
      <c r="O14" s="10"/>
      <c r="P14">
        <f t="shared" si="2"/>
        <v>4</v>
      </c>
      <c r="Q14">
        <f t="shared" si="5"/>
        <v>5</v>
      </c>
      <c r="V14" s="1"/>
      <c r="Y14" s="9">
        <v>45088</v>
      </c>
      <c r="Z14" t="s">
        <v>20</v>
      </c>
    </row>
    <row r="15" spans="1:29" x14ac:dyDescent="0.25">
      <c r="H15">
        <v>12</v>
      </c>
      <c r="I15">
        <f t="shared" si="6"/>
        <v>5</v>
      </c>
      <c r="J15">
        <f t="shared" si="4"/>
        <v>5</v>
      </c>
      <c r="K15" s="10">
        <f t="shared" si="0"/>
        <v>45113</v>
      </c>
      <c r="L15" s="10"/>
      <c r="M15" s="10" t="e">
        <f t="shared" si="1"/>
        <v>#N/A</v>
      </c>
      <c r="N15">
        <f t="shared" si="7"/>
        <v>5</v>
      </c>
      <c r="O15" s="10"/>
      <c r="P15">
        <f t="shared" si="2"/>
        <v>5</v>
      </c>
      <c r="Q15">
        <f t="shared" si="5"/>
        <v>5</v>
      </c>
      <c r="V15" s="1"/>
      <c r="Y15" s="9">
        <v>45089</v>
      </c>
      <c r="Z15" t="s">
        <v>20</v>
      </c>
    </row>
    <row r="16" spans="1:29" x14ac:dyDescent="0.25">
      <c r="H16">
        <v>13</v>
      </c>
      <c r="I16">
        <f t="shared" si="6"/>
        <v>6</v>
      </c>
      <c r="J16">
        <f t="shared" si="4"/>
        <v>5</v>
      </c>
      <c r="K16" s="10">
        <f t="shared" si="0"/>
        <v>45114</v>
      </c>
      <c r="L16" s="10"/>
      <c r="M16" s="10" t="e">
        <f t="shared" si="1"/>
        <v>#N/A</v>
      </c>
      <c r="N16">
        <f t="shared" si="7"/>
        <v>5</v>
      </c>
      <c r="O16" s="10"/>
      <c r="P16">
        <f t="shared" si="2"/>
        <v>6</v>
      </c>
      <c r="Q16">
        <f t="shared" si="5"/>
        <v>5</v>
      </c>
      <c r="V16" s="1"/>
      <c r="Y16" s="9">
        <v>45090</v>
      </c>
      <c r="Z16" t="s">
        <v>21</v>
      </c>
    </row>
    <row r="17" spans="8:26" x14ac:dyDescent="0.25">
      <c r="H17">
        <v>14</v>
      </c>
      <c r="I17">
        <f t="shared" si="6"/>
        <v>7</v>
      </c>
      <c r="J17">
        <f t="shared" si="4"/>
        <v>5</v>
      </c>
      <c r="K17" s="10">
        <f t="shared" si="0"/>
        <v>45115</v>
      </c>
      <c r="L17" s="10"/>
      <c r="M17" s="10" t="e">
        <f t="shared" si="1"/>
        <v>#N/A</v>
      </c>
      <c r="N17">
        <f t="shared" si="7"/>
        <v>5</v>
      </c>
      <c r="O17" s="10"/>
      <c r="P17">
        <f t="shared" si="2"/>
        <v>7</v>
      </c>
      <c r="Q17">
        <f t="shared" si="5"/>
        <v>5</v>
      </c>
      <c r="V17" s="1"/>
      <c r="Y17" s="9">
        <v>45091</v>
      </c>
      <c r="Z17" t="s">
        <v>20</v>
      </c>
    </row>
    <row r="18" spans="8:26" x14ac:dyDescent="0.25">
      <c r="H18">
        <v>15</v>
      </c>
      <c r="I18">
        <f t="shared" si="6"/>
        <v>1</v>
      </c>
      <c r="J18">
        <f t="shared" si="4"/>
        <v>4</v>
      </c>
      <c r="K18" s="10">
        <f t="shared" si="0"/>
        <v>45116</v>
      </c>
      <c r="L18" s="10"/>
      <c r="M18" s="10" t="e">
        <f t="shared" si="1"/>
        <v>#N/A</v>
      </c>
      <c r="N18">
        <f t="shared" si="7"/>
        <v>4</v>
      </c>
      <c r="O18" s="10"/>
      <c r="P18">
        <f t="shared" si="2"/>
        <v>1</v>
      </c>
      <c r="Q18">
        <f t="shared" si="5"/>
        <v>4</v>
      </c>
      <c r="V18" s="1"/>
      <c r="Y18" s="9">
        <v>45092</v>
      </c>
      <c r="Z18" t="s">
        <v>21</v>
      </c>
    </row>
    <row r="19" spans="8:26" x14ac:dyDescent="0.25">
      <c r="H19">
        <v>16</v>
      </c>
      <c r="I19">
        <f t="shared" si="6"/>
        <v>2</v>
      </c>
      <c r="J19">
        <f t="shared" si="4"/>
        <v>4</v>
      </c>
      <c r="K19" s="10">
        <f t="shared" si="0"/>
        <v>45117</v>
      </c>
      <c r="L19" s="10"/>
      <c r="M19" s="10" t="e">
        <f t="shared" si="1"/>
        <v>#N/A</v>
      </c>
      <c r="N19">
        <f t="shared" si="7"/>
        <v>4</v>
      </c>
      <c r="O19" s="10"/>
      <c r="P19">
        <f t="shared" si="2"/>
        <v>2</v>
      </c>
      <c r="Q19">
        <f t="shared" si="5"/>
        <v>4</v>
      </c>
      <c r="V19" s="1"/>
      <c r="Y19" s="9">
        <v>45093</v>
      </c>
      <c r="Z19" t="s">
        <v>20</v>
      </c>
    </row>
    <row r="20" spans="8:26" x14ac:dyDescent="0.25">
      <c r="H20">
        <v>17</v>
      </c>
      <c r="I20">
        <f t="shared" si="6"/>
        <v>3</v>
      </c>
      <c r="J20">
        <f t="shared" si="4"/>
        <v>4</v>
      </c>
      <c r="K20" s="10">
        <f t="shared" si="0"/>
        <v>45118</v>
      </c>
      <c r="L20" s="10"/>
      <c r="M20" s="10" t="e">
        <f t="shared" si="1"/>
        <v>#N/A</v>
      </c>
      <c r="N20">
        <f t="shared" si="7"/>
        <v>4</v>
      </c>
      <c r="O20" s="10"/>
      <c r="P20" t="e">
        <f t="shared" si="2"/>
        <v>#N/A</v>
      </c>
      <c r="Q20">
        <f t="shared" si="5"/>
        <v>4</v>
      </c>
      <c r="V20" s="1"/>
      <c r="Y20" s="9">
        <v>45094</v>
      </c>
      <c r="Z20" t="s">
        <v>20</v>
      </c>
    </row>
    <row r="21" spans="8:26" x14ac:dyDescent="0.25">
      <c r="H21">
        <v>18</v>
      </c>
      <c r="I21">
        <f t="shared" si="6"/>
        <v>4</v>
      </c>
      <c r="J21">
        <f t="shared" si="4"/>
        <v>4</v>
      </c>
      <c r="K21" s="10">
        <f t="shared" si="0"/>
        <v>45119</v>
      </c>
      <c r="L21" s="10"/>
      <c r="M21" s="10" t="e">
        <f t="shared" si="1"/>
        <v>#N/A</v>
      </c>
      <c r="N21">
        <f t="shared" si="7"/>
        <v>4</v>
      </c>
      <c r="O21" s="10"/>
      <c r="P21">
        <f t="shared" si="2"/>
        <v>4</v>
      </c>
      <c r="Q21">
        <f t="shared" si="5"/>
        <v>4</v>
      </c>
      <c r="V21" s="1"/>
      <c r="Y21" s="9">
        <v>45095</v>
      </c>
      <c r="Z21" t="s">
        <v>20</v>
      </c>
    </row>
    <row r="22" spans="8:26" x14ac:dyDescent="0.25">
      <c r="H22">
        <v>19</v>
      </c>
      <c r="I22">
        <f t="shared" si="6"/>
        <v>5</v>
      </c>
      <c r="J22">
        <f t="shared" si="4"/>
        <v>4</v>
      </c>
      <c r="K22" s="10">
        <f t="shared" si="0"/>
        <v>45120</v>
      </c>
      <c r="L22" s="10"/>
      <c r="M22" s="10" t="e">
        <f t="shared" si="1"/>
        <v>#N/A</v>
      </c>
      <c r="N22">
        <f t="shared" si="7"/>
        <v>4</v>
      </c>
      <c r="O22" s="10"/>
      <c r="P22">
        <f t="shared" si="2"/>
        <v>5</v>
      </c>
      <c r="Q22">
        <f t="shared" si="5"/>
        <v>4</v>
      </c>
      <c r="V22" s="1"/>
      <c r="Y22" s="9">
        <v>45096</v>
      </c>
      <c r="Z22" t="s">
        <v>20</v>
      </c>
    </row>
    <row r="23" spans="8:26" x14ac:dyDescent="0.25">
      <c r="H23">
        <v>20</v>
      </c>
      <c r="I23">
        <f t="shared" si="6"/>
        <v>6</v>
      </c>
      <c r="J23">
        <f t="shared" si="4"/>
        <v>4</v>
      </c>
      <c r="K23" s="10">
        <f t="shared" si="0"/>
        <v>45121</v>
      </c>
      <c r="L23" s="10"/>
      <c r="M23" s="10" t="e">
        <f t="shared" si="1"/>
        <v>#N/A</v>
      </c>
      <c r="N23">
        <f t="shared" si="7"/>
        <v>4</v>
      </c>
      <c r="O23" s="10"/>
      <c r="P23">
        <f t="shared" si="2"/>
        <v>6</v>
      </c>
      <c r="Q23">
        <f t="shared" si="5"/>
        <v>4</v>
      </c>
      <c r="V23" s="1"/>
      <c r="Y23" s="9">
        <v>45097</v>
      </c>
      <c r="Z23" t="s">
        <v>20</v>
      </c>
    </row>
    <row r="24" spans="8:26" x14ac:dyDescent="0.25">
      <c r="H24">
        <v>21</v>
      </c>
      <c r="I24">
        <f t="shared" si="6"/>
        <v>7</v>
      </c>
      <c r="J24">
        <f t="shared" si="4"/>
        <v>4</v>
      </c>
      <c r="K24" s="10">
        <f t="shared" si="0"/>
        <v>45122</v>
      </c>
      <c r="L24" s="10"/>
      <c r="M24" s="10" t="e">
        <f t="shared" si="1"/>
        <v>#N/A</v>
      </c>
      <c r="N24">
        <f t="shared" si="7"/>
        <v>4</v>
      </c>
      <c r="O24" s="10"/>
      <c r="P24">
        <f t="shared" si="2"/>
        <v>7</v>
      </c>
      <c r="Q24">
        <f t="shared" si="5"/>
        <v>4</v>
      </c>
      <c r="V24" s="1"/>
      <c r="Y24" s="9">
        <v>45098</v>
      </c>
      <c r="Z24" t="s">
        <v>21</v>
      </c>
    </row>
    <row r="25" spans="8:26" x14ac:dyDescent="0.25">
      <c r="H25">
        <v>22</v>
      </c>
      <c r="I25">
        <f t="shared" si="6"/>
        <v>1</v>
      </c>
      <c r="J25">
        <f t="shared" si="4"/>
        <v>3</v>
      </c>
      <c r="K25" s="10">
        <f t="shared" si="0"/>
        <v>45123</v>
      </c>
      <c r="L25" s="10"/>
      <c r="M25" s="10" t="e">
        <f t="shared" si="1"/>
        <v>#N/A</v>
      </c>
      <c r="N25">
        <f t="shared" si="7"/>
        <v>3</v>
      </c>
      <c r="O25" s="10"/>
      <c r="P25">
        <f t="shared" si="2"/>
        <v>1</v>
      </c>
      <c r="Q25">
        <f t="shared" si="5"/>
        <v>3</v>
      </c>
      <c r="V25" s="1"/>
      <c r="Y25" s="9">
        <v>45099</v>
      </c>
      <c r="Z25" t="s">
        <v>20</v>
      </c>
    </row>
    <row r="26" spans="8:26" x14ac:dyDescent="0.25">
      <c r="H26">
        <v>23</v>
      </c>
      <c r="I26">
        <f t="shared" si="6"/>
        <v>2</v>
      </c>
      <c r="J26">
        <f t="shared" si="4"/>
        <v>3</v>
      </c>
      <c r="K26" s="10">
        <f t="shared" si="0"/>
        <v>45124</v>
      </c>
      <c r="L26" s="10"/>
      <c r="M26" s="10" t="e">
        <f t="shared" si="1"/>
        <v>#N/A</v>
      </c>
      <c r="N26">
        <f t="shared" si="7"/>
        <v>3</v>
      </c>
      <c r="O26" s="10"/>
      <c r="P26" t="e">
        <f t="shared" si="2"/>
        <v>#N/A</v>
      </c>
      <c r="Q26">
        <f t="shared" si="5"/>
        <v>3</v>
      </c>
      <c r="V26" s="1"/>
      <c r="Y26" s="9">
        <v>45100</v>
      </c>
      <c r="Z26" t="s">
        <v>20</v>
      </c>
    </row>
    <row r="27" spans="8:26" x14ac:dyDescent="0.25">
      <c r="H27">
        <v>24</v>
      </c>
      <c r="I27">
        <f t="shared" si="6"/>
        <v>3</v>
      </c>
      <c r="J27">
        <f t="shared" si="4"/>
        <v>3</v>
      </c>
      <c r="K27" s="10">
        <f t="shared" si="0"/>
        <v>45125</v>
      </c>
      <c r="L27" s="10"/>
      <c r="M27" s="10" t="e">
        <f t="shared" si="1"/>
        <v>#N/A</v>
      </c>
      <c r="N27">
        <f t="shared" si="7"/>
        <v>3</v>
      </c>
      <c r="O27" s="10"/>
      <c r="P27">
        <f t="shared" si="2"/>
        <v>3</v>
      </c>
      <c r="Q27">
        <f t="shared" si="5"/>
        <v>3</v>
      </c>
      <c r="V27" s="1"/>
      <c r="Y27" s="9">
        <v>45101</v>
      </c>
      <c r="Z27" t="s">
        <v>21</v>
      </c>
    </row>
    <row r="28" spans="8:26" x14ac:dyDescent="0.25">
      <c r="H28">
        <v>25</v>
      </c>
      <c r="I28">
        <f t="shared" si="6"/>
        <v>4</v>
      </c>
      <c r="J28">
        <f t="shared" si="4"/>
        <v>3</v>
      </c>
      <c r="K28" s="10">
        <f t="shared" si="0"/>
        <v>45126</v>
      </c>
      <c r="L28" s="10"/>
      <c r="M28" s="10" t="e">
        <f t="shared" si="1"/>
        <v>#N/A</v>
      </c>
      <c r="N28">
        <f t="shared" si="7"/>
        <v>3</v>
      </c>
      <c r="O28" s="10"/>
      <c r="P28">
        <f t="shared" si="2"/>
        <v>4</v>
      </c>
      <c r="Q28">
        <f t="shared" si="5"/>
        <v>3</v>
      </c>
      <c r="V28" s="1"/>
      <c r="Y28" s="9">
        <v>45102</v>
      </c>
      <c r="Z28" t="s">
        <v>21</v>
      </c>
    </row>
    <row r="29" spans="8:26" x14ac:dyDescent="0.25">
      <c r="H29">
        <v>26</v>
      </c>
      <c r="I29">
        <f t="shared" si="6"/>
        <v>5</v>
      </c>
      <c r="J29">
        <f t="shared" si="4"/>
        <v>3</v>
      </c>
      <c r="K29" s="10">
        <f t="shared" si="0"/>
        <v>45127</v>
      </c>
      <c r="L29" s="10"/>
      <c r="M29" s="10" t="e">
        <f t="shared" si="1"/>
        <v>#N/A</v>
      </c>
      <c r="N29">
        <f t="shared" si="7"/>
        <v>3</v>
      </c>
      <c r="O29" s="10"/>
      <c r="P29">
        <f t="shared" si="2"/>
        <v>5</v>
      </c>
      <c r="Q29">
        <f t="shared" si="5"/>
        <v>3</v>
      </c>
      <c r="V29" s="1"/>
      <c r="Y29" s="9">
        <v>45103</v>
      </c>
      <c r="Z29" t="s">
        <v>21</v>
      </c>
    </row>
    <row r="30" spans="8:26" x14ac:dyDescent="0.25">
      <c r="H30">
        <v>27</v>
      </c>
      <c r="I30">
        <f t="shared" si="6"/>
        <v>6</v>
      </c>
      <c r="J30">
        <f t="shared" si="4"/>
        <v>3</v>
      </c>
      <c r="K30" s="10">
        <f t="shared" si="0"/>
        <v>45128</v>
      </c>
      <c r="L30" s="10"/>
      <c r="M30" s="10" t="e">
        <f t="shared" si="1"/>
        <v>#N/A</v>
      </c>
      <c r="N30">
        <f t="shared" si="7"/>
        <v>3</v>
      </c>
      <c r="O30" s="10"/>
      <c r="P30">
        <f t="shared" si="2"/>
        <v>6</v>
      </c>
      <c r="Q30">
        <f t="shared" si="5"/>
        <v>3</v>
      </c>
      <c r="V30" s="1"/>
      <c r="Y30" s="9">
        <v>45104</v>
      </c>
      <c r="Z30" t="s">
        <v>20</v>
      </c>
    </row>
    <row r="31" spans="8:26" x14ac:dyDescent="0.25">
      <c r="H31">
        <v>28</v>
      </c>
      <c r="I31">
        <f t="shared" si="6"/>
        <v>7</v>
      </c>
      <c r="J31">
        <f t="shared" si="4"/>
        <v>3</v>
      </c>
      <c r="K31" s="10">
        <f t="shared" si="0"/>
        <v>45129</v>
      </c>
      <c r="L31" s="10"/>
      <c r="M31" s="10" t="e">
        <f t="shared" si="1"/>
        <v>#N/A</v>
      </c>
      <c r="N31">
        <f t="shared" si="7"/>
        <v>3</v>
      </c>
      <c r="O31" s="10"/>
      <c r="P31">
        <f t="shared" si="2"/>
        <v>7</v>
      </c>
      <c r="Q31">
        <f t="shared" si="5"/>
        <v>3</v>
      </c>
      <c r="V31" s="1"/>
      <c r="Y31" s="9">
        <v>45105</v>
      </c>
      <c r="Z31" t="s">
        <v>20</v>
      </c>
    </row>
    <row r="32" spans="8:26" x14ac:dyDescent="0.25">
      <c r="H32">
        <v>29</v>
      </c>
      <c r="I32">
        <f t="shared" si="6"/>
        <v>1</v>
      </c>
      <c r="J32">
        <f t="shared" si="4"/>
        <v>2</v>
      </c>
      <c r="K32" s="10">
        <f t="shared" si="0"/>
        <v>45130</v>
      </c>
      <c r="L32" s="10"/>
      <c r="M32" s="10" t="e">
        <f t="shared" si="1"/>
        <v>#N/A</v>
      </c>
      <c r="N32">
        <f t="shared" si="7"/>
        <v>2</v>
      </c>
      <c r="O32" s="10"/>
      <c r="P32" t="e">
        <f t="shared" si="2"/>
        <v>#N/A</v>
      </c>
      <c r="Q32">
        <f t="shared" si="5"/>
        <v>2</v>
      </c>
      <c r="V32" s="1"/>
      <c r="Y32" s="9">
        <v>45106</v>
      </c>
      <c r="Z32" t="s">
        <v>20</v>
      </c>
    </row>
    <row r="33" spans="8:26" x14ac:dyDescent="0.25">
      <c r="H33">
        <v>30</v>
      </c>
      <c r="I33">
        <f t="shared" si="6"/>
        <v>2</v>
      </c>
      <c r="J33">
        <f t="shared" si="4"/>
        <v>2</v>
      </c>
      <c r="K33" s="10">
        <f t="shared" si="0"/>
        <v>45131</v>
      </c>
      <c r="L33" s="10"/>
      <c r="M33" s="10" t="e">
        <f t="shared" si="1"/>
        <v>#N/A</v>
      </c>
      <c r="N33">
        <f t="shared" si="7"/>
        <v>2</v>
      </c>
      <c r="O33" s="10"/>
      <c r="P33">
        <f t="shared" si="2"/>
        <v>2</v>
      </c>
      <c r="Q33">
        <f t="shared" si="5"/>
        <v>2</v>
      </c>
      <c r="V33" s="1"/>
      <c r="Y33" s="9">
        <v>45107</v>
      </c>
      <c r="Z33" t="s">
        <v>21</v>
      </c>
    </row>
    <row r="34" spans="8:26" x14ac:dyDescent="0.25">
      <c r="H34">
        <v>31</v>
      </c>
      <c r="I34">
        <f t="shared" si="6"/>
        <v>3</v>
      </c>
      <c r="J34">
        <f t="shared" si="4"/>
        <v>2</v>
      </c>
      <c r="K34" s="10">
        <f t="shared" si="0"/>
        <v>45132</v>
      </c>
      <c r="L34" s="10"/>
      <c r="M34" s="10" t="e">
        <f t="shared" si="1"/>
        <v>#N/A</v>
      </c>
      <c r="N34">
        <f t="shared" si="7"/>
        <v>2</v>
      </c>
      <c r="O34" s="10"/>
      <c r="P34">
        <f t="shared" si="2"/>
        <v>3</v>
      </c>
      <c r="Q34">
        <f t="shared" si="5"/>
        <v>2</v>
      </c>
      <c r="V34" s="1"/>
      <c r="Y34" s="9">
        <v>45108</v>
      </c>
      <c r="Z34" t="s">
        <v>20</v>
      </c>
    </row>
    <row r="35" spans="8:26" x14ac:dyDescent="0.25">
      <c r="H35">
        <v>32</v>
      </c>
      <c r="I35">
        <f t="shared" si="6"/>
        <v>4</v>
      </c>
      <c r="J35">
        <f t="shared" si="4"/>
        <v>2</v>
      </c>
      <c r="K35" s="10">
        <f t="shared" si="0"/>
        <v>45133</v>
      </c>
      <c r="L35" s="10"/>
      <c r="M35" s="10" t="e">
        <f t="shared" si="1"/>
        <v>#N/A</v>
      </c>
      <c r="N35">
        <f t="shared" si="7"/>
        <v>2</v>
      </c>
      <c r="O35" s="10"/>
      <c r="P35">
        <f t="shared" si="2"/>
        <v>4</v>
      </c>
      <c r="Q35">
        <f t="shared" si="5"/>
        <v>2</v>
      </c>
      <c r="V35" s="1"/>
      <c r="Y35" s="9">
        <v>45109</v>
      </c>
      <c r="Z35" t="s">
        <v>20</v>
      </c>
    </row>
    <row r="36" spans="8:26" x14ac:dyDescent="0.25">
      <c r="H36">
        <v>33</v>
      </c>
      <c r="I36">
        <f t="shared" si="6"/>
        <v>5</v>
      </c>
      <c r="J36">
        <f t="shared" si="4"/>
        <v>2</v>
      </c>
      <c r="K36" s="10">
        <f t="shared" si="0"/>
        <v>45134</v>
      </c>
      <c r="L36" s="10"/>
      <c r="M36" s="10" t="e">
        <f t="shared" si="1"/>
        <v>#N/A</v>
      </c>
      <c r="N36">
        <f t="shared" si="7"/>
        <v>2</v>
      </c>
      <c r="O36" s="10"/>
      <c r="P36">
        <f t="shared" si="2"/>
        <v>5</v>
      </c>
      <c r="Q36">
        <f t="shared" si="5"/>
        <v>2</v>
      </c>
      <c r="V36" s="1"/>
      <c r="Y36" s="9">
        <v>45110</v>
      </c>
      <c r="Z36" t="s">
        <v>20</v>
      </c>
    </row>
    <row r="37" spans="8:26" x14ac:dyDescent="0.25">
      <c r="H37">
        <v>34</v>
      </c>
      <c r="I37">
        <f t="shared" si="6"/>
        <v>6</v>
      </c>
      <c r="J37">
        <f t="shared" si="4"/>
        <v>2</v>
      </c>
      <c r="K37" s="10">
        <f t="shared" si="0"/>
        <v>45135</v>
      </c>
      <c r="L37" s="10"/>
      <c r="M37" s="10" t="e">
        <f t="shared" si="1"/>
        <v>#N/A</v>
      </c>
      <c r="N37">
        <f t="shared" si="7"/>
        <v>2</v>
      </c>
      <c r="O37" s="10"/>
      <c r="P37" t="e">
        <f t="shared" si="2"/>
        <v>#N/A</v>
      </c>
      <c r="Q37">
        <f t="shared" si="5"/>
        <v>2</v>
      </c>
      <c r="V37" s="1"/>
      <c r="Y37" s="9">
        <v>45111</v>
      </c>
      <c r="Z37" t="s">
        <v>21</v>
      </c>
    </row>
    <row r="38" spans="8:26" x14ac:dyDescent="0.25">
      <c r="H38">
        <v>35</v>
      </c>
      <c r="I38">
        <f t="shared" si="6"/>
        <v>7</v>
      </c>
      <c r="J38">
        <f t="shared" si="4"/>
        <v>2</v>
      </c>
      <c r="K38" s="10">
        <f t="shared" si="0"/>
        <v>45136</v>
      </c>
      <c r="L38" s="10"/>
      <c r="M38" s="10" t="e">
        <f t="shared" si="1"/>
        <v>#N/A</v>
      </c>
      <c r="N38">
        <f t="shared" si="7"/>
        <v>2</v>
      </c>
      <c r="O38" s="10"/>
      <c r="P38">
        <f t="shared" si="2"/>
        <v>7</v>
      </c>
      <c r="Q38">
        <f t="shared" si="5"/>
        <v>2</v>
      </c>
      <c r="V38" s="1"/>
      <c r="Y38" s="9">
        <v>45112</v>
      </c>
      <c r="Z38" t="s">
        <v>20</v>
      </c>
    </row>
    <row r="39" spans="8:26" x14ac:dyDescent="0.25">
      <c r="H39">
        <v>36</v>
      </c>
      <c r="I39">
        <f t="shared" si="6"/>
        <v>1</v>
      </c>
      <c r="J39">
        <f t="shared" si="4"/>
        <v>1</v>
      </c>
      <c r="K39" s="10">
        <f t="shared" si="0"/>
        <v>45137</v>
      </c>
      <c r="L39" s="10"/>
      <c r="M39" s="10" t="e">
        <f t="shared" si="1"/>
        <v>#N/A</v>
      </c>
      <c r="N39">
        <f t="shared" si="7"/>
        <v>1</v>
      </c>
      <c r="O39" s="10"/>
      <c r="P39">
        <f t="shared" si="2"/>
        <v>1</v>
      </c>
      <c r="Q39">
        <f t="shared" si="5"/>
        <v>1</v>
      </c>
      <c r="V39" s="1"/>
      <c r="Y39" s="9">
        <v>45113</v>
      </c>
      <c r="Z39" t="s">
        <v>20</v>
      </c>
    </row>
    <row r="40" spans="8:26" x14ac:dyDescent="0.25">
      <c r="H40">
        <v>37</v>
      </c>
      <c r="I40">
        <f t="shared" si="6"/>
        <v>2</v>
      </c>
      <c r="J40">
        <f t="shared" si="4"/>
        <v>1</v>
      </c>
      <c r="K40" s="10">
        <f t="shared" si="0"/>
        <v>45138</v>
      </c>
      <c r="L40" s="10"/>
      <c r="M40" s="10" t="e">
        <f t="shared" si="1"/>
        <v>#N/A</v>
      </c>
      <c r="N40">
        <f t="shared" si="7"/>
        <v>1</v>
      </c>
      <c r="O40" s="10"/>
      <c r="P40">
        <f t="shared" si="2"/>
        <v>2</v>
      </c>
      <c r="Q40">
        <f t="shared" si="5"/>
        <v>1</v>
      </c>
      <c r="V40" s="1"/>
      <c r="Y40" s="9">
        <v>45114</v>
      </c>
      <c r="Z40" t="s">
        <v>20</v>
      </c>
    </row>
    <row r="41" spans="8:26" x14ac:dyDescent="0.25">
      <c r="H41">
        <v>38</v>
      </c>
      <c r="I41">
        <f t="shared" si="6"/>
        <v>3</v>
      </c>
      <c r="J41">
        <f t="shared" si="4"/>
        <v>1</v>
      </c>
      <c r="K41" s="10">
        <f t="shared" si="0"/>
        <v>45139</v>
      </c>
      <c r="L41" s="10"/>
      <c r="M41" s="10">
        <f t="shared" si="1"/>
        <v>3</v>
      </c>
      <c r="N41">
        <f t="shared" si="7"/>
        <v>1</v>
      </c>
      <c r="O41" s="10"/>
      <c r="P41">
        <f t="shared" si="2"/>
        <v>3</v>
      </c>
      <c r="Q41">
        <f t="shared" si="5"/>
        <v>1</v>
      </c>
      <c r="V41" s="1"/>
      <c r="Y41" s="9">
        <v>45115</v>
      </c>
      <c r="Z41" t="s">
        <v>20</v>
      </c>
    </row>
    <row r="42" spans="8:26" x14ac:dyDescent="0.25">
      <c r="H42">
        <v>39</v>
      </c>
      <c r="I42">
        <f t="shared" si="6"/>
        <v>4</v>
      </c>
      <c r="J42">
        <f t="shared" si="4"/>
        <v>1</v>
      </c>
      <c r="K42" s="10">
        <f t="shared" si="0"/>
        <v>45140</v>
      </c>
      <c r="L42" s="10"/>
      <c r="M42" s="10">
        <f t="shared" si="1"/>
        <v>4</v>
      </c>
      <c r="N42">
        <f t="shared" si="7"/>
        <v>1</v>
      </c>
      <c r="O42" s="10"/>
      <c r="P42">
        <f t="shared" si="2"/>
        <v>4</v>
      </c>
      <c r="Q42">
        <f t="shared" si="5"/>
        <v>1</v>
      </c>
      <c r="V42" s="1"/>
      <c r="Y42" s="9">
        <v>45116</v>
      </c>
      <c r="Z42" t="s">
        <v>20</v>
      </c>
    </row>
    <row r="43" spans="8:26" x14ac:dyDescent="0.25">
      <c r="H43">
        <v>40</v>
      </c>
      <c r="I43">
        <f t="shared" si="6"/>
        <v>5</v>
      </c>
      <c r="J43">
        <f t="shared" si="4"/>
        <v>1</v>
      </c>
      <c r="K43" s="10">
        <f t="shared" si="0"/>
        <v>45141</v>
      </c>
      <c r="L43" s="10"/>
      <c r="M43" s="10">
        <f t="shared" si="1"/>
        <v>5</v>
      </c>
      <c r="N43">
        <f t="shared" si="7"/>
        <v>1</v>
      </c>
      <c r="O43" s="10"/>
      <c r="P43">
        <f t="shared" si="2"/>
        <v>5</v>
      </c>
      <c r="Q43">
        <f t="shared" si="5"/>
        <v>1</v>
      </c>
      <c r="V43" s="1"/>
      <c r="Y43" s="9">
        <v>45117</v>
      </c>
      <c r="Z43" t="s">
        <v>20</v>
      </c>
    </row>
    <row r="44" spans="8:26" x14ac:dyDescent="0.25">
      <c r="H44">
        <v>41</v>
      </c>
      <c r="I44">
        <f t="shared" si="6"/>
        <v>6</v>
      </c>
      <c r="J44">
        <f t="shared" si="4"/>
        <v>1</v>
      </c>
      <c r="K44" s="10">
        <f t="shared" si="0"/>
        <v>45142</v>
      </c>
      <c r="L44" s="10"/>
      <c r="M44" s="10">
        <f t="shared" si="1"/>
        <v>6</v>
      </c>
      <c r="N44">
        <f t="shared" si="7"/>
        <v>1</v>
      </c>
      <c r="O44" s="10"/>
      <c r="P44">
        <f t="shared" si="2"/>
        <v>6</v>
      </c>
      <c r="Q44">
        <f t="shared" si="5"/>
        <v>1</v>
      </c>
      <c r="V44" s="1"/>
      <c r="Y44" s="9">
        <v>45118</v>
      </c>
      <c r="Z44" t="s">
        <v>21</v>
      </c>
    </row>
    <row r="45" spans="8:26" x14ac:dyDescent="0.25">
      <c r="H45">
        <v>42</v>
      </c>
      <c r="I45">
        <f t="shared" si="6"/>
        <v>7</v>
      </c>
      <c r="J45">
        <f t="shared" si="4"/>
        <v>1</v>
      </c>
      <c r="K45" s="10">
        <f t="shared" si="0"/>
        <v>45143</v>
      </c>
      <c r="L45" s="10"/>
      <c r="M45" s="10">
        <f t="shared" si="1"/>
        <v>7</v>
      </c>
      <c r="N45">
        <f t="shared" si="7"/>
        <v>1</v>
      </c>
      <c r="O45" s="10"/>
      <c r="P45" t="e">
        <f t="shared" si="2"/>
        <v>#N/A</v>
      </c>
      <c r="Q45">
        <f t="shared" si="5"/>
        <v>1</v>
      </c>
      <c r="V45" s="1"/>
      <c r="Y45" s="9">
        <v>45119</v>
      </c>
      <c r="Z45" t="s">
        <v>20</v>
      </c>
    </row>
    <row r="46" spans="8:26" x14ac:dyDescent="0.25">
      <c r="V46" s="1"/>
      <c r="Y46" s="9">
        <v>45120</v>
      </c>
      <c r="Z46" t="s">
        <v>20</v>
      </c>
    </row>
    <row r="47" spans="8:26" x14ac:dyDescent="0.25">
      <c r="V47" s="1"/>
      <c r="Y47" s="9">
        <v>45121</v>
      </c>
      <c r="Z47" t="s">
        <v>20</v>
      </c>
    </row>
    <row r="48" spans="8:26" x14ac:dyDescent="0.25">
      <c r="V48" s="1"/>
      <c r="Y48" s="9">
        <v>45122</v>
      </c>
      <c r="Z48" t="s">
        <v>20</v>
      </c>
    </row>
    <row r="49" spans="22:26" x14ac:dyDescent="0.25">
      <c r="V49" s="1"/>
      <c r="Y49" s="9">
        <v>45123</v>
      </c>
      <c r="Z49" t="s">
        <v>20</v>
      </c>
    </row>
    <row r="50" spans="22:26" x14ac:dyDescent="0.25">
      <c r="V50" s="1"/>
      <c r="Y50" s="9">
        <v>45124</v>
      </c>
      <c r="Z50" t="s">
        <v>21</v>
      </c>
    </row>
    <row r="51" spans="22:26" x14ac:dyDescent="0.25">
      <c r="V51" s="1"/>
      <c r="Y51" s="9">
        <v>45125</v>
      </c>
      <c r="Z51" t="s">
        <v>20</v>
      </c>
    </row>
    <row r="52" spans="22:26" x14ac:dyDescent="0.25">
      <c r="V52" s="1"/>
      <c r="Y52" s="9">
        <v>45126</v>
      </c>
      <c r="Z52" t="s">
        <v>20</v>
      </c>
    </row>
    <row r="53" spans="22:26" x14ac:dyDescent="0.25">
      <c r="V53" s="1"/>
      <c r="Y53" s="9">
        <v>45127</v>
      </c>
      <c r="Z53" t="s">
        <v>20</v>
      </c>
    </row>
    <row r="54" spans="22:26" x14ac:dyDescent="0.25">
      <c r="V54" s="1"/>
      <c r="Y54" s="9">
        <v>45128</v>
      </c>
      <c r="Z54" t="s">
        <v>20</v>
      </c>
    </row>
    <row r="55" spans="22:26" x14ac:dyDescent="0.25">
      <c r="V55" s="1"/>
      <c r="Y55" s="9">
        <v>45129</v>
      </c>
      <c r="Z55" t="s">
        <v>20</v>
      </c>
    </row>
    <row r="56" spans="22:26" x14ac:dyDescent="0.25">
      <c r="V56" s="1"/>
      <c r="Y56" s="9">
        <v>45130</v>
      </c>
      <c r="Z56" t="s">
        <v>21</v>
      </c>
    </row>
    <row r="57" spans="22:26" x14ac:dyDescent="0.25">
      <c r="V57" s="1"/>
      <c r="Y57" s="9">
        <v>45131</v>
      </c>
      <c r="Z57" t="s">
        <v>20</v>
      </c>
    </row>
    <row r="58" spans="22:26" x14ac:dyDescent="0.25">
      <c r="V58" s="1"/>
      <c r="Y58" s="9">
        <v>45132</v>
      </c>
      <c r="Z58" t="s">
        <v>20</v>
      </c>
    </row>
    <row r="59" spans="22:26" x14ac:dyDescent="0.25">
      <c r="V59" s="1"/>
      <c r="Y59" s="9">
        <v>45133</v>
      </c>
      <c r="Z59" t="s">
        <v>20</v>
      </c>
    </row>
    <row r="60" spans="22:26" x14ac:dyDescent="0.25">
      <c r="V60" s="1"/>
      <c r="Y60" s="9">
        <v>45134</v>
      </c>
      <c r="Z60" t="s">
        <v>20</v>
      </c>
    </row>
    <row r="61" spans="22:26" x14ac:dyDescent="0.25">
      <c r="V61" s="1"/>
      <c r="Y61" s="9">
        <v>45135</v>
      </c>
      <c r="Z61" t="s">
        <v>21</v>
      </c>
    </row>
    <row r="62" spans="22:26" x14ac:dyDescent="0.25">
      <c r="V62" s="1"/>
      <c r="Y62" s="9">
        <v>45136</v>
      </c>
      <c r="Z62" t="s">
        <v>20</v>
      </c>
    </row>
    <row r="63" spans="22:26" x14ac:dyDescent="0.25">
      <c r="V63" s="1"/>
      <c r="Y63" s="9">
        <v>45137</v>
      </c>
      <c r="Z63" t="s">
        <v>20</v>
      </c>
    </row>
    <row r="64" spans="22:26" x14ac:dyDescent="0.25">
      <c r="V64" s="1"/>
      <c r="Y64" s="9">
        <v>45138</v>
      </c>
      <c r="Z64" t="s">
        <v>20</v>
      </c>
    </row>
    <row r="65" spans="22:26" x14ac:dyDescent="0.25">
      <c r="V65" s="1"/>
      <c r="Y65" s="9">
        <v>45139</v>
      </c>
      <c r="Z65" t="s">
        <v>20</v>
      </c>
    </row>
    <row r="66" spans="22:26" x14ac:dyDescent="0.25">
      <c r="V66" s="1"/>
      <c r="Y66" s="9">
        <v>45140</v>
      </c>
      <c r="Z66" t="s">
        <v>20</v>
      </c>
    </row>
    <row r="67" spans="22:26" x14ac:dyDescent="0.25">
      <c r="V67" s="1"/>
      <c r="Y67" s="9">
        <v>45141</v>
      </c>
      <c r="Z67" t="s">
        <v>20</v>
      </c>
    </row>
    <row r="68" spans="22:26" x14ac:dyDescent="0.25">
      <c r="V68" s="1"/>
      <c r="Y68" s="9">
        <v>45142</v>
      </c>
      <c r="Z68" t="s">
        <v>20</v>
      </c>
    </row>
    <row r="69" spans="22:26" x14ac:dyDescent="0.25">
      <c r="V69" s="1"/>
      <c r="Y69" s="9">
        <v>45143</v>
      </c>
      <c r="Z69" t="s">
        <v>21</v>
      </c>
    </row>
    <row r="70" spans="22:26" x14ac:dyDescent="0.25">
      <c r="V70" s="1"/>
      <c r="Y70" s="9">
        <v>45144</v>
      </c>
      <c r="Z70" t="s">
        <v>21</v>
      </c>
    </row>
    <row r="71" spans="22:26" x14ac:dyDescent="0.25">
      <c r="V71" s="1"/>
      <c r="Y71" s="9">
        <v>45145</v>
      </c>
      <c r="Z71" t="s">
        <v>21</v>
      </c>
    </row>
    <row r="72" spans="22:26" x14ac:dyDescent="0.25">
      <c r="V72" s="1"/>
      <c r="Y72" s="9">
        <v>45146</v>
      </c>
      <c r="Z72" t="s">
        <v>20</v>
      </c>
    </row>
    <row r="73" spans="22:26" x14ac:dyDescent="0.25">
      <c r="V73" s="1"/>
      <c r="Y73" s="9">
        <v>45147</v>
      </c>
      <c r="Z73" t="s">
        <v>20</v>
      </c>
    </row>
    <row r="74" spans="22:26" x14ac:dyDescent="0.25">
      <c r="V74" s="1"/>
      <c r="Y74" s="9">
        <v>45148</v>
      </c>
      <c r="Z74" t="s">
        <v>20</v>
      </c>
    </row>
    <row r="75" spans="22:26" x14ac:dyDescent="0.25">
      <c r="V75" s="1"/>
      <c r="Y75" s="9">
        <v>45149</v>
      </c>
      <c r="Z75" t="s">
        <v>20</v>
      </c>
    </row>
    <row r="76" spans="22:26" x14ac:dyDescent="0.25">
      <c r="V76" s="1"/>
      <c r="Y76" s="9">
        <v>45150</v>
      </c>
      <c r="Z76" t="s">
        <v>20</v>
      </c>
    </row>
    <row r="77" spans="22:26" x14ac:dyDescent="0.25">
      <c r="V77" s="1"/>
      <c r="Y77" s="9">
        <v>45151</v>
      </c>
      <c r="Z77" t="s">
        <v>20</v>
      </c>
    </row>
    <row r="78" spans="22:26" x14ac:dyDescent="0.25">
      <c r="V78" s="1"/>
      <c r="Y78" s="9">
        <v>45152</v>
      </c>
      <c r="Z78" t="s">
        <v>21</v>
      </c>
    </row>
    <row r="79" spans="22:26" x14ac:dyDescent="0.25">
      <c r="V79" s="1"/>
      <c r="Y79" s="9">
        <v>45153</v>
      </c>
      <c r="Z79" t="s">
        <v>20</v>
      </c>
    </row>
    <row r="80" spans="22:26" x14ac:dyDescent="0.25">
      <c r="V80" s="1"/>
      <c r="Y80" s="9">
        <v>45154</v>
      </c>
      <c r="Z80" t="s">
        <v>20</v>
      </c>
    </row>
    <row r="81" spans="22:26" x14ac:dyDescent="0.25">
      <c r="V81" s="1"/>
      <c r="Y81" s="9">
        <v>45155</v>
      </c>
      <c r="Z81" t="s">
        <v>20</v>
      </c>
    </row>
    <row r="82" spans="22:26" x14ac:dyDescent="0.25">
      <c r="V82" s="1"/>
      <c r="Y82" s="9">
        <v>45156</v>
      </c>
      <c r="Z82" t="s">
        <v>20</v>
      </c>
    </row>
    <row r="83" spans="22:26" x14ac:dyDescent="0.25">
      <c r="V83" s="1"/>
      <c r="Y83" s="9">
        <v>45157</v>
      </c>
      <c r="Z83" t="s">
        <v>20</v>
      </c>
    </row>
    <row r="84" spans="22:26" x14ac:dyDescent="0.25">
      <c r="V84" s="1"/>
      <c r="Y84" s="9">
        <v>45158</v>
      </c>
      <c r="Z84" t="s">
        <v>20</v>
      </c>
    </row>
    <row r="85" spans="22:26" x14ac:dyDescent="0.25">
      <c r="V85" s="1"/>
      <c r="Y85" s="9">
        <v>45159</v>
      </c>
      <c r="Z85" t="s">
        <v>20</v>
      </c>
    </row>
    <row r="86" spans="22:26" x14ac:dyDescent="0.25">
      <c r="V86" s="1"/>
      <c r="Y86" s="9">
        <v>45160</v>
      </c>
      <c r="Z86" t="s">
        <v>20</v>
      </c>
    </row>
    <row r="87" spans="22:26" x14ac:dyDescent="0.25">
      <c r="V87" s="1"/>
      <c r="Y87" s="9">
        <v>45161</v>
      </c>
      <c r="Z87" t="s">
        <v>21</v>
      </c>
    </row>
    <row r="88" spans="22:26" x14ac:dyDescent="0.25">
      <c r="V88" s="1"/>
      <c r="Y88" s="9">
        <v>45162</v>
      </c>
      <c r="Z88" t="s">
        <v>20</v>
      </c>
    </row>
    <row r="89" spans="22:26" x14ac:dyDescent="0.25">
      <c r="V89" s="1"/>
      <c r="Y89" s="9">
        <v>45163</v>
      </c>
      <c r="Z89" t="s">
        <v>20</v>
      </c>
    </row>
    <row r="90" spans="22:26" x14ac:dyDescent="0.25">
      <c r="V90" s="1"/>
      <c r="Y90" s="9">
        <v>45164</v>
      </c>
      <c r="Z90" t="s">
        <v>20</v>
      </c>
    </row>
    <row r="91" spans="22:26" x14ac:dyDescent="0.25">
      <c r="V91" s="1"/>
      <c r="Y91" s="9">
        <v>45165</v>
      </c>
      <c r="Z91" t="s">
        <v>20</v>
      </c>
    </row>
    <row r="92" spans="22:26" x14ac:dyDescent="0.25">
      <c r="V92" s="1"/>
      <c r="Y92" s="9">
        <v>45166</v>
      </c>
      <c r="Z92" t="s">
        <v>21</v>
      </c>
    </row>
    <row r="93" spans="22:26" x14ac:dyDescent="0.25">
      <c r="V93" s="1"/>
      <c r="Y93" s="9">
        <v>45167</v>
      </c>
      <c r="Z93" t="s">
        <v>21</v>
      </c>
    </row>
    <row r="94" spans="22:26" x14ac:dyDescent="0.25">
      <c r="V94" s="1"/>
      <c r="Y94" s="9">
        <v>45168</v>
      </c>
      <c r="Z94" t="s">
        <v>20</v>
      </c>
    </row>
    <row r="95" spans="22:26" x14ac:dyDescent="0.25">
      <c r="V95" s="1"/>
      <c r="Y95" s="9">
        <v>45169</v>
      </c>
      <c r="Z95" t="s">
        <v>20</v>
      </c>
    </row>
    <row r="96" spans="22:26" x14ac:dyDescent="0.25">
      <c r="V96" s="1"/>
    </row>
    <row r="97" spans="22:22" x14ac:dyDescent="0.25">
      <c r="V97" s="1"/>
    </row>
    <row r="98" spans="22:22" x14ac:dyDescent="0.25">
      <c r="V98" s="1"/>
    </row>
    <row r="99" spans="22:22" x14ac:dyDescent="0.25">
      <c r="V99" s="1"/>
    </row>
    <row r="100" spans="22:22" x14ac:dyDescent="0.25">
      <c r="V100" s="1"/>
    </row>
    <row r="101" spans="22:22" x14ac:dyDescent="0.25">
      <c r="V101" s="1"/>
    </row>
    <row r="102" spans="22:22" x14ac:dyDescent="0.25">
      <c r="V102" s="1"/>
    </row>
    <row r="103" spans="22:22" x14ac:dyDescent="0.25">
      <c r="V103" s="1"/>
    </row>
  </sheetData>
  <dataValidations disablePrompts="1" count="1">
    <dataValidation type="list" allowBlank="1" showInputMessage="1" showErrorMessage="1" sqref="W6" xr:uid="{6A7B11B8-CE2C-45C3-AD0D-89BDC491D55C}">
      <formula1>$AB$4:$AB$10</formula1>
    </dataValidation>
  </dataValidations>
  <hyperlinks>
    <hyperlink ref="A1" location="'TOC Gallery'!A1" tooltip="Go To: Table of Contents" display="'TOC Gallery'!A1" xr:uid="{105AC9D4-BA9D-4C76-99FA-A85E7A2B7C9D}"/>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5841" r:id="rId3" name="Spinner 1">
              <controlPr defaultSize="0" autoPict="0">
                <anchor moveWithCells="1" sizeWithCells="1">
                  <from>
                    <xdr:col>4</xdr:col>
                    <xdr:colOff>161925</xdr:colOff>
                    <xdr:row>1</xdr:row>
                    <xdr:rowOff>171450</xdr:rowOff>
                  </from>
                  <to>
                    <xdr:col>4</xdr:col>
                    <xdr:colOff>333375</xdr:colOff>
                    <xdr:row>3</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E26AC-3529-4FCE-8011-CD9D5136786C}">
  <sheetPr>
    <tabColor theme="1" tint="0.34998626667073579"/>
  </sheetPr>
  <dimension ref="A1:AF103"/>
  <sheetViews>
    <sheetView workbookViewId="0">
      <selection activeCell="R4" sqref="R4"/>
    </sheetView>
  </sheetViews>
  <sheetFormatPr defaultRowHeight="15" x14ac:dyDescent="0.25"/>
  <cols>
    <col min="1" max="1" width="2.7109375" style="30" customWidth="1"/>
    <col min="2" max="5" width="9.140625" style="30"/>
    <col min="6" max="6" width="9.140625" style="31"/>
    <col min="11" max="11" width="10.28515625" bestFit="1" customWidth="1"/>
    <col min="12" max="17" width="10.28515625" customWidth="1"/>
    <col min="20" max="20" width="10.28515625" bestFit="1" customWidth="1"/>
    <col min="22" max="22" width="10.28515625" bestFit="1" customWidth="1"/>
    <col min="25" max="25" width="20.5703125" bestFit="1" customWidth="1"/>
    <col min="26" max="26" width="11.5703125" bestFit="1" customWidth="1"/>
    <col min="27" max="27" width="10.7109375" bestFit="1" customWidth="1"/>
    <col min="28" max="29" width="9.7109375" bestFit="1" customWidth="1"/>
    <col min="32" max="32" width="14.5703125" bestFit="1" customWidth="1"/>
  </cols>
  <sheetData>
    <row r="1" spans="1:32" ht="18.75" x14ac:dyDescent="0.3">
      <c r="A1" s="28">
        <v>3</v>
      </c>
      <c r="B1" s="29" t="s">
        <v>32</v>
      </c>
      <c r="H1" s="13" t="s">
        <v>1</v>
      </c>
      <c r="I1" s="27"/>
      <c r="J1" s="27"/>
      <c r="K1" s="27"/>
      <c r="L1" s="27"/>
      <c r="M1" s="27"/>
      <c r="N1" s="27"/>
      <c r="O1" s="27"/>
      <c r="P1" s="27"/>
      <c r="Q1" s="27"/>
      <c r="R1" s="27"/>
      <c r="S1" s="27"/>
      <c r="T1" s="27"/>
      <c r="U1" s="27"/>
      <c r="V1" s="27"/>
      <c r="W1" s="27"/>
      <c r="X1" s="27"/>
      <c r="Y1" s="27"/>
      <c r="Z1" s="27"/>
      <c r="AA1" s="27"/>
      <c r="AB1" s="27"/>
      <c r="AC1" s="27"/>
    </row>
    <row r="2" spans="1:32" x14ac:dyDescent="0.25">
      <c r="H2" s="33" t="s">
        <v>51</v>
      </c>
      <c r="I2" s="34"/>
      <c r="J2" s="34"/>
      <c r="K2" s="34"/>
      <c r="L2" s="34"/>
      <c r="N2" s="32" t="s">
        <v>68</v>
      </c>
      <c r="O2" s="11"/>
      <c r="P2" s="11"/>
      <c r="R2" s="20" t="s">
        <v>65</v>
      </c>
      <c r="S2" s="21"/>
      <c r="T2" s="21"/>
      <c r="V2" s="25" t="s">
        <v>35</v>
      </c>
      <c r="W2" s="26"/>
      <c r="Y2" s="23" t="s">
        <v>67</v>
      </c>
      <c r="Z2" s="24"/>
      <c r="AB2" s="22" t="s">
        <v>66</v>
      </c>
      <c r="AC2" s="22"/>
      <c r="AE2" s="33" t="s">
        <v>77</v>
      </c>
      <c r="AF2" s="33"/>
    </row>
    <row r="3" spans="1:32" x14ac:dyDescent="0.25">
      <c r="H3" s="2" t="s">
        <v>64</v>
      </c>
      <c r="I3" s="2" t="s">
        <v>15</v>
      </c>
      <c r="J3" s="2" t="s">
        <v>16</v>
      </c>
      <c r="K3" s="2" t="s">
        <v>18</v>
      </c>
      <c r="L3" s="2" t="s">
        <v>19</v>
      </c>
      <c r="M3" s="2"/>
      <c r="N3" s="2" t="s">
        <v>15</v>
      </c>
      <c r="O3" s="2" t="s">
        <v>16</v>
      </c>
      <c r="P3" s="2" t="s">
        <v>19</v>
      </c>
      <c r="Q3" s="2"/>
      <c r="R3" s="2" t="s">
        <v>15</v>
      </c>
      <c r="S3" s="2" t="s">
        <v>16</v>
      </c>
      <c r="T3" s="2" t="s">
        <v>19</v>
      </c>
      <c r="U3" s="2"/>
      <c r="V3" s="2" t="s">
        <v>79</v>
      </c>
      <c r="W3" s="2" t="s">
        <v>17</v>
      </c>
      <c r="X3" s="2"/>
      <c r="Y3" s="2" t="s">
        <v>33</v>
      </c>
      <c r="Z3" s="9">
        <f>DATE(1900,Z5,1)</f>
        <v>45108</v>
      </c>
      <c r="AB3" s="2" t="s">
        <v>18</v>
      </c>
      <c r="AC3" s="2" t="s">
        <v>0</v>
      </c>
      <c r="AE3" s="2" t="s">
        <v>22</v>
      </c>
      <c r="AF3" s="2" t="s">
        <v>78</v>
      </c>
    </row>
    <row r="4" spans="1:32" x14ac:dyDescent="0.25">
      <c r="H4">
        <v>1</v>
      </c>
      <c r="I4">
        <v>1</v>
      </c>
      <c r="J4">
        <v>6</v>
      </c>
      <c r="K4" s="10">
        <f>$Z$3-WEEKDAY($Z$3,$Z$7)+H4</f>
        <v>45102</v>
      </c>
      <c r="L4" s="10" t="str">
        <f>IF(MONTH($Z$3)=MONTH(K4),K4,"")</f>
        <v/>
      </c>
      <c r="M4" s="10"/>
      <c r="N4" s="10">
        <f>IF(MONTH($Z$3)&lt;&gt;MONTH(K4),I4,NA())</f>
        <v>1</v>
      </c>
      <c r="O4">
        <v>6</v>
      </c>
      <c r="P4" s="10">
        <f>IF(MONTH($Z$3)&lt;&gt;MONTH(K4),K4,"")</f>
        <v>45102</v>
      </c>
      <c r="Q4" s="10"/>
      <c r="R4" t="e">
        <f t="shared" ref="R4:R45" si="0">IF(COUNTIFS($AB$4:$AB$95,$K4,$AC$4:$AC$95,"Yes")&gt;0,I4,NA())</f>
        <v>#N/A</v>
      </c>
      <c r="S4">
        <v>6</v>
      </c>
      <c r="T4" s="10" t="e">
        <f>IF(R4&gt;=1,K4,"")</f>
        <v>#N/A</v>
      </c>
      <c r="V4" t="str">
        <f>LEFT(TEXT(K4,"DDD"),1)</f>
        <v>S</v>
      </c>
      <c r="W4">
        <v>0</v>
      </c>
      <c r="Y4" s="2" t="s">
        <v>34</v>
      </c>
      <c r="Z4" t="str">
        <f>TEXT(Z3,"mmmm yyyy")</f>
        <v>July 2023</v>
      </c>
      <c r="AB4" s="9">
        <v>45078</v>
      </c>
      <c r="AC4" t="s">
        <v>21</v>
      </c>
      <c r="AE4" t="s">
        <v>75</v>
      </c>
      <c r="AF4">
        <v>1</v>
      </c>
    </row>
    <row r="5" spans="1:32" x14ac:dyDescent="0.25">
      <c r="H5">
        <v>2</v>
      </c>
      <c r="I5">
        <v>2</v>
      </c>
      <c r="J5">
        <v>6</v>
      </c>
      <c r="K5" s="10">
        <f t="shared" ref="K5:K45" si="1">$Z$3-WEEKDAY($Z$3,$Z$7)+H5</f>
        <v>45103</v>
      </c>
      <c r="L5" s="10" t="str">
        <f t="shared" ref="L5:L45" si="2">IF(MONTH($Z$3)=MONTH(K5),K5,"")</f>
        <v/>
      </c>
      <c r="M5" s="10"/>
      <c r="N5" s="10">
        <f t="shared" ref="N5:N45" si="3">IF(MONTH($Z$3)&lt;&gt;MONTH(K5),I5,NA())</f>
        <v>2</v>
      </c>
      <c r="O5">
        <v>6</v>
      </c>
      <c r="P5" s="10">
        <f t="shared" ref="P5:P45" si="4">IF(MONTH($Z$3)&lt;&gt;MONTH(K5),K5,"")</f>
        <v>45103</v>
      </c>
      <c r="Q5" s="10"/>
      <c r="R5" t="e">
        <f t="shared" si="0"/>
        <v>#N/A</v>
      </c>
      <c r="S5">
        <v>6</v>
      </c>
      <c r="T5" s="10" t="e">
        <f t="shared" ref="T5:T45" si="5">IF(R5&gt;=1,K5,"")</f>
        <v>#N/A</v>
      </c>
      <c r="V5" t="str">
        <f t="shared" ref="V5:V10" si="6">LEFT(TEXT(K5,"DDD"),1)</f>
        <v>M</v>
      </c>
      <c r="W5">
        <v>0</v>
      </c>
      <c r="Y5" s="19" t="s">
        <v>52</v>
      </c>
      <c r="Z5">
        <v>1483</v>
      </c>
      <c r="AB5" s="9">
        <v>45079</v>
      </c>
      <c r="AC5" t="s">
        <v>20</v>
      </c>
      <c r="AE5" t="s">
        <v>69</v>
      </c>
      <c r="AF5">
        <v>11</v>
      </c>
    </row>
    <row r="6" spans="1:32" x14ac:dyDescent="0.25">
      <c r="H6">
        <v>3</v>
      </c>
      <c r="I6">
        <v>3</v>
      </c>
      <c r="J6">
        <v>6</v>
      </c>
      <c r="K6" s="10">
        <f t="shared" si="1"/>
        <v>45104</v>
      </c>
      <c r="L6" s="10" t="str">
        <f t="shared" si="2"/>
        <v/>
      </c>
      <c r="M6" s="10"/>
      <c r="N6" s="10">
        <f t="shared" si="3"/>
        <v>3</v>
      </c>
      <c r="O6">
        <v>6</v>
      </c>
      <c r="P6" s="10">
        <f t="shared" si="4"/>
        <v>45104</v>
      </c>
      <c r="Q6" s="10"/>
      <c r="R6">
        <f t="shared" si="0"/>
        <v>3</v>
      </c>
      <c r="S6">
        <v>6</v>
      </c>
      <c r="T6" s="10">
        <f t="shared" si="5"/>
        <v>45104</v>
      </c>
      <c r="V6" t="str">
        <f t="shared" si="6"/>
        <v>T</v>
      </c>
      <c r="W6">
        <v>0</v>
      </c>
      <c r="Y6" s="19" t="s">
        <v>33</v>
      </c>
      <c r="Z6" t="s">
        <v>75</v>
      </c>
      <c r="AB6" s="9">
        <v>45080</v>
      </c>
      <c r="AC6" t="s">
        <v>21</v>
      </c>
      <c r="AE6" t="s">
        <v>70</v>
      </c>
      <c r="AF6">
        <v>12</v>
      </c>
    </row>
    <row r="7" spans="1:32" x14ac:dyDescent="0.25">
      <c r="H7">
        <v>4</v>
      </c>
      <c r="I7">
        <v>4</v>
      </c>
      <c r="J7">
        <v>6</v>
      </c>
      <c r="K7" s="10">
        <f t="shared" si="1"/>
        <v>45105</v>
      </c>
      <c r="L7" s="10" t="str">
        <f t="shared" si="2"/>
        <v/>
      </c>
      <c r="M7" s="10"/>
      <c r="N7" s="10">
        <f t="shared" si="3"/>
        <v>4</v>
      </c>
      <c r="O7">
        <v>6</v>
      </c>
      <c r="P7" s="10">
        <f t="shared" si="4"/>
        <v>45105</v>
      </c>
      <c r="Q7" s="10"/>
      <c r="R7">
        <f t="shared" si="0"/>
        <v>4</v>
      </c>
      <c r="S7">
        <v>6</v>
      </c>
      <c r="T7" s="10">
        <f t="shared" si="5"/>
        <v>45105</v>
      </c>
      <c r="V7" t="str">
        <f t="shared" si="6"/>
        <v>W</v>
      </c>
      <c r="W7">
        <v>0</v>
      </c>
      <c r="Y7" s="19" t="s">
        <v>76</v>
      </c>
      <c r="Z7">
        <f>VLOOKUP(Z6,$AE$4:$AF$10,2,FALSE)</f>
        <v>1</v>
      </c>
      <c r="AB7" s="9">
        <v>45081</v>
      </c>
      <c r="AC7" t="s">
        <v>20</v>
      </c>
      <c r="AE7" t="s">
        <v>71</v>
      </c>
      <c r="AF7">
        <v>13</v>
      </c>
    </row>
    <row r="8" spans="1:32" x14ac:dyDescent="0.25">
      <c r="H8">
        <v>5</v>
      </c>
      <c r="I8">
        <v>5</v>
      </c>
      <c r="J8">
        <v>6</v>
      </c>
      <c r="K8" s="10">
        <f t="shared" si="1"/>
        <v>45106</v>
      </c>
      <c r="L8" s="10" t="str">
        <f t="shared" si="2"/>
        <v/>
      </c>
      <c r="M8" s="10"/>
      <c r="N8" s="10">
        <f t="shared" si="3"/>
        <v>5</v>
      </c>
      <c r="O8">
        <v>6</v>
      </c>
      <c r="P8" s="10">
        <f t="shared" si="4"/>
        <v>45106</v>
      </c>
      <c r="Q8" s="10"/>
      <c r="R8">
        <f t="shared" si="0"/>
        <v>5</v>
      </c>
      <c r="S8">
        <v>6</v>
      </c>
      <c r="T8" s="10">
        <f t="shared" si="5"/>
        <v>45106</v>
      </c>
      <c r="V8" t="str">
        <f t="shared" si="6"/>
        <v>T</v>
      </c>
      <c r="W8">
        <v>0</v>
      </c>
      <c r="Y8" s="19" t="s">
        <v>81</v>
      </c>
      <c r="Z8">
        <v>5</v>
      </c>
      <c r="AB8" s="9">
        <v>45082</v>
      </c>
      <c r="AC8" t="s">
        <v>21</v>
      </c>
      <c r="AE8" t="s">
        <v>72</v>
      </c>
      <c r="AF8">
        <v>14</v>
      </c>
    </row>
    <row r="9" spans="1:32" x14ac:dyDescent="0.25">
      <c r="H9">
        <v>6</v>
      </c>
      <c r="I9">
        <v>6</v>
      </c>
      <c r="J9">
        <v>6</v>
      </c>
      <c r="K9" s="10">
        <f t="shared" si="1"/>
        <v>45107</v>
      </c>
      <c r="L9" s="10" t="str">
        <f t="shared" si="2"/>
        <v/>
      </c>
      <c r="M9" s="10"/>
      <c r="N9" s="10">
        <f t="shared" si="3"/>
        <v>6</v>
      </c>
      <c r="O9">
        <v>6</v>
      </c>
      <c r="P9" s="10">
        <f t="shared" si="4"/>
        <v>45107</v>
      </c>
      <c r="Q9" s="10"/>
      <c r="R9" t="e">
        <f t="shared" si="0"/>
        <v>#N/A</v>
      </c>
      <c r="S9">
        <v>6</v>
      </c>
      <c r="T9" s="10" t="e">
        <f t="shared" si="5"/>
        <v>#N/A</v>
      </c>
      <c r="V9" t="str">
        <f t="shared" si="6"/>
        <v>F</v>
      </c>
      <c r="W9">
        <v>0</v>
      </c>
      <c r="Y9" s="1"/>
      <c r="AB9" s="9">
        <v>45083</v>
      </c>
      <c r="AC9" t="s">
        <v>20</v>
      </c>
      <c r="AE9" t="s">
        <v>73</v>
      </c>
      <c r="AF9">
        <v>15</v>
      </c>
    </row>
    <row r="10" spans="1:32" x14ac:dyDescent="0.25">
      <c r="H10">
        <v>7</v>
      </c>
      <c r="I10">
        <v>7</v>
      </c>
      <c r="J10">
        <v>6</v>
      </c>
      <c r="K10" s="10">
        <f t="shared" si="1"/>
        <v>45108</v>
      </c>
      <c r="L10" s="10">
        <f t="shared" si="2"/>
        <v>45108</v>
      </c>
      <c r="M10" s="10"/>
      <c r="N10" s="10" t="e">
        <f t="shared" si="3"/>
        <v>#N/A</v>
      </c>
      <c r="O10">
        <v>6</v>
      </c>
      <c r="P10" s="10" t="str">
        <f t="shared" si="4"/>
        <v/>
      </c>
      <c r="Q10" s="10"/>
      <c r="R10">
        <f t="shared" si="0"/>
        <v>7</v>
      </c>
      <c r="S10">
        <v>6</v>
      </c>
      <c r="T10" s="10">
        <f t="shared" si="5"/>
        <v>45108</v>
      </c>
      <c r="V10" t="str">
        <f t="shared" si="6"/>
        <v>S</v>
      </c>
      <c r="W10">
        <v>0</v>
      </c>
      <c r="Y10" s="1"/>
      <c r="AB10" s="9">
        <v>45084</v>
      </c>
      <c r="AC10" t="s">
        <v>21</v>
      </c>
      <c r="AE10" t="s">
        <v>74</v>
      </c>
      <c r="AF10">
        <v>16</v>
      </c>
    </row>
    <row r="11" spans="1:32" x14ac:dyDescent="0.25">
      <c r="H11">
        <v>8</v>
      </c>
      <c r="I11">
        <f>I4</f>
        <v>1</v>
      </c>
      <c r="J11">
        <f t="shared" ref="J11:J45" si="7">J4-1</f>
        <v>5</v>
      </c>
      <c r="K11" s="10">
        <f t="shared" si="1"/>
        <v>45109</v>
      </c>
      <c r="L11" s="10">
        <f t="shared" si="2"/>
        <v>45109</v>
      </c>
      <c r="M11" s="10"/>
      <c r="N11" s="10" t="e">
        <f t="shared" si="3"/>
        <v>#N/A</v>
      </c>
      <c r="O11">
        <f>O4-1</f>
        <v>5</v>
      </c>
      <c r="P11" s="10" t="str">
        <f t="shared" si="4"/>
        <v/>
      </c>
      <c r="Q11" s="10"/>
      <c r="R11">
        <f t="shared" si="0"/>
        <v>1</v>
      </c>
      <c r="S11">
        <f t="shared" ref="S11:S45" si="8">S4-1</f>
        <v>5</v>
      </c>
      <c r="T11" s="10">
        <f t="shared" si="5"/>
        <v>45109</v>
      </c>
      <c r="Y11" s="1"/>
      <c r="AB11" s="9">
        <v>45085</v>
      </c>
      <c r="AC11" t="s">
        <v>21</v>
      </c>
    </row>
    <row r="12" spans="1:32" x14ac:dyDescent="0.25">
      <c r="H12">
        <v>9</v>
      </c>
      <c r="I12">
        <f t="shared" ref="I12:I45" si="9">I5</f>
        <v>2</v>
      </c>
      <c r="J12">
        <f t="shared" si="7"/>
        <v>5</v>
      </c>
      <c r="K12" s="10">
        <f t="shared" si="1"/>
        <v>45110</v>
      </c>
      <c r="L12" s="10">
        <f t="shared" si="2"/>
        <v>45110</v>
      </c>
      <c r="M12" s="10"/>
      <c r="N12" s="10" t="e">
        <f t="shared" si="3"/>
        <v>#N/A</v>
      </c>
      <c r="O12">
        <f t="shared" ref="O12:O45" si="10">O5-1</f>
        <v>5</v>
      </c>
      <c r="P12" s="10" t="str">
        <f t="shared" si="4"/>
        <v/>
      </c>
      <c r="Q12" s="10"/>
      <c r="R12">
        <f t="shared" si="0"/>
        <v>2</v>
      </c>
      <c r="S12">
        <f t="shared" si="8"/>
        <v>5</v>
      </c>
      <c r="T12" s="10">
        <f t="shared" si="5"/>
        <v>45110</v>
      </c>
      <c r="Y12" s="1"/>
      <c r="AB12" s="9">
        <v>45086</v>
      </c>
      <c r="AC12" t="s">
        <v>20</v>
      </c>
    </row>
    <row r="13" spans="1:32" x14ac:dyDescent="0.25">
      <c r="H13">
        <v>10</v>
      </c>
      <c r="I13">
        <f t="shared" si="9"/>
        <v>3</v>
      </c>
      <c r="J13">
        <f t="shared" si="7"/>
        <v>5</v>
      </c>
      <c r="K13" s="10">
        <f t="shared" si="1"/>
        <v>45111</v>
      </c>
      <c r="L13" s="10">
        <f t="shared" si="2"/>
        <v>45111</v>
      </c>
      <c r="M13" s="10"/>
      <c r="N13" s="10" t="e">
        <f t="shared" si="3"/>
        <v>#N/A</v>
      </c>
      <c r="O13">
        <f t="shared" si="10"/>
        <v>5</v>
      </c>
      <c r="P13" s="10" t="str">
        <f t="shared" si="4"/>
        <v/>
      </c>
      <c r="Q13" s="10"/>
      <c r="R13" t="e">
        <f t="shared" si="0"/>
        <v>#N/A</v>
      </c>
      <c r="S13">
        <f t="shared" si="8"/>
        <v>5</v>
      </c>
      <c r="T13" s="10" t="e">
        <f t="shared" si="5"/>
        <v>#N/A</v>
      </c>
      <c r="Y13" s="1"/>
      <c r="AB13" s="9">
        <v>45087</v>
      </c>
      <c r="AC13" t="s">
        <v>20</v>
      </c>
    </row>
    <row r="14" spans="1:32" x14ac:dyDescent="0.25">
      <c r="H14">
        <v>11</v>
      </c>
      <c r="I14">
        <f t="shared" si="9"/>
        <v>4</v>
      </c>
      <c r="J14">
        <f t="shared" si="7"/>
        <v>5</v>
      </c>
      <c r="K14" s="10">
        <f t="shared" si="1"/>
        <v>45112</v>
      </c>
      <c r="L14" s="10">
        <f t="shared" si="2"/>
        <v>45112</v>
      </c>
      <c r="M14" s="10"/>
      <c r="N14" s="10" t="e">
        <f t="shared" si="3"/>
        <v>#N/A</v>
      </c>
      <c r="O14">
        <f t="shared" si="10"/>
        <v>5</v>
      </c>
      <c r="P14" s="10" t="str">
        <f t="shared" si="4"/>
        <v/>
      </c>
      <c r="Q14" s="10"/>
      <c r="R14">
        <f t="shared" si="0"/>
        <v>4</v>
      </c>
      <c r="S14">
        <f t="shared" si="8"/>
        <v>5</v>
      </c>
      <c r="T14" s="10">
        <f t="shared" si="5"/>
        <v>45112</v>
      </c>
      <c r="Y14" s="1"/>
      <c r="AB14" s="9">
        <v>45088</v>
      </c>
      <c r="AC14" t="s">
        <v>20</v>
      </c>
    </row>
    <row r="15" spans="1:32" x14ac:dyDescent="0.25">
      <c r="H15">
        <v>12</v>
      </c>
      <c r="I15">
        <f t="shared" si="9"/>
        <v>5</v>
      </c>
      <c r="J15">
        <f t="shared" si="7"/>
        <v>5</v>
      </c>
      <c r="K15" s="10">
        <f t="shared" si="1"/>
        <v>45113</v>
      </c>
      <c r="L15" s="10">
        <f t="shared" si="2"/>
        <v>45113</v>
      </c>
      <c r="M15" s="10"/>
      <c r="N15" s="10" t="e">
        <f t="shared" si="3"/>
        <v>#N/A</v>
      </c>
      <c r="O15">
        <f t="shared" si="10"/>
        <v>5</v>
      </c>
      <c r="P15" s="10" t="str">
        <f t="shared" si="4"/>
        <v/>
      </c>
      <c r="Q15" s="10"/>
      <c r="R15">
        <f t="shared" si="0"/>
        <v>5</v>
      </c>
      <c r="S15">
        <f t="shared" si="8"/>
        <v>5</v>
      </c>
      <c r="T15" s="10">
        <f t="shared" si="5"/>
        <v>45113</v>
      </c>
      <c r="Y15" s="1"/>
      <c r="AB15" s="9">
        <v>45089</v>
      </c>
      <c r="AC15" t="s">
        <v>20</v>
      </c>
    </row>
    <row r="16" spans="1:32" x14ac:dyDescent="0.25">
      <c r="H16">
        <v>13</v>
      </c>
      <c r="I16">
        <f t="shared" si="9"/>
        <v>6</v>
      </c>
      <c r="J16">
        <f t="shared" si="7"/>
        <v>5</v>
      </c>
      <c r="K16" s="10">
        <f t="shared" si="1"/>
        <v>45114</v>
      </c>
      <c r="L16" s="10">
        <f t="shared" si="2"/>
        <v>45114</v>
      </c>
      <c r="M16" s="10"/>
      <c r="N16" s="10" t="e">
        <f t="shared" si="3"/>
        <v>#N/A</v>
      </c>
      <c r="O16">
        <f t="shared" si="10"/>
        <v>5</v>
      </c>
      <c r="P16" s="10" t="str">
        <f t="shared" si="4"/>
        <v/>
      </c>
      <c r="Q16" s="10"/>
      <c r="R16">
        <f t="shared" si="0"/>
        <v>6</v>
      </c>
      <c r="S16">
        <f t="shared" si="8"/>
        <v>5</v>
      </c>
      <c r="T16" s="10">
        <f t="shared" si="5"/>
        <v>45114</v>
      </c>
      <c r="Y16" s="1"/>
      <c r="AB16" s="9">
        <v>45090</v>
      </c>
      <c r="AC16" t="s">
        <v>21</v>
      </c>
    </row>
    <row r="17" spans="8:29" x14ac:dyDescent="0.25">
      <c r="H17">
        <v>14</v>
      </c>
      <c r="I17">
        <f t="shared" si="9"/>
        <v>7</v>
      </c>
      <c r="J17">
        <f t="shared" si="7"/>
        <v>5</v>
      </c>
      <c r="K17" s="10">
        <f t="shared" si="1"/>
        <v>45115</v>
      </c>
      <c r="L17" s="10">
        <f t="shared" si="2"/>
        <v>45115</v>
      </c>
      <c r="M17" s="10"/>
      <c r="N17" s="10" t="e">
        <f t="shared" si="3"/>
        <v>#N/A</v>
      </c>
      <c r="O17">
        <f t="shared" si="10"/>
        <v>5</v>
      </c>
      <c r="P17" s="10" t="str">
        <f t="shared" si="4"/>
        <v/>
      </c>
      <c r="Q17" s="10"/>
      <c r="R17">
        <f t="shared" si="0"/>
        <v>7</v>
      </c>
      <c r="S17">
        <f t="shared" si="8"/>
        <v>5</v>
      </c>
      <c r="T17" s="10">
        <f t="shared" si="5"/>
        <v>45115</v>
      </c>
      <c r="Y17" s="1"/>
      <c r="AB17" s="9">
        <v>45091</v>
      </c>
      <c r="AC17" t="s">
        <v>20</v>
      </c>
    </row>
    <row r="18" spans="8:29" x14ac:dyDescent="0.25">
      <c r="H18">
        <v>15</v>
      </c>
      <c r="I18">
        <f t="shared" si="9"/>
        <v>1</v>
      </c>
      <c r="J18">
        <f t="shared" si="7"/>
        <v>4</v>
      </c>
      <c r="K18" s="10">
        <f t="shared" si="1"/>
        <v>45116</v>
      </c>
      <c r="L18" s="10">
        <f t="shared" si="2"/>
        <v>45116</v>
      </c>
      <c r="M18" s="10"/>
      <c r="N18" s="10" t="e">
        <f t="shared" si="3"/>
        <v>#N/A</v>
      </c>
      <c r="O18">
        <f t="shared" si="10"/>
        <v>4</v>
      </c>
      <c r="P18" s="10" t="str">
        <f t="shared" si="4"/>
        <v/>
      </c>
      <c r="Q18" s="10"/>
      <c r="R18">
        <f t="shared" si="0"/>
        <v>1</v>
      </c>
      <c r="S18">
        <f t="shared" si="8"/>
        <v>4</v>
      </c>
      <c r="T18" s="10">
        <f t="shared" si="5"/>
        <v>45116</v>
      </c>
      <c r="Y18" s="1"/>
      <c r="AB18" s="9">
        <v>45092</v>
      </c>
      <c r="AC18" t="s">
        <v>21</v>
      </c>
    </row>
    <row r="19" spans="8:29" x14ac:dyDescent="0.25">
      <c r="H19">
        <v>16</v>
      </c>
      <c r="I19">
        <f t="shared" si="9"/>
        <v>2</v>
      </c>
      <c r="J19">
        <f t="shared" si="7"/>
        <v>4</v>
      </c>
      <c r="K19" s="10">
        <f t="shared" si="1"/>
        <v>45117</v>
      </c>
      <c r="L19" s="10">
        <f t="shared" si="2"/>
        <v>45117</v>
      </c>
      <c r="M19" s="10"/>
      <c r="N19" s="10" t="e">
        <f t="shared" si="3"/>
        <v>#N/A</v>
      </c>
      <c r="O19">
        <f t="shared" si="10"/>
        <v>4</v>
      </c>
      <c r="P19" s="10" t="str">
        <f t="shared" si="4"/>
        <v/>
      </c>
      <c r="Q19" s="10"/>
      <c r="R19">
        <f t="shared" si="0"/>
        <v>2</v>
      </c>
      <c r="S19">
        <f t="shared" si="8"/>
        <v>4</v>
      </c>
      <c r="T19" s="10">
        <f t="shared" si="5"/>
        <v>45117</v>
      </c>
      <c r="Y19" s="1"/>
      <c r="AB19" s="9">
        <v>45093</v>
      </c>
      <c r="AC19" t="s">
        <v>20</v>
      </c>
    </row>
    <row r="20" spans="8:29" x14ac:dyDescent="0.25">
      <c r="H20">
        <v>17</v>
      </c>
      <c r="I20">
        <f t="shared" si="9"/>
        <v>3</v>
      </c>
      <c r="J20">
        <f t="shared" si="7"/>
        <v>4</v>
      </c>
      <c r="K20" s="10">
        <f t="shared" si="1"/>
        <v>45118</v>
      </c>
      <c r="L20" s="10">
        <f t="shared" si="2"/>
        <v>45118</v>
      </c>
      <c r="M20" s="10"/>
      <c r="N20" s="10" t="e">
        <f t="shared" si="3"/>
        <v>#N/A</v>
      </c>
      <c r="O20">
        <f t="shared" si="10"/>
        <v>4</v>
      </c>
      <c r="P20" s="10" t="str">
        <f t="shared" si="4"/>
        <v/>
      </c>
      <c r="Q20" s="10"/>
      <c r="R20" t="e">
        <f t="shared" si="0"/>
        <v>#N/A</v>
      </c>
      <c r="S20">
        <f t="shared" si="8"/>
        <v>4</v>
      </c>
      <c r="T20" s="10" t="e">
        <f t="shared" si="5"/>
        <v>#N/A</v>
      </c>
      <c r="Y20" s="1"/>
      <c r="AB20" s="9">
        <v>45094</v>
      </c>
      <c r="AC20" t="s">
        <v>20</v>
      </c>
    </row>
    <row r="21" spans="8:29" x14ac:dyDescent="0.25">
      <c r="H21">
        <v>18</v>
      </c>
      <c r="I21">
        <f t="shared" si="9"/>
        <v>4</v>
      </c>
      <c r="J21">
        <f t="shared" si="7"/>
        <v>4</v>
      </c>
      <c r="K21" s="10">
        <f t="shared" si="1"/>
        <v>45119</v>
      </c>
      <c r="L21" s="10">
        <f t="shared" si="2"/>
        <v>45119</v>
      </c>
      <c r="M21" s="10"/>
      <c r="N21" s="10" t="e">
        <f t="shared" si="3"/>
        <v>#N/A</v>
      </c>
      <c r="O21">
        <f t="shared" si="10"/>
        <v>4</v>
      </c>
      <c r="P21" s="10" t="str">
        <f t="shared" si="4"/>
        <v/>
      </c>
      <c r="Q21" s="10"/>
      <c r="R21" t="e">
        <f t="shared" si="0"/>
        <v>#N/A</v>
      </c>
      <c r="S21">
        <f t="shared" si="8"/>
        <v>4</v>
      </c>
      <c r="T21" s="10" t="e">
        <f t="shared" si="5"/>
        <v>#N/A</v>
      </c>
      <c r="Y21" s="1"/>
      <c r="AB21" s="9">
        <v>45095</v>
      </c>
      <c r="AC21" t="s">
        <v>20</v>
      </c>
    </row>
    <row r="22" spans="8:29" x14ac:dyDescent="0.25">
      <c r="H22">
        <v>19</v>
      </c>
      <c r="I22">
        <f t="shared" si="9"/>
        <v>5</v>
      </c>
      <c r="J22">
        <f t="shared" si="7"/>
        <v>4</v>
      </c>
      <c r="K22" s="10">
        <f t="shared" si="1"/>
        <v>45120</v>
      </c>
      <c r="L22" s="10">
        <f t="shared" si="2"/>
        <v>45120</v>
      </c>
      <c r="M22" s="10"/>
      <c r="N22" s="10" t="e">
        <f t="shared" si="3"/>
        <v>#N/A</v>
      </c>
      <c r="O22">
        <f t="shared" si="10"/>
        <v>4</v>
      </c>
      <c r="P22" s="10" t="str">
        <f t="shared" si="4"/>
        <v/>
      </c>
      <c r="Q22" s="10"/>
      <c r="R22" t="e">
        <f t="shared" si="0"/>
        <v>#N/A</v>
      </c>
      <c r="S22">
        <f t="shared" si="8"/>
        <v>4</v>
      </c>
      <c r="T22" s="10" t="e">
        <f t="shared" si="5"/>
        <v>#N/A</v>
      </c>
      <c r="Y22" s="1"/>
      <c r="AB22" s="9">
        <v>45096</v>
      </c>
      <c r="AC22" t="s">
        <v>20</v>
      </c>
    </row>
    <row r="23" spans="8:29" x14ac:dyDescent="0.25">
      <c r="H23">
        <v>20</v>
      </c>
      <c r="I23">
        <f t="shared" si="9"/>
        <v>6</v>
      </c>
      <c r="J23">
        <f t="shared" si="7"/>
        <v>4</v>
      </c>
      <c r="K23" s="10">
        <f t="shared" si="1"/>
        <v>45121</v>
      </c>
      <c r="L23" s="10">
        <f t="shared" si="2"/>
        <v>45121</v>
      </c>
      <c r="M23" s="10"/>
      <c r="N23" s="10" t="e">
        <f t="shared" si="3"/>
        <v>#N/A</v>
      </c>
      <c r="O23">
        <f t="shared" si="10"/>
        <v>4</v>
      </c>
      <c r="P23" s="10" t="str">
        <f t="shared" si="4"/>
        <v/>
      </c>
      <c r="Q23" s="10"/>
      <c r="R23">
        <f t="shared" si="0"/>
        <v>6</v>
      </c>
      <c r="S23">
        <f t="shared" si="8"/>
        <v>4</v>
      </c>
      <c r="T23" s="10">
        <f t="shared" si="5"/>
        <v>45121</v>
      </c>
      <c r="Y23" s="1"/>
      <c r="AB23" s="9">
        <v>45097</v>
      </c>
      <c r="AC23" t="s">
        <v>20</v>
      </c>
    </row>
    <row r="24" spans="8:29" x14ac:dyDescent="0.25">
      <c r="H24">
        <v>21</v>
      </c>
      <c r="I24">
        <f t="shared" si="9"/>
        <v>7</v>
      </c>
      <c r="J24">
        <f t="shared" si="7"/>
        <v>4</v>
      </c>
      <c r="K24" s="10">
        <f t="shared" si="1"/>
        <v>45122</v>
      </c>
      <c r="L24" s="10">
        <f t="shared" si="2"/>
        <v>45122</v>
      </c>
      <c r="M24" s="10"/>
      <c r="N24" s="10" t="e">
        <f t="shared" si="3"/>
        <v>#N/A</v>
      </c>
      <c r="O24">
        <f t="shared" si="10"/>
        <v>4</v>
      </c>
      <c r="P24" s="10" t="str">
        <f t="shared" si="4"/>
        <v/>
      </c>
      <c r="Q24" s="10"/>
      <c r="R24">
        <f t="shared" si="0"/>
        <v>7</v>
      </c>
      <c r="S24">
        <f t="shared" si="8"/>
        <v>4</v>
      </c>
      <c r="T24" s="10">
        <f t="shared" si="5"/>
        <v>45122</v>
      </c>
      <c r="Y24" s="1"/>
      <c r="AB24" s="9">
        <v>45098</v>
      </c>
      <c r="AC24" t="s">
        <v>21</v>
      </c>
    </row>
    <row r="25" spans="8:29" x14ac:dyDescent="0.25">
      <c r="H25">
        <v>22</v>
      </c>
      <c r="I25">
        <f t="shared" si="9"/>
        <v>1</v>
      </c>
      <c r="J25">
        <f t="shared" si="7"/>
        <v>3</v>
      </c>
      <c r="K25" s="10">
        <f t="shared" si="1"/>
        <v>45123</v>
      </c>
      <c r="L25" s="10">
        <f t="shared" si="2"/>
        <v>45123</v>
      </c>
      <c r="M25" s="10"/>
      <c r="N25" s="10" t="e">
        <f t="shared" si="3"/>
        <v>#N/A</v>
      </c>
      <c r="O25">
        <f t="shared" si="10"/>
        <v>3</v>
      </c>
      <c r="P25" s="10" t="str">
        <f t="shared" si="4"/>
        <v/>
      </c>
      <c r="Q25" s="10"/>
      <c r="R25">
        <f t="shared" si="0"/>
        <v>1</v>
      </c>
      <c r="S25">
        <f t="shared" si="8"/>
        <v>3</v>
      </c>
      <c r="T25" s="10">
        <f t="shared" si="5"/>
        <v>45123</v>
      </c>
      <c r="Y25" s="1"/>
      <c r="AB25" s="9">
        <v>45099</v>
      </c>
      <c r="AC25" t="s">
        <v>20</v>
      </c>
    </row>
    <row r="26" spans="8:29" x14ac:dyDescent="0.25">
      <c r="H26">
        <v>23</v>
      </c>
      <c r="I26">
        <f t="shared" si="9"/>
        <v>2</v>
      </c>
      <c r="J26">
        <f t="shared" si="7"/>
        <v>3</v>
      </c>
      <c r="K26" s="10">
        <f t="shared" si="1"/>
        <v>45124</v>
      </c>
      <c r="L26" s="10">
        <f t="shared" si="2"/>
        <v>45124</v>
      </c>
      <c r="M26" s="10"/>
      <c r="N26" s="10" t="e">
        <f t="shared" si="3"/>
        <v>#N/A</v>
      </c>
      <c r="O26">
        <f t="shared" si="10"/>
        <v>3</v>
      </c>
      <c r="P26" s="10" t="str">
        <f t="shared" si="4"/>
        <v/>
      </c>
      <c r="Q26" s="10"/>
      <c r="R26" t="e">
        <f t="shared" si="0"/>
        <v>#N/A</v>
      </c>
      <c r="S26">
        <f t="shared" si="8"/>
        <v>3</v>
      </c>
      <c r="T26" s="10" t="e">
        <f t="shared" si="5"/>
        <v>#N/A</v>
      </c>
      <c r="Y26" s="1"/>
      <c r="AB26" s="9">
        <v>45100</v>
      </c>
      <c r="AC26" t="s">
        <v>20</v>
      </c>
    </row>
    <row r="27" spans="8:29" x14ac:dyDescent="0.25">
      <c r="H27">
        <v>24</v>
      </c>
      <c r="I27">
        <f t="shared" si="9"/>
        <v>3</v>
      </c>
      <c r="J27">
        <f t="shared" si="7"/>
        <v>3</v>
      </c>
      <c r="K27" s="10">
        <f t="shared" si="1"/>
        <v>45125</v>
      </c>
      <c r="L27" s="10">
        <f t="shared" si="2"/>
        <v>45125</v>
      </c>
      <c r="M27" s="10"/>
      <c r="N27" s="10" t="e">
        <f t="shared" si="3"/>
        <v>#N/A</v>
      </c>
      <c r="O27">
        <f t="shared" si="10"/>
        <v>3</v>
      </c>
      <c r="P27" s="10" t="str">
        <f t="shared" si="4"/>
        <v/>
      </c>
      <c r="Q27" s="10"/>
      <c r="R27">
        <f t="shared" si="0"/>
        <v>3</v>
      </c>
      <c r="S27">
        <f t="shared" si="8"/>
        <v>3</v>
      </c>
      <c r="T27" s="10">
        <f t="shared" si="5"/>
        <v>45125</v>
      </c>
      <c r="Y27" s="1"/>
      <c r="AB27" s="9">
        <v>45101</v>
      </c>
      <c r="AC27" t="s">
        <v>21</v>
      </c>
    </row>
    <row r="28" spans="8:29" x14ac:dyDescent="0.25">
      <c r="H28">
        <v>25</v>
      </c>
      <c r="I28">
        <f t="shared" si="9"/>
        <v>4</v>
      </c>
      <c r="J28">
        <f t="shared" si="7"/>
        <v>3</v>
      </c>
      <c r="K28" s="10">
        <f t="shared" si="1"/>
        <v>45126</v>
      </c>
      <c r="L28" s="10">
        <f t="shared" si="2"/>
        <v>45126</v>
      </c>
      <c r="M28" s="10"/>
      <c r="N28" s="10" t="e">
        <f t="shared" si="3"/>
        <v>#N/A</v>
      </c>
      <c r="O28">
        <f t="shared" si="10"/>
        <v>3</v>
      </c>
      <c r="P28" s="10" t="str">
        <f t="shared" si="4"/>
        <v/>
      </c>
      <c r="Q28" s="10"/>
      <c r="R28">
        <f t="shared" si="0"/>
        <v>4</v>
      </c>
      <c r="S28">
        <f t="shared" si="8"/>
        <v>3</v>
      </c>
      <c r="T28" s="10">
        <f t="shared" si="5"/>
        <v>45126</v>
      </c>
      <c r="Y28" s="1"/>
      <c r="AB28" s="9">
        <v>45102</v>
      </c>
      <c r="AC28" t="s">
        <v>21</v>
      </c>
    </row>
    <row r="29" spans="8:29" x14ac:dyDescent="0.25">
      <c r="H29">
        <v>26</v>
      </c>
      <c r="I29">
        <f t="shared" si="9"/>
        <v>5</v>
      </c>
      <c r="J29">
        <f t="shared" si="7"/>
        <v>3</v>
      </c>
      <c r="K29" s="10">
        <f t="shared" si="1"/>
        <v>45127</v>
      </c>
      <c r="L29" s="10">
        <f t="shared" si="2"/>
        <v>45127</v>
      </c>
      <c r="M29" s="10"/>
      <c r="N29" s="10" t="e">
        <f t="shared" si="3"/>
        <v>#N/A</v>
      </c>
      <c r="O29">
        <f t="shared" si="10"/>
        <v>3</v>
      </c>
      <c r="P29" s="10" t="str">
        <f t="shared" si="4"/>
        <v/>
      </c>
      <c r="Q29" s="10"/>
      <c r="R29">
        <f t="shared" si="0"/>
        <v>5</v>
      </c>
      <c r="S29">
        <f t="shared" si="8"/>
        <v>3</v>
      </c>
      <c r="T29" s="10">
        <f t="shared" si="5"/>
        <v>45127</v>
      </c>
      <c r="Y29" s="1"/>
      <c r="AB29" s="9">
        <v>45103</v>
      </c>
      <c r="AC29" t="s">
        <v>21</v>
      </c>
    </row>
    <row r="30" spans="8:29" x14ac:dyDescent="0.25">
      <c r="H30">
        <v>27</v>
      </c>
      <c r="I30">
        <f t="shared" si="9"/>
        <v>6</v>
      </c>
      <c r="J30">
        <f t="shared" si="7"/>
        <v>3</v>
      </c>
      <c r="K30" s="10">
        <f t="shared" si="1"/>
        <v>45128</v>
      </c>
      <c r="L30" s="10">
        <f t="shared" si="2"/>
        <v>45128</v>
      </c>
      <c r="M30" s="10"/>
      <c r="N30" s="10" t="e">
        <f t="shared" si="3"/>
        <v>#N/A</v>
      </c>
      <c r="O30">
        <f t="shared" si="10"/>
        <v>3</v>
      </c>
      <c r="P30" s="10" t="str">
        <f t="shared" si="4"/>
        <v/>
      </c>
      <c r="Q30" s="10"/>
      <c r="R30">
        <f t="shared" si="0"/>
        <v>6</v>
      </c>
      <c r="S30">
        <f t="shared" si="8"/>
        <v>3</v>
      </c>
      <c r="T30" s="10">
        <f t="shared" si="5"/>
        <v>45128</v>
      </c>
      <c r="Y30" s="1"/>
      <c r="AB30" s="9">
        <v>45104</v>
      </c>
      <c r="AC30" t="s">
        <v>20</v>
      </c>
    </row>
    <row r="31" spans="8:29" x14ac:dyDescent="0.25">
      <c r="H31">
        <v>28</v>
      </c>
      <c r="I31">
        <f t="shared" si="9"/>
        <v>7</v>
      </c>
      <c r="J31">
        <f t="shared" si="7"/>
        <v>3</v>
      </c>
      <c r="K31" s="10">
        <f t="shared" si="1"/>
        <v>45129</v>
      </c>
      <c r="L31" s="10">
        <f t="shared" si="2"/>
        <v>45129</v>
      </c>
      <c r="M31" s="10"/>
      <c r="N31" s="10" t="e">
        <f t="shared" si="3"/>
        <v>#N/A</v>
      </c>
      <c r="O31">
        <f t="shared" si="10"/>
        <v>3</v>
      </c>
      <c r="P31" s="10" t="str">
        <f t="shared" si="4"/>
        <v/>
      </c>
      <c r="Q31" s="10"/>
      <c r="R31">
        <f t="shared" si="0"/>
        <v>7</v>
      </c>
      <c r="S31">
        <f t="shared" si="8"/>
        <v>3</v>
      </c>
      <c r="T31" s="10">
        <f t="shared" si="5"/>
        <v>45129</v>
      </c>
      <c r="Y31" s="1"/>
      <c r="AB31" s="9">
        <v>45105</v>
      </c>
      <c r="AC31" t="s">
        <v>20</v>
      </c>
    </row>
    <row r="32" spans="8:29" x14ac:dyDescent="0.25">
      <c r="H32">
        <v>29</v>
      </c>
      <c r="I32">
        <f t="shared" si="9"/>
        <v>1</v>
      </c>
      <c r="J32">
        <f t="shared" si="7"/>
        <v>2</v>
      </c>
      <c r="K32" s="10">
        <f t="shared" si="1"/>
        <v>45130</v>
      </c>
      <c r="L32" s="10">
        <f t="shared" si="2"/>
        <v>45130</v>
      </c>
      <c r="M32" s="10"/>
      <c r="N32" s="10" t="e">
        <f t="shared" si="3"/>
        <v>#N/A</v>
      </c>
      <c r="O32">
        <f t="shared" si="10"/>
        <v>2</v>
      </c>
      <c r="P32" s="10" t="str">
        <f t="shared" si="4"/>
        <v/>
      </c>
      <c r="Q32" s="10"/>
      <c r="R32" t="e">
        <f t="shared" si="0"/>
        <v>#N/A</v>
      </c>
      <c r="S32">
        <f t="shared" si="8"/>
        <v>2</v>
      </c>
      <c r="T32" s="10" t="e">
        <f t="shared" si="5"/>
        <v>#N/A</v>
      </c>
      <c r="Y32" s="1"/>
      <c r="AB32" s="9">
        <v>45106</v>
      </c>
      <c r="AC32" t="s">
        <v>20</v>
      </c>
    </row>
    <row r="33" spans="8:29" x14ac:dyDescent="0.25">
      <c r="H33">
        <v>30</v>
      </c>
      <c r="I33">
        <f t="shared" si="9"/>
        <v>2</v>
      </c>
      <c r="J33">
        <f t="shared" si="7"/>
        <v>2</v>
      </c>
      <c r="K33" s="10">
        <f t="shared" si="1"/>
        <v>45131</v>
      </c>
      <c r="L33" s="10">
        <f t="shared" si="2"/>
        <v>45131</v>
      </c>
      <c r="M33" s="10"/>
      <c r="N33" s="10" t="e">
        <f t="shared" si="3"/>
        <v>#N/A</v>
      </c>
      <c r="O33">
        <f t="shared" si="10"/>
        <v>2</v>
      </c>
      <c r="P33" s="10" t="str">
        <f t="shared" si="4"/>
        <v/>
      </c>
      <c r="Q33" s="10"/>
      <c r="R33">
        <f t="shared" si="0"/>
        <v>2</v>
      </c>
      <c r="S33">
        <f t="shared" si="8"/>
        <v>2</v>
      </c>
      <c r="T33" s="10">
        <f t="shared" si="5"/>
        <v>45131</v>
      </c>
      <c r="Y33" s="1"/>
      <c r="AB33" s="9">
        <v>45107</v>
      </c>
      <c r="AC33" t="s">
        <v>21</v>
      </c>
    </row>
    <row r="34" spans="8:29" x14ac:dyDescent="0.25">
      <c r="H34">
        <v>31</v>
      </c>
      <c r="I34">
        <f t="shared" si="9"/>
        <v>3</v>
      </c>
      <c r="J34">
        <f t="shared" si="7"/>
        <v>2</v>
      </c>
      <c r="K34" s="10">
        <f t="shared" si="1"/>
        <v>45132</v>
      </c>
      <c r="L34" s="10">
        <f t="shared" si="2"/>
        <v>45132</v>
      </c>
      <c r="M34" s="10"/>
      <c r="N34" s="10" t="e">
        <f t="shared" si="3"/>
        <v>#N/A</v>
      </c>
      <c r="O34">
        <f t="shared" si="10"/>
        <v>2</v>
      </c>
      <c r="P34" s="10" t="str">
        <f t="shared" si="4"/>
        <v/>
      </c>
      <c r="Q34" s="10"/>
      <c r="R34">
        <f t="shared" si="0"/>
        <v>3</v>
      </c>
      <c r="S34">
        <f t="shared" si="8"/>
        <v>2</v>
      </c>
      <c r="T34" s="10">
        <f t="shared" si="5"/>
        <v>45132</v>
      </c>
      <c r="Y34" s="1"/>
      <c r="AB34" s="9">
        <v>45108</v>
      </c>
      <c r="AC34" t="s">
        <v>20</v>
      </c>
    </row>
    <row r="35" spans="8:29" x14ac:dyDescent="0.25">
      <c r="H35">
        <v>32</v>
      </c>
      <c r="I35">
        <f t="shared" si="9"/>
        <v>4</v>
      </c>
      <c r="J35">
        <f t="shared" si="7"/>
        <v>2</v>
      </c>
      <c r="K35" s="10">
        <f t="shared" si="1"/>
        <v>45133</v>
      </c>
      <c r="L35" s="10">
        <f t="shared" si="2"/>
        <v>45133</v>
      </c>
      <c r="M35" s="10"/>
      <c r="N35" s="10" t="e">
        <f t="shared" si="3"/>
        <v>#N/A</v>
      </c>
      <c r="O35">
        <f t="shared" si="10"/>
        <v>2</v>
      </c>
      <c r="P35" s="10" t="str">
        <f t="shared" si="4"/>
        <v/>
      </c>
      <c r="Q35" s="10"/>
      <c r="R35">
        <f t="shared" si="0"/>
        <v>4</v>
      </c>
      <c r="S35">
        <f t="shared" si="8"/>
        <v>2</v>
      </c>
      <c r="T35" s="10">
        <f t="shared" si="5"/>
        <v>45133</v>
      </c>
      <c r="Y35" s="1"/>
      <c r="AB35" s="9">
        <v>45109</v>
      </c>
      <c r="AC35" t="s">
        <v>20</v>
      </c>
    </row>
    <row r="36" spans="8:29" x14ac:dyDescent="0.25">
      <c r="H36">
        <v>33</v>
      </c>
      <c r="I36">
        <f t="shared" si="9"/>
        <v>5</v>
      </c>
      <c r="J36">
        <f t="shared" si="7"/>
        <v>2</v>
      </c>
      <c r="K36" s="10">
        <f t="shared" si="1"/>
        <v>45134</v>
      </c>
      <c r="L36" s="10">
        <f t="shared" si="2"/>
        <v>45134</v>
      </c>
      <c r="M36" s="10"/>
      <c r="N36" s="10" t="e">
        <f>IF(MONTH($Z$3)&lt;&gt;MONTH(K36),I36,NA())</f>
        <v>#N/A</v>
      </c>
      <c r="O36">
        <f t="shared" si="10"/>
        <v>2</v>
      </c>
      <c r="P36" s="10" t="str">
        <f t="shared" si="4"/>
        <v/>
      </c>
      <c r="Q36" s="10"/>
      <c r="R36">
        <f t="shared" si="0"/>
        <v>5</v>
      </c>
      <c r="S36">
        <f t="shared" si="8"/>
        <v>2</v>
      </c>
      <c r="T36" s="10">
        <f t="shared" si="5"/>
        <v>45134</v>
      </c>
      <c r="Y36" s="1"/>
      <c r="AB36" s="9">
        <v>45110</v>
      </c>
      <c r="AC36" t="s">
        <v>20</v>
      </c>
    </row>
    <row r="37" spans="8:29" x14ac:dyDescent="0.25">
      <c r="H37">
        <v>34</v>
      </c>
      <c r="I37">
        <f t="shared" si="9"/>
        <v>6</v>
      </c>
      <c r="J37">
        <f t="shared" si="7"/>
        <v>2</v>
      </c>
      <c r="K37" s="10">
        <f t="shared" si="1"/>
        <v>45135</v>
      </c>
      <c r="L37" s="10">
        <f t="shared" si="2"/>
        <v>45135</v>
      </c>
      <c r="M37" s="10"/>
      <c r="N37" s="10" t="e">
        <f t="shared" si="3"/>
        <v>#N/A</v>
      </c>
      <c r="O37">
        <f t="shared" si="10"/>
        <v>2</v>
      </c>
      <c r="P37" s="10" t="str">
        <f t="shared" si="4"/>
        <v/>
      </c>
      <c r="Q37" s="10"/>
      <c r="R37" t="e">
        <f t="shared" si="0"/>
        <v>#N/A</v>
      </c>
      <c r="S37">
        <f t="shared" si="8"/>
        <v>2</v>
      </c>
      <c r="T37" s="10" t="e">
        <f t="shared" si="5"/>
        <v>#N/A</v>
      </c>
      <c r="Y37" s="1"/>
      <c r="AB37" s="9">
        <v>45111</v>
      </c>
      <c r="AC37" t="s">
        <v>21</v>
      </c>
    </row>
    <row r="38" spans="8:29" x14ac:dyDescent="0.25">
      <c r="H38">
        <v>35</v>
      </c>
      <c r="I38">
        <f t="shared" si="9"/>
        <v>7</v>
      </c>
      <c r="J38">
        <f t="shared" si="7"/>
        <v>2</v>
      </c>
      <c r="K38" s="10">
        <f t="shared" si="1"/>
        <v>45136</v>
      </c>
      <c r="L38" s="10">
        <f t="shared" si="2"/>
        <v>45136</v>
      </c>
      <c r="M38" s="10"/>
      <c r="N38" s="10" t="e">
        <f t="shared" si="3"/>
        <v>#N/A</v>
      </c>
      <c r="O38">
        <f t="shared" si="10"/>
        <v>2</v>
      </c>
      <c r="P38" s="10" t="str">
        <f t="shared" si="4"/>
        <v/>
      </c>
      <c r="Q38" s="10"/>
      <c r="R38">
        <f t="shared" si="0"/>
        <v>7</v>
      </c>
      <c r="S38">
        <f t="shared" si="8"/>
        <v>2</v>
      </c>
      <c r="T38" s="10">
        <f t="shared" si="5"/>
        <v>45136</v>
      </c>
      <c r="Y38" s="1"/>
      <c r="AB38" s="9">
        <v>45112</v>
      </c>
      <c r="AC38" t="s">
        <v>20</v>
      </c>
    </row>
    <row r="39" spans="8:29" x14ac:dyDescent="0.25">
      <c r="H39">
        <v>36</v>
      </c>
      <c r="I39">
        <f t="shared" si="9"/>
        <v>1</v>
      </c>
      <c r="J39">
        <f t="shared" si="7"/>
        <v>1</v>
      </c>
      <c r="K39" s="10">
        <f t="shared" si="1"/>
        <v>45137</v>
      </c>
      <c r="L39" s="10">
        <f t="shared" si="2"/>
        <v>45137</v>
      </c>
      <c r="M39" s="10"/>
      <c r="N39" s="10" t="e">
        <f t="shared" si="3"/>
        <v>#N/A</v>
      </c>
      <c r="O39">
        <f t="shared" si="10"/>
        <v>1</v>
      </c>
      <c r="P39" s="10" t="str">
        <f t="shared" si="4"/>
        <v/>
      </c>
      <c r="Q39" s="10"/>
      <c r="R39">
        <f t="shared" si="0"/>
        <v>1</v>
      </c>
      <c r="S39">
        <f t="shared" si="8"/>
        <v>1</v>
      </c>
      <c r="T39" s="10">
        <f t="shared" si="5"/>
        <v>45137</v>
      </c>
      <c r="Y39" s="1"/>
      <c r="AB39" s="9">
        <v>45113</v>
      </c>
      <c r="AC39" t="s">
        <v>20</v>
      </c>
    </row>
    <row r="40" spans="8:29" x14ac:dyDescent="0.25">
      <c r="H40">
        <v>37</v>
      </c>
      <c r="I40">
        <f t="shared" si="9"/>
        <v>2</v>
      </c>
      <c r="J40">
        <f t="shared" si="7"/>
        <v>1</v>
      </c>
      <c r="K40" s="10">
        <f t="shared" si="1"/>
        <v>45138</v>
      </c>
      <c r="L40" s="10">
        <f t="shared" si="2"/>
        <v>45138</v>
      </c>
      <c r="M40" s="10"/>
      <c r="N40" s="10" t="e">
        <f t="shared" si="3"/>
        <v>#N/A</v>
      </c>
      <c r="O40">
        <f t="shared" si="10"/>
        <v>1</v>
      </c>
      <c r="P40" s="10" t="str">
        <f t="shared" si="4"/>
        <v/>
      </c>
      <c r="Q40" s="10"/>
      <c r="R40">
        <f t="shared" si="0"/>
        <v>2</v>
      </c>
      <c r="S40">
        <f t="shared" si="8"/>
        <v>1</v>
      </c>
      <c r="T40" s="10">
        <f t="shared" si="5"/>
        <v>45138</v>
      </c>
      <c r="Y40" s="1"/>
      <c r="AB40" s="9">
        <v>45114</v>
      </c>
      <c r="AC40" t="s">
        <v>20</v>
      </c>
    </row>
    <row r="41" spans="8:29" x14ac:dyDescent="0.25">
      <c r="H41">
        <v>38</v>
      </c>
      <c r="I41">
        <f t="shared" si="9"/>
        <v>3</v>
      </c>
      <c r="J41">
        <f t="shared" si="7"/>
        <v>1</v>
      </c>
      <c r="K41" s="10">
        <f t="shared" si="1"/>
        <v>45139</v>
      </c>
      <c r="L41" s="10" t="str">
        <f t="shared" si="2"/>
        <v/>
      </c>
      <c r="M41" s="10"/>
      <c r="N41" s="10">
        <f t="shared" si="3"/>
        <v>3</v>
      </c>
      <c r="O41">
        <f t="shared" si="10"/>
        <v>1</v>
      </c>
      <c r="P41" s="10">
        <f t="shared" si="4"/>
        <v>45139</v>
      </c>
      <c r="Q41" s="10"/>
      <c r="R41">
        <f t="shared" si="0"/>
        <v>3</v>
      </c>
      <c r="S41">
        <f t="shared" si="8"/>
        <v>1</v>
      </c>
      <c r="T41" s="10">
        <f t="shared" si="5"/>
        <v>45139</v>
      </c>
      <c r="Y41" s="1"/>
      <c r="AB41" s="9">
        <v>45115</v>
      </c>
      <c r="AC41" t="s">
        <v>20</v>
      </c>
    </row>
    <row r="42" spans="8:29" x14ac:dyDescent="0.25">
      <c r="H42">
        <v>39</v>
      </c>
      <c r="I42">
        <f t="shared" si="9"/>
        <v>4</v>
      </c>
      <c r="J42">
        <f t="shared" si="7"/>
        <v>1</v>
      </c>
      <c r="K42" s="10">
        <f t="shared" si="1"/>
        <v>45140</v>
      </c>
      <c r="L42" s="10" t="str">
        <f t="shared" si="2"/>
        <v/>
      </c>
      <c r="M42" s="10"/>
      <c r="N42" s="10">
        <f t="shared" si="3"/>
        <v>4</v>
      </c>
      <c r="O42">
        <f t="shared" si="10"/>
        <v>1</v>
      </c>
      <c r="P42" s="10">
        <f t="shared" si="4"/>
        <v>45140</v>
      </c>
      <c r="Q42" s="10"/>
      <c r="R42" t="e">
        <f t="shared" si="0"/>
        <v>#N/A</v>
      </c>
      <c r="S42">
        <f t="shared" si="8"/>
        <v>1</v>
      </c>
      <c r="T42" s="10" t="e">
        <f t="shared" si="5"/>
        <v>#N/A</v>
      </c>
      <c r="Y42" s="1"/>
      <c r="AB42" s="9">
        <v>45116</v>
      </c>
      <c r="AC42" t="s">
        <v>20</v>
      </c>
    </row>
    <row r="43" spans="8:29" x14ac:dyDescent="0.25">
      <c r="H43">
        <v>40</v>
      </c>
      <c r="I43">
        <f t="shared" si="9"/>
        <v>5</v>
      </c>
      <c r="J43">
        <f t="shared" si="7"/>
        <v>1</v>
      </c>
      <c r="K43" s="10">
        <f t="shared" si="1"/>
        <v>45141</v>
      </c>
      <c r="L43" s="10" t="str">
        <f t="shared" si="2"/>
        <v/>
      </c>
      <c r="M43" s="10"/>
      <c r="N43" s="10">
        <f t="shared" si="3"/>
        <v>5</v>
      </c>
      <c r="O43">
        <f t="shared" si="10"/>
        <v>1</v>
      </c>
      <c r="P43" s="10">
        <f t="shared" si="4"/>
        <v>45141</v>
      </c>
      <c r="Q43" s="10"/>
      <c r="R43" t="e">
        <f t="shared" si="0"/>
        <v>#N/A</v>
      </c>
      <c r="S43">
        <f t="shared" si="8"/>
        <v>1</v>
      </c>
      <c r="T43" s="10" t="e">
        <f t="shared" si="5"/>
        <v>#N/A</v>
      </c>
      <c r="Y43" s="1"/>
      <c r="AB43" s="9">
        <v>45117</v>
      </c>
      <c r="AC43" t="s">
        <v>20</v>
      </c>
    </row>
    <row r="44" spans="8:29" x14ac:dyDescent="0.25">
      <c r="H44">
        <v>41</v>
      </c>
      <c r="I44">
        <f t="shared" si="9"/>
        <v>6</v>
      </c>
      <c r="J44">
        <f t="shared" si="7"/>
        <v>1</v>
      </c>
      <c r="K44" s="10">
        <f t="shared" si="1"/>
        <v>45142</v>
      </c>
      <c r="L44" s="10" t="str">
        <f t="shared" si="2"/>
        <v/>
      </c>
      <c r="M44" s="10"/>
      <c r="N44" s="10">
        <f t="shared" si="3"/>
        <v>6</v>
      </c>
      <c r="O44">
        <f t="shared" si="10"/>
        <v>1</v>
      </c>
      <c r="P44" s="10">
        <f t="shared" si="4"/>
        <v>45142</v>
      </c>
      <c r="Q44" s="10"/>
      <c r="R44">
        <f t="shared" si="0"/>
        <v>6</v>
      </c>
      <c r="S44">
        <f t="shared" si="8"/>
        <v>1</v>
      </c>
      <c r="T44" s="10">
        <f t="shared" si="5"/>
        <v>45142</v>
      </c>
      <c r="Y44" s="1"/>
      <c r="AB44" s="9">
        <v>45118</v>
      </c>
      <c r="AC44" t="s">
        <v>21</v>
      </c>
    </row>
    <row r="45" spans="8:29" x14ac:dyDescent="0.25">
      <c r="H45">
        <v>42</v>
      </c>
      <c r="I45">
        <f t="shared" si="9"/>
        <v>7</v>
      </c>
      <c r="J45">
        <f t="shared" si="7"/>
        <v>1</v>
      </c>
      <c r="K45" s="10">
        <f t="shared" si="1"/>
        <v>45143</v>
      </c>
      <c r="L45" s="10" t="str">
        <f t="shared" si="2"/>
        <v/>
      </c>
      <c r="M45" s="10"/>
      <c r="N45" s="10">
        <f t="shared" si="3"/>
        <v>7</v>
      </c>
      <c r="O45">
        <f t="shared" si="10"/>
        <v>1</v>
      </c>
      <c r="P45" s="10">
        <f t="shared" si="4"/>
        <v>45143</v>
      </c>
      <c r="Q45" s="10"/>
      <c r="R45" t="e">
        <f t="shared" si="0"/>
        <v>#N/A</v>
      </c>
      <c r="S45">
        <f t="shared" si="8"/>
        <v>1</v>
      </c>
      <c r="T45" s="10" t="e">
        <f t="shared" si="5"/>
        <v>#N/A</v>
      </c>
      <c r="Y45" s="1"/>
      <c r="AB45" s="9">
        <v>45119</v>
      </c>
      <c r="AC45" t="s">
        <v>21</v>
      </c>
    </row>
    <row r="46" spans="8:29" x14ac:dyDescent="0.25">
      <c r="Y46" s="1"/>
      <c r="AB46" s="9">
        <v>45120</v>
      </c>
      <c r="AC46" t="s">
        <v>21</v>
      </c>
    </row>
    <row r="47" spans="8:29" x14ac:dyDescent="0.25">
      <c r="Y47" s="1"/>
      <c r="AB47" s="9">
        <v>45121</v>
      </c>
      <c r="AC47" t="s">
        <v>20</v>
      </c>
    </row>
    <row r="48" spans="8:29" x14ac:dyDescent="0.25">
      <c r="Y48" s="1"/>
      <c r="AB48" s="9">
        <v>45122</v>
      </c>
      <c r="AC48" t="s">
        <v>20</v>
      </c>
    </row>
    <row r="49" spans="25:29" x14ac:dyDescent="0.25">
      <c r="Y49" s="1"/>
      <c r="AB49" s="9">
        <v>45123</v>
      </c>
      <c r="AC49" t="s">
        <v>20</v>
      </c>
    </row>
    <row r="50" spans="25:29" x14ac:dyDescent="0.25">
      <c r="Y50" s="1"/>
      <c r="AB50" s="9">
        <v>45124</v>
      </c>
      <c r="AC50" t="s">
        <v>21</v>
      </c>
    </row>
    <row r="51" spans="25:29" x14ac:dyDescent="0.25">
      <c r="Y51" s="1"/>
      <c r="AB51" s="9">
        <v>45125</v>
      </c>
      <c r="AC51" t="s">
        <v>20</v>
      </c>
    </row>
    <row r="52" spans="25:29" x14ac:dyDescent="0.25">
      <c r="Y52" s="1"/>
      <c r="AB52" s="9">
        <v>45126</v>
      </c>
      <c r="AC52" t="s">
        <v>20</v>
      </c>
    </row>
    <row r="53" spans="25:29" x14ac:dyDescent="0.25">
      <c r="Y53" s="1"/>
      <c r="AB53" s="9">
        <v>45127</v>
      </c>
      <c r="AC53" t="s">
        <v>20</v>
      </c>
    </row>
    <row r="54" spans="25:29" x14ac:dyDescent="0.25">
      <c r="Y54" s="1"/>
      <c r="AB54" s="9">
        <v>45128</v>
      </c>
      <c r="AC54" t="s">
        <v>20</v>
      </c>
    </row>
    <row r="55" spans="25:29" x14ac:dyDescent="0.25">
      <c r="Y55" s="1"/>
      <c r="AB55" s="9">
        <v>45129</v>
      </c>
      <c r="AC55" t="s">
        <v>20</v>
      </c>
    </row>
    <row r="56" spans="25:29" x14ac:dyDescent="0.25">
      <c r="Y56" s="1"/>
      <c r="AB56" s="9">
        <v>45130</v>
      </c>
      <c r="AC56" t="s">
        <v>21</v>
      </c>
    </row>
    <row r="57" spans="25:29" x14ac:dyDescent="0.25">
      <c r="Y57" s="1"/>
      <c r="AB57" s="9">
        <v>45131</v>
      </c>
      <c r="AC57" t="s">
        <v>20</v>
      </c>
    </row>
    <row r="58" spans="25:29" x14ac:dyDescent="0.25">
      <c r="Y58" s="1"/>
      <c r="AB58" s="9">
        <v>45132</v>
      </c>
      <c r="AC58" t="s">
        <v>20</v>
      </c>
    </row>
    <row r="59" spans="25:29" x14ac:dyDescent="0.25">
      <c r="Y59" s="1"/>
      <c r="AB59" s="9">
        <v>45133</v>
      </c>
      <c r="AC59" t="s">
        <v>20</v>
      </c>
    </row>
    <row r="60" spans="25:29" x14ac:dyDescent="0.25">
      <c r="Y60" s="1"/>
      <c r="AB60" s="9">
        <v>45134</v>
      </c>
      <c r="AC60" t="s">
        <v>20</v>
      </c>
    </row>
    <row r="61" spans="25:29" x14ac:dyDescent="0.25">
      <c r="Y61" s="1"/>
      <c r="AB61" s="9">
        <v>45135</v>
      </c>
      <c r="AC61" t="s">
        <v>21</v>
      </c>
    </row>
    <row r="62" spans="25:29" x14ac:dyDescent="0.25">
      <c r="Y62" s="1"/>
      <c r="AB62" s="9">
        <v>45136</v>
      </c>
      <c r="AC62" t="s">
        <v>20</v>
      </c>
    </row>
    <row r="63" spans="25:29" x14ac:dyDescent="0.25">
      <c r="Y63" s="1"/>
      <c r="AB63" s="9">
        <v>45137</v>
      </c>
      <c r="AC63" t="s">
        <v>20</v>
      </c>
    </row>
    <row r="64" spans="25:29" x14ac:dyDescent="0.25">
      <c r="Y64" s="1"/>
      <c r="AB64" s="9">
        <v>45138</v>
      </c>
      <c r="AC64" t="s">
        <v>20</v>
      </c>
    </row>
    <row r="65" spans="25:29" x14ac:dyDescent="0.25">
      <c r="Y65" s="1"/>
      <c r="AB65" s="9">
        <v>45139</v>
      </c>
      <c r="AC65" t="s">
        <v>20</v>
      </c>
    </row>
    <row r="66" spans="25:29" x14ac:dyDescent="0.25">
      <c r="Y66" s="1"/>
      <c r="AB66" s="9">
        <v>45140</v>
      </c>
      <c r="AC66" t="s">
        <v>21</v>
      </c>
    </row>
    <row r="67" spans="25:29" x14ac:dyDescent="0.25">
      <c r="Y67" s="1"/>
      <c r="AB67" s="9">
        <v>45141</v>
      </c>
      <c r="AC67" t="s">
        <v>21</v>
      </c>
    </row>
    <row r="68" spans="25:29" x14ac:dyDescent="0.25">
      <c r="Y68" s="1"/>
      <c r="AB68" s="9">
        <v>45142</v>
      </c>
      <c r="AC68" t="s">
        <v>20</v>
      </c>
    </row>
    <row r="69" spans="25:29" x14ac:dyDescent="0.25">
      <c r="Y69" s="1"/>
      <c r="AB69" s="9">
        <v>45143</v>
      </c>
      <c r="AC69" t="s">
        <v>21</v>
      </c>
    </row>
    <row r="70" spans="25:29" x14ac:dyDescent="0.25">
      <c r="Y70" s="1"/>
      <c r="AB70" s="9">
        <v>45144</v>
      </c>
      <c r="AC70" t="s">
        <v>21</v>
      </c>
    </row>
    <row r="71" spans="25:29" x14ac:dyDescent="0.25">
      <c r="Y71" s="1"/>
      <c r="AB71" s="9">
        <v>45145</v>
      </c>
      <c r="AC71" t="s">
        <v>21</v>
      </c>
    </row>
    <row r="72" spans="25:29" x14ac:dyDescent="0.25">
      <c r="Y72" s="1"/>
      <c r="AB72" s="9">
        <v>45146</v>
      </c>
      <c r="AC72" t="s">
        <v>20</v>
      </c>
    </row>
    <row r="73" spans="25:29" x14ac:dyDescent="0.25">
      <c r="Y73" s="1"/>
      <c r="AB73" s="9">
        <v>45147</v>
      </c>
      <c r="AC73" t="s">
        <v>20</v>
      </c>
    </row>
    <row r="74" spans="25:29" x14ac:dyDescent="0.25">
      <c r="Y74" s="1"/>
      <c r="AB74" s="9">
        <v>45148</v>
      </c>
      <c r="AC74" t="s">
        <v>20</v>
      </c>
    </row>
    <row r="75" spans="25:29" x14ac:dyDescent="0.25">
      <c r="Y75" s="1"/>
      <c r="AB75" s="9">
        <v>45149</v>
      </c>
      <c r="AC75" t="s">
        <v>20</v>
      </c>
    </row>
    <row r="76" spans="25:29" x14ac:dyDescent="0.25">
      <c r="Y76" s="1"/>
      <c r="AB76" s="9">
        <v>45150</v>
      </c>
      <c r="AC76" t="s">
        <v>20</v>
      </c>
    </row>
    <row r="77" spans="25:29" x14ac:dyDescent="0.25">
      <c r="Y77" s="1"/>
      <c r="AB77" s="9">
        <v>45151</v>
      </c>
      <c r="AC77" t="s">
        <v>20</v>
      </c>
    </row>
    <row r="78" spans="25:29" x14ac:dyDescent="0.25">
      <c r="Y78" s="1"/>
      <c r="AB78" s="9">
        <v>45152</v>
      </c>
      <c r="AC78" t="s">
        <v>21</v>
      </c>
    </row>
    <row r="79" spans="25:29" x14ac:dyDescent="0.25">
      <c r="Y79" s="1"/>
      <c r="AB79" s="9">
        <v>45153</v>
      </c>
      <c r="AC79" t="s">
        <v>20</v>
      </c>
    </row>
    <row r="80" spans="25:29" x14ac:dyDescent="0.25">
      <c r="Y80" s="1"/>
      <c r="AB80" s="9">
        <v>45154</v>
      </c>
      <c r="AC80" t="s">
        <v>20</v>
      </c>
    </row>
    <row r="81" spans="25:29" x14ac:dyDescent="0.25">
      <c r="Y81" s="1"/>
      <c r="AB81" s="9">
        <v>45155</v>
      </c>
      <c r="AC81" t="s">
        <v>20</v>
      </c>
    </row>
    <row r="82" spans="25:29" x14ac:dyDescent="0.25">
      <c r="Y82" s="1"/>
      <c r="AB82" s="9">
        <v>45156</v>
      </c>
      <c r="AC82" t="s">
        <v>20</v>
      </c>
    </row>
    <row r="83" spans="25:29" x14ac:dyDescent="0.25">
      <c r="Y83" s="1"/>
      <c r="AB83" s="9">
        <v>45157</v>
      </c>
      <c r="AC83" t="s">
        <v>20</v>
      </c>
    </row>
    <row r="84" spans="25:29" x14ac:dyDescent="0.25">
      <c r="Y84" s="1"/>
      <c r="AB84" s="9">
        <v>45158</v>
      </c>
      <c r="AC84" t="s">
        <v>20</v>
      </c>
    </row>
    <row r="85" spans="25:29" x14ac:dyDescent="0.25">
      <c r="Y85" s="1"/>
      <c r="AB85" s="9">
        <v>45159</v>
      </c>
      <c r="AC85" t="s">
        <v>20</v>
      </c>
    </row>
    <row r="86" spans="25:29" x14ac:dyDescent="0.25">
      <c r="Y86" s="1"/>
      <c r="AB86" s="9">
        <v>45160</v>
      </c>
      <c r="AC86" t="s">
        <v>20</v>
      </c>
    </row>
    <row r="87" spans="25:29" x14ac:dyDescent="0.25">
      <c r="Y87" s="1"/>
      <c r="AB87" s="9">
        <v>45161</v>
      </c>
      <c r="AC87" t="s">
        <v>21</v>
      </c>
    </row>
    <row r="88" spans="25:29" x14ac:dyDescent="0.25">
      <c r="Y88" s="1"/>
      <c r="AB88" s="9">
        <v>45162</v>
      </c>
      <c r="AC88" t="s">
        <v>20</v>
      </c>
    </row>
    <row r="89" spans="25:29" x14ac:dyDescent="0.25">
      <c r="Y89" s="1"/>
      <c r="AB89" s="9">
        <v>45163</v>
      </c>
      <c r="AC89" t="s">
        <v>20</v>
      </c>
    </row>
    <row r="90" spans="25:29" x14ac:dyDescent="0.25">
      <c r="Y90" s="1"/>
      <c r="AB90" s="9">
        <v>45164</v>
      </c>
      <c r="AC90" t="s">
        <v>20</v>
      </c>
    </row>
    <row r="91" spans="25:29" x14ac:dyDescent="0.25">
      <c r="Y91" s="1"/>
      <c r="AB91" s="9">
        <v>45165</v>
      </c>
      <c r="AC91" t="s">
        <v>20</v>
      </c>
    </row>
    <row r="92" spans="25:29" x14ac:dyDescent="0.25">
      <c r="Y92" s="1"/>
      <c r="AB92" s="9">
        <v>45166</v>
      </c>
      <c r="AC92" t="s">
        <v>21</v>
      </c>
    </row>
    <row r="93" spans="25:29" x14ac:dyDescent="0.25">
      <c r="Y93" s="1"/>
      <c r="AB93" s="9">
        <v>45167</v>
      </c>
      <c r="AC93" t="s">
        <v>21</v>
      </c>
    </row>
    <row r="94" spans="25:29" x14ac:dyDescent="0.25">
      <c r="Y94" s="1"/>
      <c r="AB94" s="9">
        <v>45168</v>
      </c>
      <c r="AC94" t="s">
        <v>20</v>
      </c>
    </row>
    <row r="95" spans="25:29" x14ac:dyDescent="0.25">
      <c r="Y95" s="1"/>
      <c r="AB95" s="9">
        <v>45169</v>
      </c>
      <c r="AC95" t="s">
        <v>20</v>
      </c>
    </row>
    <row r="96" spans="25:29" x14ac:dyDescent="0.25">
      <c r="Y96" s="1"/>
    </row>
    <row r="97" spans="25:25" x14ac:dyDescent="0.25">
      <c r="Y97" s="1"/>
    </row>
    <row r="98" spans="25:25" x14ac:dyDescent="0.25">
      <c r="Y98" s="1"/>
    </row>
    <row r="99" spans="25:25" x14ac:dyDescent="0.25">
      <c r="Y99" s="1"/>
    </row>
    <row r="100" spans="25:25" x14ac:dyDescent="0.25">
      <c r="Y100" s="1"/>
    </row>
    <row r="101" spans="25:25" x14ac:dyDescent="0.25">
      <c r="Y101" s="1"/>
    </row>
    <row r="102" spans="25:25" x14ac:dyDescent="0.25">
      <c r="Y102" s="1"/>
    </row>
    <row r="103" spans="25:25" x14ac:dyDescent="0.25">
      <c r="Y103" s="1"/>
    </row>
  </sheetData>
  <dataValidations count="1">
    <dataValidation type="list" allowBlank="1" showInputMessage="1" showErrorMessage="1" sqref="Z6" xr:uid="{88653F67-291A-4C5A-AA4D-3D60E33EC202}">
      <formula1>$AE$4:$AE$10</formula1>
    </dataValidation>
  </dataValidations>
  <hyperlinks>
    <hyperlink ref="A1" location="'TOC Gallery'!A1" tooltip="Go To: Table of Contents" display="'TOC Gallery'!A1" xr:uid="{A23B4FDE-A030-47CD-A654-ABA2871481D1}"/>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7105" r:id="rId3" name="Spinner 1">
              <controlPr defaultSize="0" autoPict="0">
                <anchor moveWithCells="1" sizeWithCells="1">
                  <from>
                    <xdr:col>4</xdr:col>
                    <xdr:colOff>161925</xdr:colOff>
                    <xdr:row>1</xdr:row>
                    <xdr:rowOff>171450</xdr:rowOff>
                  </from>
                  <to>
                    <xdr:col>4</xdr:col>
                    <xdr:colOff>333375</xdr:colOff>
                    <xdr:row>3</xdr:row>
                    <xdr:rowOff>76200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3F43-06E0-4FBC-A7CF-B91C467D55FD}">
  <sheetPr>
    <tabColor theme="1" tint="0.34998626667073579"/>
  </sheetPr>
  <dimension ref="A1:AK103"/>
  <sheetViews>
    <sheetView workbookViewId="0">
      <selection activeCell="C17" sqref="C17"/>
    </sheetView>
  </sheetViews>
  <sheetFormatPr defaultRowHeight="15" x14ac:dyDescent="0.25"/>
  <cols>
    <col min="1" max="1" width="2.7109375" style="30" customWidth="1"/>
    <col min="2" max="5" width="9.140625" style="30"/>
    <col min="6" max="6" width="9.140625" style="31"/>
    <col min="11" max="11" width="10.28515625" bestFit="1" customWidth="1"/>
    <col min="12" max="17" width="10.28515625" customWidth="1"/>
    <col min="20" max="20" width="10.28515625" bestFit="1" customWidth="1"/>
    <col min="27" max="27" width="10.28515625" bestFit="1" customWidth="1"/>
    <col min="30" max="30" width="20.5703125" bestFit="1" customWidth="1"/>
    <col min="31" max="31" width="11.5703125" bestFit="1" customWidth="1"/>
    <col min="32" max="32" width="10.7109375" bestFit="1" customWidth="1"/>
    <col min="33" max="34" width="9.7109375" bestFit="1" customWidth="1"/>
    <col min="37" max="37" width="14.5703125" bestFit="1" customWidth="1"/>
  </cols>
  <sheetData>
    <row r="1" spans="1:37" ht="18.75" x14ac:dyDescent="0.3">
      <c r="A1" s="28">
        <v>3</v>
      </c>
      <c r="B1" s="29" t="s">
        <v>32</v>
      </c>
      <c r="H1" s="13" t="s">
        <v>1</v>
      </c>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spans="1:37" x14ac:dyDescent="0.25">
      <c r="H2" s="33" t="s">
        <v>51</v>
      </c>
      <c r="I2" s="34"/>
      <c r="J2" s="34"/>
      <c r="K2" s="34"/>
      <c r="L2" s="34"/>
      <c r="N2" s="32" t="s">
        <v>68</v>
      </c>
      <c r="O2" s="11"/>
      <c r="P2" s="11"/>
      <c r="R2" s="20" t="s">
        <v>65</v>
      </c>
      <c r="S2" s="21"/>
      <c r="T2" s="21"/>
      <c r="V2" s="35" t="s">
        <v>80</v>
      </c>
      <c r="W2" s="36"/>
      <c r="X2" s="36"/>
      <c r="Y2" s="36"/>
      <c r="AA2" s="25" t="s">
        <v>35</v>
      </c>
      <c r="AB2" s="26"/>
      <c r="AD2" s="23" t="s">
        <v>67</v>
      </c>
      <c r="AE2" s="24"/>
      <c r="AG2" s="22" t="s">
        <v>66</v>
      </c>
      <c r="AH2" s="22"/>
      <c r="AJ2" s="33" t="s">
        <v>77</v>
      </c>
      <c r="AK2" s="33"/>
    </row>
    <row r="3" spans="1:37" x14ac:dyDescent="0.25">
      <c r="H3" s="2" t="s">
        <v>64</v>
      </c>
      <c r="I3" s="2" t="s">
        <v>15</v>
      </c>
      <c r="J3" s="2" t="s">
        <v>16</v>
      </c>
      <c r="K3" s="2" t="s">
        <v>18</v>
      </c>
      <c r="L3" s="2" t="s">
        <v>19</v>
      </c>
      <c r="M3" s="2"/>
      <c r="N3" s="2" t="s">
        <v>15</v>
      </c>
      <c r="O3" s="2" t="s">
        <v>16</v>
      </c>
      <c r="P3" s="2" t="s">
        <v>19</v>
      </c>
      <c r="Q3" s="2"/>
      <c r="R3" s="2" t="s">
        <v>15</v>
      </c>
      <c r="S3" s="2" t="s">
        <v>16</v>
      </c>
      <c r="T3" s="2" t="s">
        <v>19</v>
      </c>
      <c r="U3" s="2"/>
      <c r="V3" s="2" t="s">
        <v>54</v>
      </c>
      <c r="W3" s="2" t="s">
        <v>55</v>
      </c>
      <c r="X3" s="2" t="s">
        <v>15</v>
      </c>
      <c r="Y3" s="2" t="s">
        <v>16</v>
      </c>
      <c r="Z3" s="2"/>
      <c r="AA3" s="2" t="s">
        <v>79</v>
      </c>
      <c r="AB3" s="2" t="s">
        <v>17</v>
      </c>
      <c r="AC3" s="2"/>
      <c r="AD3" s="2" t="s">
        <v>33</v>
      </c>
      <c r="AE3" s="9">
        <f>DATE(1900,AE5,1)</f>
        <v>45108</v>
      </c>
      <c r="AG3" s="2" t="s">
        <v>18</v>
      </c>
      <c r="AH3" s="2" t="s">
        <v>0</v>
      </c>
      <c r="AJ3" s="2" t="s">
        <v>22</v>
      </c>
      <c r="AK3" s="2" t="s">
        <v>78</v>
      </c>
    </row>
    <row r="4" spans="1:37" x14ac:dyDescent="0.25">
      <c r="H4">
        <v>1</v>
      </c>
      <c r="I4">
        <v>1</v>
      </c>
      <c r="J4">
        <v>6</v>
      </c>
      <c r="K4" s="10">
        <f>$AE$3-WEEKDAY($AE$3,$AE$7)+H4</f>
        <v>45102</v>
      </c>
      <c r="L4" s="10" t="str">
        <f>IF(MONTH($AE$3)=MONTH(K4),K4,"")</f>
        <v/>
      </c>
      <c r="M4" s="10"/>
      <c r="N4" s="10">
        <f>IF(MONTH($AE$3)&lt;&gt;MONTH(K4),I4,NA())</f>
        <v>1</v>
      </c>
      <c r="O4">
        <v>6</v>
      </c>
      <c r="P4" s="10">
        <f>IF(MONTH($AE$3)&lt;&gt;MONTH(K4),K4,"")</f>
        <v>45102</v>
      </c>
      <c r="Q4" s="10"/>
      <c r="R4" t="e">
        <f t="shared" ref="R4:R45" si="0">IF(COUNTIFS($AG$4:$AG$95,$K4,$AH$4:$AH$95,"Yes")&gt;0,I4,NA())</f>
        <v>#N/A</v>
      </c>
      <c r="S4">
        <v>6</v>
      </c>
      <c r="T4" s="10" t="e">
        <f>IF(R4&gt;=1,K4,"")</f>
        <v>#N/A</v>
      </c>
      <c r="V4">
        <f>WEEKNUM(K4)</f>
        <v>26</v>
      </c>
      <c r="W4">
        <f t="shared" ref="W4:W45" si="1">COUNTIFS($V$4:$V$45,V4,$R$4:$R$45,"&gt;0")</f>
        <v>4</v>
      </c>
      <c r="X4" t="e">
        <f>IF(W4&gt;=$AE$8,I4,NA())</f>
        <v>#N/A</v>
      </c>
      <c r="Y4">
        <v>6</v>
      </c>
      <c r="AA4" t="str">
        <f>LEFT(TEXT(K4,"DDD"),1)</f>
        <v>S</v>
      </c>
      <c r="AB4">
        <v>0</v>
      </c>
      <c r="AD4" s="2" t="s">
        <v>34</v>
      </c>
      <c r="AE4" t="str">
        <f>TEXT(AE3,"mmmm yyyy")</f>
        <v>July 2023</v>
      </c>
      <c r="AG4" s="9">
        <v>45078</v>
      </c>
      <c r="AH4" t="s">
        <v>21</v>
      </c>
      <c r="AJ4" t="s">
        <v>75</v>
      </c>
      <c r="AK4">
        <v>1</v>
      </c>
    </row>
    <row r="5" spans="1:37" x14ac:dyDescent="0.25">
      <c r="H5">
        <v>2</v>
      </c>
      <c r="I5">
        <v>2</v>
      </c>
      <c r="J5">
        <v>6</v>
      </c>
      <c r="K5" s="10">
        <f t="shared" ref="K5:K45" si="2">$AE$3-WEEKDAY($AE$3,$AE$7)+H5</f>
        <v>45103</v>
      </c>
      <c r="L5" s="10" t="str">
        <f t="shared" ref="L5:L45" si="3">IF(MONTH($AE$3)=MONTH(K5),K5,"")</f>
        <v/>
      </c>
      <c r="M5" s="10"/>
      <c r="N5" s="10">
        <f t="shared" ref="N5:N45" si="4">IF(MONTH($AE$3)&lt;&gt;MONTH(K5),I5,NA())</f>
        <v>2</v>
      </c>
      <c r="O5">
        <v>6</v>
      </c>
      <c r="P5" s="10">
        <f t="shared" ref="P5:P45" si="5">IF(MONTH($AE$3)&lt;&gt;MONTH(K5),K5,"")</f>
        <v>45103</v>
      </c>
      <c r="Q5" s="10"/>
      <c r="R5" t="e">
        <f t="shared" si="0"/>
        <v>#N/A</v>
      </c>
      <c r="S5">
        <v>6</v>
      </c>
      <c r="T5" s="10" t="e">
        <f t="shared" ref="T5:T45" si="6">IF(R5&gt;=1,K5,"")</f>
        <v>#N/A</v>
      </c>
      <c r="V5">
        <f t="shared" ref="V5:V10" si="7">WEEKNUM(K5)</f>
        <v>26</v>
      </c>
      <c r="W5">
        <f t="shared" si="1"/>
        <v>4</v>
      </c>
      <c r="X5" t="e">
        <f t="shared" ref="X5:X10" si="8">IF(W5&gt;=$AE$8,I5,NA())</f>
        <v>#N/A</v>
      </c>
      <c r="Y5">
        <v>6</v>
      </c>
      <c r="AA5" t="str">
        <f t="shared" ref="AA5:AA10" si="9">LEFT(TEXT(K5,"DDD"),1)</f>
        <v>M</v>
      </c>
      <c r="AB5">
        <v>0</v>
      </c>
      <c r="AD5" s="19" t="s">
        <v>52</v>
      </c>
      <c r="AE5">
        <v>1483</v>
      </c>
      <c r="AG5" s="9">
        <v>45079</v>
      </c>
      <c r="AH5" t="s">
        <v>20</v>
      </c>
      <c r="AJ5" t="s">
        <v>69</v>
      </c>
      <c r="AK5">
        <v>11</v>
      </c>
    </row>
    <row r="6" spans="1:37" x14ac:dyDescent="0.25">
      <c r="H6">
        <v>3</v>
      </c>
      <c r="I6">
        <v>3</v>
      </c>
      <c r="J6">
        <v>6</v>
      </c>
      <c r="K6" s="10">
        <f t="shared" si="2"/>
        <v>45104</v>
      </c>
      <c r="L6" s="10" t="str">
        <f t="shared" si="3"/>
        <v/>
      </c>
      <c r="M6" s="10"/>
      <c r="N6" s="10">
        <f t="shared" si="4"/>
        <v>3</v>
      </c>
      <c r="O6">
        <v>6</v>
      </c>
      <c r="P6" s="10">
        <f t="shared" si="5"/>
        <v>45104</v>
      </c>
      <c r="Q6" s="10"/>
      <c r="R6">
        <f t="shared" si="0"/>
        <v>3</v>
      </c>
      <c r="S6">
        <v>6</v>
      </c>
      <c r="T6" s="10">
        <f t="shared" si="6"/>
        <v>45104</v>
      </c>
      <c r="V6">
        <f t="shared" si="7"/>
        <v>26</v>
      </c>
      <c r="W6">
        <f t="shared" si="1"/>
        <v>4</v>
      </c>
      <c r="X6" t="e">
        <f t="shared" si="8"/>
        <v>#N/A</v>
      </c>
      <c r="Y6">
        <v>6</v>
      </c>
      <c r="AA6" t="str">
        <f t="shared" si="9"/>
        <v>T</v>
      </c>
      <c r="AB6">
        <v>0</v>
      </c>
      <c r="AD6" s="19" t="s">
        <v>33</v>
      </c>
      <c r="AE6" t="s">
        <v>75</v>
      </c>
      <c r="AG6" s="9">
        <v>45080</v>
      </c>
      <c r="AH6" t="s">
        <v>21</v>
      </c>
      <c r="AJ6" t="s">
        <v>70</v>
      </c>
      <c r="AK6">
        <v>12</v>
      </c>
    </row>
    <row r="7" spans="1:37" x14ac:dyDescent="0.25">
      <c r="H7">
        <v>4</v>
      </c>
      <c r="I7">
        <v>4</v>
      </c>
      <c r="J7">
        <v>6</v>
      </c>
      <c r="K7" s="10">
        <f t="shared" si="2"/>
        <v>45105</v>
      </c>
      <c r="L7" s="10" t="str">
        <f t="shared" si="3"/>
        <v/>
      </c>
      <c r="M7" s="10"/>
      <c r="N7" s="10">
        <f t="shared" si="4"/>
        <v>4</v>
      </c>
      <c r="O7">
        <v>6</v>
      </c>
      <c r="P7" s="10">
        <f t="shared" si="5"/>
        <v>45105</v>
      </c>
      <c r="Q7" s="10"/>
      <c r="R7">
        <f t="shared" si="0"/>
        <v>4</v>
      </c>
      <c r="S7">
        <v>6</v>
      </c>
      <c r="T7" s="10">
        <f t="shared" si="6"/>
        <v>45105</v>
      </c>
      <c r="V7">
        <f t="shared" si="7"/>
        <v>26</v>
      </c>
      <c r="W7">
        <f t="shared" si="1"/>
        <v>4</v>
      </c>
      <c r="X7" t="e">
        <f t="shared" si="8"/>
        <v>#N/A</v>
      </c>
      <c r="Y7">
        <v>6</v>
      </c>
      <c r="AA7" t="str">
        <f t="shared" si="9"/>
        <v>W</v>
      </c>
      <c r="AB7">
        <v>0</v>
      </c>
      <c r="AD7" s="19" t="s">
        <v>76</v>
      </c>
      <c r="AE7">
        <f>VLOOKUP(AE6,$AJ$4:$AK$10,2,FALSE)</f>
        <v>1</v>
      </c>
      <c r="AG7" s="9">
        <v>45081</v>
      </c>
      <c r="AH7" t="s">
        <v>20</v>
      </c>
      <c r="AJ7" t="s">
        <v>71</v>
      </c>
      <c r="AK7">
        <v>13</v>
      </c>
    </row>
    <row r="8" spans="1:37" x14ac:dyDescent="0.25">
      <c r="H8">
        <v>5</v>
      </c>
      <c r="I8">
        <v>5</v>
      </c>
      <c r="J8">
        <v>6</v>
      </c>
      <c r="K8" s="10">
        <f t="shared" si="2"/>
        <v>45106</v>
      </c>
      <c r="L8" s="10" t="str">
        <f t="shared" si="3"/>
        <v/>
      </c>
      <c r="M8" s="10"/>
      <c r="N8" s="10">
        <f t="shared" si="4"/>
        <v>5</v>
      </c>
      <c r="O8">
        <v>6</v>
      </c>
      <c r="P8" s="10">
        <f t="shared" si="5"/>
        <v>45106</v>
      </c>
      <c r="Q8" s="10"/>
      <c r="R8">
        <f t="shared" si="0"/>
        <v>5</v>
      </c>
      <c r="S8">
        <v>6</v>
      </c>
      <c r="T8" s="10">
        <f t="shared" si="6"/>
        <v>45106</v>
      </c>
      <c r="V8">
        <f t="shared" si="7"/>
        <v>26</v>
      </c>
      <c r="W8">
        <f t="shared" si="1"/>
        <v>4</v>
      </c>
      <c r="X8" t="e">
        <f t="shared" si="8"/>
        <v>#N/A</v>
      </c>
      <c r="Y8">
        <v>6</v>
      </c>
      <c r="AA8" t="str">
        <f t="shared" si="9"/>
        <v>T</v>
      </c>
      <c r="AB8">
        <v>0</v>
      </c>
      <c r="AD8" s="19" t="s">
        <v>81</v>
      </c>
      <c r="AE8">
        <v>5</v>
      </c>
      <c r="AG8" s="9">
        <v>45082</v>
      </c>
      <c r="AH8" t="s">
        <v>21</v>
      </c>
      <c r="AJ8" t="s">
        <v>72</v>
      </c>
      <c r="AK8">
        <v>14</v>
      </c>
    </row>
    <row r="9" spans="1:37" x14ac:dyDescent="0.25">
      <c r="H9">
        <v>6</v>
      </c>
      <c r="I9">
        <v>6</v>
      </c>
      <c r="J9">
        <v>6</v>
      </c>
      <c r="K9" s="10">
        <f t="shared" si="2"/>
        <v>45107</v>
      </c>
      <c r="L9" s="10" t="str">
        <f t="shared" si="3"/>
        <v/>
      </c>
      <c r="M9" s="10"/>
      <c r="N9" s="10">
        <f t="shared" si="4"/>
        <v>6</v>
      </c>
      <c r="O9">
        <v>6</v>
      </c>
      <c r="P9" s="10">
        <f t="shared" si="5"/>
        <v>45107</v>
      </c>
      <c r="Q9" s="10"/>
      <c r="R9" t="e">
        <f t="shared" si="0"/>
        <v>#N/A</v>
      </c>
      <c r="S9">
        <v>6</v>
      </c>
      <c r="T9" s="10" t="e">
        <f t="shared" si="6"/>
        <v>#N/A</v>
      </c>
      <c r="V9">
        <f t="shared" si="7"/>
        <v>26</v>
      </c>
      <c r="W9">
        <f t="shared" si="1"/>
        <v>4</v>
      </c>
      <c r="X9" t="e">
        <f t="shared" si="8"/>
        <v>#N/A</v>
      </c>
      <c r="Y9">
        <v>6</v>
      </c>
      <c r="AA9" t="str">
        <f t="shared" si="9"/>
        <v>F</v>
      </c>
      <c r="AB9">
        <v>0</v>
      </c>
      <c r="AD9" s="1"/>
      <c r="AG9" s="9">
        <v>45083</v>
      </c>
      <c r="AH9" t="s">
        <v>20</v>
      </c>
      <c r="AJ9" t="s">
        <v>73</v>
      </c>
      <c r="AK9">
        <v>15</v>
      </c>
    </row>
    <row r="10" spans="1:37" x14ac:dyDescent="0.25">
      <c r="H10">
        <v>7</v>
      </c>
      <c r="I10">
        <v>7</v>
      </c>
      <c r="J10">
        <v>6</v>
      </c>
      <c r="K10" s="10">
        <f t="shared" si="2"/>
        <v>45108</v>
      </c>
      <c r="L10" s="10">
        <f t="shared" si="3"/>
        <v>45108</v>
      </c>
      <c r="M10" s="10"/>
      <c r="N10" s="10" t="e">
        <f t="shared" si="4"/>
        <v>#N/A</v>
      </c>
      <c r="O10">
        <v>6</v>
      </c>
      <c r="P10" s="10" t="str">
        <f t="shared" si="5"/>
        <v/>
      </c>
      <c r="Q10" s="10"/>
      <c r="R10">
        <f t="shared" si="0"/>
        <v>7</v>
      </c>
      <c r="S10">
        <v>6</v>
      </c>
      <c r="T10" s="10">
        <f t="shared" si="6"/>
        <v>45108</v>
      </c>
      <c r="V10">
        <f t="shared" si="7"/>
        <v>26</v>
      </c>
      <c r="W10">
        <f t="shared" si="1"/>
        <v>4</v>
      </c>
      <c r="X10" t="e">
        <f t="shared" si="8"/>
        <v>#N/A</v>
      </c>
      <c r="Y10">
        <v>6</v>
      </c>
      <c r="AA10" t="str">
        <f t="shared" si="9"/>
        <v>S</v>
      </c>
      <c r="AB10">
        <v>0</v>
      </c>
      <c r="AD10" s="1"/>
      <c r="AG10" s="9">
        <v>45084</v>
      </c>
      <c r="AH10" t="s">
        <v>21</v>
      </c>
      <c r="AJ10" t="s">
        <v>74</v>
      </c>
      <c r="AK10">
        <v>16</v>
      </c>
    </row>
    <row r="11" spans="1:37" x14ac:dyDescent="0.25">
      <c r="H11">
        <v>8</v>
      </c>
      <c r="I11">
        <f>I4</f>
        <v>1</v>
      </c>
      <c r="J11">
        <f t="shared" ref="J11:J45" si="10">J4-1</f>
        <v>5</v>
      </c>
      <c r="K11" s="10">
        <f t="shared" si="2"/>
        <v>45109</v>
      </c>
      <c r="L11" s="10">
        <f t="shared" si="3"/>
        <v>45109</v>
      </c>
      <c r="M11" s="10"/>
      <c r="N11" s="10" t="e">
        <f t="shared" si="4"/>
        <v>#N/A</v>
      </c>
      <c r="O11">
        <f>O4-1</f>
        <v>5</v>
      </c>
      <c r="P11" s="10" t="str">
        <f t="shared" si="5"/>
        <v/>
      </c>
      <c r="Q11" s="10"/>
      <c r="R11">
        <f t="shared" si="0"/>
        <v>1</v>
      </c>
      <c r="S11">
        <f t="shared" ref="S11:S45" si="11">S4-1</f>
        <v>5</v>
      </c>
      <c r="T11" s="10">
        <f t="shared" si="6"/>
        <v>45109</v>
      </c>
      <c r="V11">
        <f t="shared" ref="V11:V45" si="12">WEEKNUM(K11)</f>
        <v>27</v>
      </c>
      <c r="W11">
        <f t="shared" si="1"/>
        <v>6</v>
      </c>
      <c r="AD11" s="1"/>
      <c r="AG11" s="9">
        <v>45085</v>
      </c>
      <c r="AH11" t="s">
        <v>21</v>
      </c>
    </row>
    <row r="12" spans="1:37" x14ac:dyDescent="0.25">
      <c r="H12">
        <v>9</v>
      </c>
      <c r="I12">
        <f t="shared" ref="I12:I45" si="13">I5</f>
        <v>2</v>
      </c>
      <c r="J12">
        <f t="shared" si="10"/>
        <v>5</v>
      </c>
      <c r="K12" s="10">
        <f t="shared" si="2"/>
        <v>45110</v>
      </c>
      <c r="L12" s="10">
        <f t="shared" si="3"/>
        <v>45110</v>
      </c>
      <c r="M12" s="10"/>
      <c r="N12" s="10" t="e">
        <f t="shared" si="4"/>
        <v>#N/A</v>
      </c>
      <c r="O12">
        <f t="shared" ref="O12:O45" si="14">O5-1</f>
        <v>5</v>
      </c>
      <c r="P12" s="10" t="str">
        <f t="shared" si="5"/>
        <v/>
      </c>
      <c r="Q12" s="10"/>
      <c r="R12">
        <f t="shared" si="0"/>
        <v>2</v>
      </c>
      <c r="S12">
        <f t="shared" si="11"/>
        <v>5</v>
      </c>
      <c r="T12" s="10">
        <f t="shared" si="6"/>
        <v>45110</v>
      </c>
      <c r="V12">
        <f t="shared" si="12"/>
        <v>27</v>
      </c>
      <c r="W12">
        <f t="shared" si="1"/>
        <v>6</v>
      </c>
      <c r="X12">
        <f t="shared" ref="X12:X18" si="15">IF(W11&gt;=$AE$8,I11,NA())</f>
        <v>1</v>
      </c>
      <c r="Y12">
        <v>5</v>
      </c>
      <c r="AD12" s="1"/>
      <c r="AG12" s="9">
        <v>45086</v>
      </c>
      <c r="AH12" t="s">
        <v>20</v>
      </c>
    </row>
    <row r="13" spans="1:37" x14ac:dyDescent="0.25">
      <c r="H13">
        <v>10</v>
      </c>
      <c r="I13">
        <f t="shared" si="13"/>
        <v>3</v>
      </c>
      <c r="J13">
        <f t="shared" si="10"/>
        <v>5</v>
      </c>
      <c r="K13" s="10">
        <f t="shared" si="2"/>
        <v>45111</v>
      </c>
      <c r="L13" s="10">
        <f t="shared" si="3"/>
        <v>45111</v>
      </c>
      <c r="M13" s="10"/>
      <c r="N13" s="10" t="e">
        <f t="shared" si="4"/>
        <v>#N/A</v>
      </c>
      <c r="O13">
        <f t="shared" si="14"/>
        <v>5</v>
      </c>
      <c r="P13" s="10" t="str">
        <f t="shared" si="5"/>
        <v/>
      </c>
      <c r="Q13" s="10"/>
      <c r="R13" t="e">
        <f t="shared" si="0"/>
        <v>#N/A</v>
      </c>
      <c r="S13">
        <f t="shared" si="11"/>
        <v>5</v>
      </c>
      <c r="T13" s="10" t="e">
        <f t="shared" si="6"/>
        <v>#N/A</v>
      </c>
      <c r="V13">
        <f t="shared" si="12"/>
        <v>27</v>
      </c>
      <c r="W13">
        <f t="shared" si="1"/>
        <v>6</v>
      </c>
      <c r="X13">
        <f t="shared" si="15"/>
        <v>2</v>
      </c>
      <c r="Y13">
        <v>5</v>
      </c>
      <c r="AD13" s="1"/>
      <c r="AG13" s="9">
        <v>45087</v>
      </c>
      <c r="AH13" t="s">
        <v>20</v>
      </c>
    </row>
    <row r="14" spans="1:37" x14ac:dyDescent="0.25">
      <c r="H14">
        <v>11</v>
      </c>
      <c r="I14">
        <f t="shared" si="13"/>
        <v>4</v>
      </c>
      <c r="J14">
        <f t="shared" si="10"/>
        <v>5</v>
      </c>
      <c r="K14" s="10">
        <f t="shared" si="2"/>
        <v>45112</v>
      </c>
      <c r="L14" s="10">
        <f t="shared" si="3"/>
        <v>45112</v>
      </c>
      <c r="M14" s="10"/>
      <c r="N14" s="10" t="e">
        <f t="shared" si="4"/>
        <v>#N/A</v>
      </c>
      <c r="O14">
        <f t="shared" si="14"/>
        <v>5</v>
      </c>
      <c r="P14" s="10" t="str">
        <f t="shared" si="5"/>
        <v/>
      </c>
      <c r="Q14" s="10"/>
      <c r="R14">
        <f t="shared" si="0"/>
        <v>4</v>
      </c>
      <c r="S14">
        <f t="shared" si="11"/>
        <v>5</v>
      </c>
      <c r="T14" s="10">
        <f t="shared" si="6"/>
        <v>45112</v>
      </c>
      <c r="V14">
        <f t="shared" si="12"/>
        <v>27</v>
      </c>
      <c r="W14">
        <f t="shared" si="1"/>
        <v>6</v>
      </c>
      <c r="X14">
        <f t="shared" si="15"/>
        <v>3</v>
      </c>
      <c r="Y14">
        <v>5</v>
      </c>
      <c r="AD14" s="1"/>
      <c r="AG14" s="9">
        <v>45088</v>
      </c>
      <c r="AH14" t="s">
        <v>20</v>
      </c>
    </row>
    <row r="15" spans="1:37" x14ac:dyDescent="0.25">
      <c r="H15">
        <v>12</v>
      </c>
      <c r="I15">
        <f t="shared" si="13"/>
        <v>5</v>
      </c>
      <c r="J15">
        <f t="shared" si="10"/>
        <v>5</v>
      </c>
      <c r="K15" s="10">
        <f t="shared" si="2"/>
        <v>45113</v>
      </c>
      <c r="L15" s="10">
        <f t="shared" si="3"/>
        <v>45113</v>
      </c>
      <c r="M15" s="10"/>
      <c r="N15" s="10" t="e">
        <f t="shared" si="4"/>
        <v>#N/A</v>
      </c>
      <c r="O15">
        <f t="shared" si="14"/>
        <v>5</v>
      </c>
      <c r="P15" s="10" t="str">
        <f t="shared" si="5"/>
        <v/>
      </c>
      <c r="Q15" s="10"/>
      <c r="R15">
        <f t="shared" si="0"/>
        <v>5</v>
      </c>
      <c r="S15">
        <f t="shared" si="11"/>
        <v>5</v>
      </c>
      <c r="T15" s="10">
        <f t="shared" si="6"/>
        <v>45113</v>
      </c>
      <c r="V15">
        <f t="shared" si="12"/>
        <v>27</v>
      </c>
      <c r="W15">
        <f t="shared" si="1"/>
        <v>6</v>
      </c>
      <c r="X15">
        <f t="shared" si="15"/>
        <v>4</v>
      </c>
      <c r="Y15">
        <v>5</v>
      </c>
      <c r="AD15" s="1"/>
      <c r="AG15" s="9">
        <v>45089</v>
      </c>
      <c r="AH15" t="s">
        <v>20</v>
      </c>
    </row>
    <row r="16" spans="1:37" x14ac:dyDescent="0.25">
      <c r="H16">
        <v>13</v>
      </c>
      <c r="I16">
        <f t="shared" si="13"/>
        <v>6</v>
      </c>
      <c r="J16">
        <f t="shared" si="10"/>
        <v>5</v>
      </c>
      <c r="K16" s="10">
        <f t="shared" si="2"/>
        <v>45114</v>
      </c>
      <c r="L16" s="10">
        <f t="shared" si="3"/>
        <v>45114</v>
      </c>
      <c r="M16" s="10"/>
      <c r="N16" s="10" t="e">
        <f t="shared" si="4"/>
        <v>#N/A</v>
      </c>
      <c r="O16">
        <f t="shared" si="14"/>
        <v>5</v>
      </c>
      <c r="P16" s="10" t="str">
        <f t="shared" si="5"/>
        <v/>
      </c>
      <c r="Q16" s="10"/>
      <c r="R16">
        <f t="shared" si="0"/>
        <v>6</v>
      </c>
      <c r="S16">
        <f t="shared" si="11"/>
        <v>5</v>
      </c>
      <c r="T16" s="10">
        <f t="shared" si="6"/>
        <v>45114</v>
      </c>
      <c r="V16">
        <f t="shared" si="12"/>
        <v>27</v>
      </c>
      <c r="W16">
        <f t="shared" si="1"/>
        <v>6</v>
      </c>
      <c r="X16">
        <f t="shared" si="15"/>
        <v>5</v>
      </c>
      <c r="Y16">
        <v>5</v>
      </c>
      <c r="AD16" s="1"/>
      <c r="AG16" s="9">
        <v>45090</v>
      </c>
      <c r="AH16" t="s">
        <v>21</v>
      </c>
    </row>
    <row r="17" spans="8:34" x14ac:dyDescent="0.25">
      <c r="H17">
        <v>14</v>
      </c>
      <c r="I17">
        <f t="shared" si="13"/>
        <v>7</v>
      </c>
      <c r="J17">
        <f t="shared" si="10"/>
        <v>5</v>
      </c>
      <c r="K17" s="10">
        <f t="shared" si="2"/>
        <v>45115</v>
      </c>
      <c r="L17" s="10">
        <f t="shared" si="3"/>
        <v>45115</v>
      </c>
      <c r="M17" s="10"/>
      <c r="N17" s="10" t="e">
        <f t="shared" si="4"/>
        <v>#N/A</v>
      </c>
      <c r="O17">
        <f t="shared" si="14"/>
        <v>5</v>
      </c>
      <c r="P17" s="10" t="str">
        <f t="shared" si="5"/>
        <v/>
      </c>
      <c r="Q17" s="10"/>
      <c r="R17">
        <f t="shared" si="0"/>
        <v>7</v>
      </c>
      <c r="S17">
        <f t="shared" si="11"/>
        <v>5</v>
      </c>
      <c r="T17" s="10">
        <f t="shared" si="6"/>
        <v>45115</v>
      </c>
      <c r="V17">
        <f t="shared" si="12"/>
        <v>27</v>
      </c>
      <c r="W17">
        <f t="shared" si="1"/>
        <v>6</v>
      </c>
      <c r="X17">
        <f t="shared" si="15"/>
        <v>6</v>
      </c>
      <c r="Y17">
        <v>5</v>
      </c>
      <c r="AD17" s="1"/>
      <c r="AG17" s="9">
        <v>45091</v>
      </c>
      <c r="AH17" t="s">
        <v>20</v>
      </c>
    </row>
    <row r="18" spans="8:34" x14ac:dyDescent="0.25">
      <c r="H18">
        <v>15</v>
      </c>
      <c r="I18">
        <f t="shared" si="13"/>
        <v>1</v>
      </c>
      <c r="J18">
        <f t="shared" si="10"/>
        <v>4</v>
      </c>
      <c r="K18" s="10">
        <f t="shared" si="2"/>
        <v>45116</v>
      </c>
      <c r="L18" s="10">
        <f t="shared" si="3"/>
        <v>45116</v>
      </c>
      <c r="M18" s="10"/>
      <c r="N18" s="10" t="e">
        <f t="shared" si="4"/>
        <v>#N/A</v>
      </c>
      <c r="O18">
        <f t="shared" si="14"/>
        <v>4</v>
      </c>
      <c r="P18" s="10" t="str">
        <f t="shared" si="5"/>
        <v/>
      </c>
      <c r="Q18" s="10"/>
      <c r="R18">
        <f t="shared" si="0"/>
        <v>1</v>
      </c>
      <c r="S18">
        <f t="shared" si="11"/>
        <v>4</v>
      </c>
      <c r="T18" s="10">
        <f t="shared" si="6"/>
        <v>45116</v>
      </c>
      <c r="V18">
        <f t="shared" si="12"/>
        <v>28</v>
      </c>
      <c r="W18">
        <f t="shared" si="1"/>
        <v>4</v>
      </c>
      <c r="X18">
        <f t="shared" si="15"/>
        <v>7</v>
      </c>
      <c r="Y18">
        <v>5</v>
      </c>
      <c r="AD18" s="1"/>
      <c r="AG18" s="9">
        <v>45092</v>
      </c>
      <c r="AH18" t="s">
        <v>21</v>
      </c>
    </row>
    <row r="19" spans="8:34" x14ac:dyDescent="0.25">
      <c r="H19">
        <v>16</v>
      </c>
      <c r="I19">
        <f t="shared" si="13"/>
        <v>2</v>
      </c>
      <c r="J19">
        <f t="shared" si="10"/>
        <v>4</v>
      </c>
      <c r="K19" s="10">
        <f t="shared" si="2"/>
        <v>45117</v>
      </c>
      <c r="L19" s="10">
        <f t="shared" si="3"/>
        <v>45117</v>
      </c>
      <c r="M19" s="10"/>
      <c r="N19" s="10" t="e">
        <f t="shared" si="4"/>
        <v>#N/A</v>
      </c>
      <c r="O19">
        <f t="shared" si="14"/>
        <v>4</v>
      </c>
      <c r="P19" s="10" t="str">
        <f t="shared" si="5"/>
        <v/>
      </c>
      <c r="Q19" s="10"/>
      <c r="R19">
        <f t="shared" si="0"/>
        <v>2</v>
      </c>
      <c r="S19">
        <f t="shared" si="11"/>
        <v>4</v>
      </c>
      <c r="T19" s="10">
        <f t="shared" si="6"/>
        <v>45117</v>
      </c>
      <c r="V19">
        <f t="shared" si="12"/>
        <v>28</v>
      </c>
      <c r="W19">
        <f t="shared" si="1"/>
        <v>4</v>
      </c>
      <c r="AD19" s="1"/>
      <c r="AG19" s="9">
        <v>45093</v>
      </c>
      <c r="AH19" t="s">
        <v>20</v>
      </c>
    </row>
    <row r="20" spans="8:34" x14ac:dyDescent="0.25">
      <c r="H20">
        <v>17</v>
      </c>
      <c r="I20">
        <f t="shared" si="13"/>
        <v>3</v>
      </c>
      <c r="J20">
        <f t="shared" si="10"/>
        <v>4</v>
      </c>
      <c r="K20" s="10">
        <f t="shared" si="2"/>
        <v>45118</v>
      </c>
      <c r="L20" s="10">
        <f t="shared" si="3"/>
        <v>45118</v>
      </c>
      <c r="M20" s="10"/>
      <c r="N20" s="10" t="e">
        <f t="shared" si="4"/>
        <v>#N/A</v>
      </c>
      <c r="O20">
        <f t="shared" si="14"/>
        <v>4</v>
      </c>
      <c r="P20" s="10" t="str">
        <f t="shared" si="5"/>
        <v/>
      </c>
      <c r="Q20" s="10"/>
      <c r="R20" t="e">
        <f t="shared" si="0"/>
        <v>#N/A</v>
      </c>
      <c r="S20">
        <f t="shared" si="11"/>
        <v>4</v>
      </c>
      <c r="T20" s="10" t="e">
        <f t="shared" si="6"/>
        <v>#N/A</v>
      </c>
      <c r="V20">
        <f t="shared" si="12"/>
        <v>28</v>
      </c>
      <c r="W20">
        <f t="shared" si="1"/>
        <v>4</v>
      </c>
      <c r="X20" t="e">
        <f t="shared" ref="X20:X26" si="16">IF(W18&gt;=$AE$8,I18,NA())</f>
        <v>#N/A</v>
      </c>
      <c r="Y20">
        <v>4</v>
      </c>
      <c r="AD20" s="1"/>
      <c r="AG20" s="9">
        <v>45094</v>
      </c>
      <c r="AH20" t="s">
        <v>20</v>
      </c>
    </row>
    <row r="21" spans="8:34" x14ac:dyDescent="0.25">
      <c r="H21">
        <v>18</v>
      </c>
      <c r="I21">
        <f t="shared" si="13"/>
        <v>4</v>
      </c>
      <c r="J21">
        <f t="shared" si="10"/>
        <v>4</v>
      </c>
      <c r="K21" s="10">
        <f t="shared" si="2"/>
        <v>45119</v>
      </c>
      <c r="L21" s="10">
        <f t="shared" si="3"/>
        <v>45119</v>
      </c>
      <c r="M21" s="10"/>
      <c r="N21" s="10" t="e">
        <f t="shared" si="4"/>
        <v>#N/A</v>
      </c>
      <c r="O21">
        <f t="shared" si="14"/>
        <v>4</v>
      </c>
      <c r="P21" s="10" t="str">
        <f t="shared" si="5"/>
        <v/>
      </c>
      <c r="Q21" s="10"/>
      <c r="R21" t="e">
        <f t="shared" si="0"/>
        <v>#N/A</v>
      </c>
      <c r="S21">
        <f t="shared" si="11"/>
        <v>4</v>
      </c>
      <c r="T21" s="10" t="e">
        <f t="shared" si="6"/>
        <v>#N/A</v>
      </c>
      <c r="V21">
        <f t="shared" si="12"/>
        <v>28</v>
      </c>
      <c r="W21">
        <f t="shared" si="1"/>
        <v>4</v>
      </c>
      <c r="X21" t="e">
        <f t="shared" si="16"/>
        <v>#N/A</v>
      </c>
      <c r="Y21">
        <v>4</v>
      </c>
      <c r="AD21" s="1"/>
      <c r="AG21" s="9">
        <v>45095</v>
      </c>
      <c r="AH21" t="s">
        <v>20</v>
      </c>
    </row>
    <row r="22" spans="8:34" x14ac:dyDescent="0.25">
      <c r="H22">
        <v>19</v>
      </c>
      <c r="I22">
        <f t="shared" si="13"/>
        <v>5</v>
      </c>
      <c r="J22">
        <f t="shared" si="10"/>
        <v>4</v>
      </c>
      <c r="K22" s="10">
        <f t="shared" si="2"/>
        <v>45120</v>
      </c>
      <c r="L22" s="10">
        <f t="shared" si="3"/>
        <v>45120</v>
      </c>
      <c r="M22" s="10"/>
      <c r="N22" s="10" t="e">
        <f t="shared" si="4"/>
        <v>#N/A</v>
      </c>
      <c r="O22">
        <f t="shared" si="14"/>
        <v>4</v>
      </c>
      <c r="P22" s="10" t="str">
        <f t="shared" si="5"/>
        <v/>
      </c>
      <c r="Q22" s="10"/>
      <c r="R22" t="e">
        <f t="shared" si="0"/>
        <v>#N/A</v>
      </c>
      <c r="S22">
        <f t="shared" si="11"/>
        <v>4</v>
      </c>
      <c r="T22" s="10" t="e">
        <f t="shared" si="6"/>
        <v>#N/A</v>
      </c>
      <c r="V22">
        <f t="shared" si="12"/>
        <v>28</v>
      </c>
      <c r="W22">
        <f t="shared" si="1"/>
        <v>4</v>
      </c>
      <c r="X22" t="e">
        <f t="shared" si="16"/>
        <v>#N/A</v>
      </c>
      <c r="Y22">
        <v>4</v>
      </c>
      <c r="AD22" s="1"/>
      <c r="AG22" s="9">
        <v>45096</v>
      </c>
      <c r="AH22" t="s">
        <v>20</v>
      </c>
    </row>
    <row r="23" spans="8:34" x14ac:dyDescent="0.25">
      <c r="H23">
        <v>20</v>
      </c>
      <c r="I23">
        <f t="shared" si="13"/>
        <v>6</v>
      </c>
      <c r="J23">
        <f t="shared" si="10"/>
        <v>4</v>
      </c>
      <c r="K23" s="10">
        <f t="shared" si="2"/>
        <v>45121</v>
      </c>
      <c r="L23" s="10">
        <f t="shared" si="3"/>
        <v>45121</v>
      </c>
      <c r="M23" s="10"/>
      <c r="N23" s="10" t="e">
        <f t="shared" si="4"/>
        <v>#N/A</v>
      </c>
      <c r="O23">
        <f t="shared" si="14"/>
        <v>4</v>
      </c>
      <c r="P23" s="10" t="str">
        <f t="shared" si="5"/>
        <v/>
      </c>
      <c r="Q23" s="10"/>
      <c r="R23">
        <f t="shared" si="0"/>
        <v>6</v>
      </c>
      <c r="S23">
        <f t="shared" si="11"/>
        <v>4</v>
      </c>
      <c r="T23" s="10">
        <f t="shared" si="6"/>
        <v>45121</v>
      </c>
      <c r="V23">
        <f t="shared" si="12"/>
        <v>28</v>
      </c>
      <c r="W23">
        <f t="shared" si="1"/>
        <v>4</v>
      </c>
      <c r="X23" t="e">
        <f t="shared" si="16"/>
        <v>#N/A</v>
      </c>
      <c r="Y23">
        <v>4</v>
      </c>
      <c r="AD23" s="1"/>
      <c r="AG23" s="9">
        <v>45097</v>
      </c>
      <c r="AH23" t="s">
        <v>20</v>
      </c>
    </row>
    <row r="24" spans="8:34" x14ac:dyDescent="0.25">
      <c r="H24">
        <v>21</v>
      </c>
      <c r="I24">
        <f t="shared" si="13"/>
        <v>7</v>
      </c>
      <c r="J24">
        <f t="shared" si="10"/>
        <v>4</v>
      </c>
      <c r="K24" s="10">
        <f t="shared" si="2"/>
        <v>45122</v>
      </c>
      <c r="L24" s="10">
        <f t="shared" si="3"/>
        <v>45122</v>
      </c>
      <c r="M24" s="10"/>
      <c r="N24" s="10" t="e">
        <f t="shared" si="4"/>
        <v>#N/A</v>
      </c>
      <c r="O24">
        <f t="shared" si="14"/>
        <v>4</v>
      </c>
      <c r="P24" s="10" t="str">
        <f t="shared" si="5"/>
        <v/>
      </c>
      <c r="Q24" s="10"/>
      <c r="R24">
        <f t="shared" si="0"/>
        <v>7</v>
      </c>
      <c r="S24">
        <f t="shared" si="11"/>
        <v>4</v>
      </c>
      <c r="T24" s="10">
        <f t="shared" si="6"/>
        <v>45122</v>
      </c>
      <c r="V24">
        <f t="shared" si="12"/>
        <v>28</v>
      </c>
      <c r="W24">
        <f t="shared" si="1"/>
        <v>4</v>
      </c>
      <c r="X24" t="e">
        <f t="shared" si="16"/>
        <v>#N/A</v>
      </c>
      <c r="Y24">
        <v>4</v>
      </c>
      <c r="AD24" s="1"/>
      <c r="AG24" s="9">
        <v>45098</v>
      </c>
      <c r="AH24" t="s">
        <v>21</v>
      </c>
    </row>
    <row r="25" spans="8:34" x14ac:dyDescent="0.25">
      <c r="H25">
        <v>22</v>
      </c>
      <c r="I25">
        <f t="shared" si="13"/>
        <v>1</v>
      </c>
      <c r="J25">
        <f t="shared" si="10"/>
        <v>3</v>
      </c>
      <c r="K25" s="10">
        <f t="shared" si="2"/>
        <v>45123</v>
      </c>
      <c r="L25" s="10">
        <f t="shared" si="3"/>
        <v>45123</v>
      </c>
      <c r="M25" s="10"/>
      <c r="N25" s="10" t="e">
        <f t="shared" si="4"/>
        <v>#N/A</v>
      </c>
      <c r="O25">
        <f t="shared" si="14"/>
        <v>3</v>
      </c>
      <c r="P25" s="10" t="str">
        <f t="shared" si="5"/>
        <v/>
      </c>
      <c r="Q25" s="10"/>
      <c r="R25">
        <f t="shared" si="0"/>
        <v>1</v>
      </c>
      <c r="S25">
        <f t="shared" si="11"/>
        <v>3</v>
      </c>
      <c r="T25" s="10">
        <f t="shared" si="6"/>
        <v>45123</v>
      </c>
      <c r="V25">
        <f t="shared" si="12"/>
        <v>29</v>
      </c>
      <c r="W25">
        <f t="shared" si="1"/>
        <v>6</v>
      </c>
      <c r="X25" t="e">
        <f t="shared" si="16"/>
        <v>#N/A</v>
      </c>
      <c r="Y25">
        <v>4</v>
      </c>
      <c r="AD25" s="1"/>
      <c r="AG25" s="9">
        <v>45099</v>
      </c>
      <c r="AH25" t="s">
        <v>20</v>
      </c>
    </row>
    <row r="26" spans="8:34" x14ac:dyDescent="0.25">
      <c r="H26">
        <v>23</v>
      </c>
      <c r="I26">
        <f t="shared" si="13"/>
        <v>2</v>
      </c>
      <c r="J26">
        <f t="shared" si="10"/>
        <v>3</v>
      </c>
      <c r="K26" s="10">
        <f t="shared" si="2"/>
        <v>45124</v>
      </c>
      <c r="L26" s="10">
        <f t="shared" si="3"/>
        <v>45124</v>
      </c>
      <c r="M26" s="10"/>
      <c r="N26" s="10" t="e">
        <f t="shared" si="4"/>
        <v>#N/A</v>
      </c>
      <c r="O26">
        <f t="shared" si="14"/>
        <v>3</v>
      </c>
      <c r="P26" s="10" t="str">
        <f t="shared" si="5"/>
        <v/>
      </c>
      <c r="Q26" s="10"/>
      <c r="R26" t="e">
        <f t="shared" si="0"/>
        <v>#N/A</v>
      </c>
      <c r="S26">
        <f t="shared" si="11"/>
        <v>3</v>
      </c>
      <c r="T26" s="10" t="e">
        <f t="shared" si="6"/>
        <v>#N/A</v>
      </c>
      <c r="V26">
        <f t="shared" si="12"/>
        <v>29</v>
      </c>
      <c r="W26">
        <f t="shared" si="1"/>
        <v>6</v>
      </c>
      <c r="X26" t="e">
        <f t="shared" si="16"/>
        <v>#N/A</v>
      </c>
      <c r="Y26">
        <v>4</v>
      </c>
      <c r="AD26" s="1"/>
      <c r="AG26" s="9">
        <v>45100</v>
      </c>
      <c r="AH26" t="s">
        <v>20</v>
      </c>
    </row>
    <row r="27" spans="8:34" x14ac:dyDescent="0.25">
      <c r="H27">
        <v>24</v>
      </c>
      <c r="I27">
        <f t="shared" si="13"/>
        <v>3</v>
      </c>
      <c r="J27">
        <f t="shared" si="10"/>
        <v>3</v>
      </c>
      <c r="K27" s="10">
        <f t="shared" si="2"/>
        <v>45125</v>
      </c>
      <c r="L27" s="10">
        <f t="shared" si="3"/>
        <v>45125</v>
      </c>
      <c r="M27" s="10"/>
      <c r="N27" s="10" t="e">
        <f t="shared" si="4"/>
        <v>#N/A</v>
      </c>
      <c r="O27">
        <f t="shared" si="14"/>
        <v>3</v>
      </c>
      <c r="P27" s="10" t="str">
        <f t="shared" si="5"/>
        <v/>
      </c>
      <c r="Q27" s="10"/>
      <c r="R27">
        <f t="shared" si="0"/>
        <v>3</v>
      </c>
      <c r="S27">
        <f t="shared" si="11"/>
        <v>3</v>
      </c>
      <c r="T27" s="10">
        <f t="shared" si="6"/>
        <v>45125</v>
      </c>
      <c r="V27">
        <f t="shared" si="12"/>
        <v>29</v>
      </c>
      <c r="W27">
        <f t="shared" si="1"/>
        <v>6</v>
      </c>
      <c r="AD27" s="1"/>
      <c r="AG27" s="9">
        <v>45101</v>
      </c>
      <c r="AH27" t="s">
        <v>21</v>
      </c>
    </row>
    <row r="28" spans="8:34" x14ac:dyDescent="0.25">
      <c r="H28">
        <v>25</v>
      </c>
      <c r="I28">
        <f t="shared" si="13"/>
        <v>4</v>
      </c>
      <c r="J28">
        <f t="shared" si="10"/>
        <v>3</v>
      </c>
      <c r="K28" s="10">
        <f t="shared" si="2"/>
        <v>45126</v>
      </c>
      <c r="L28" s="10">
        <f t="shared" si="3"/>
        <v>45126</v>
      </c>
      <c r="M28" s="10"/>
      <c r="N28" s="10" t="e">
        <f t="shared" si="4"/>
        <v>#N/A</v>
      </c>
      <c r="O28">
        <f t="shared" si="14"/>
        <v>3</v>
      </c>
      <c r="P28" s="10" t="str">
        <f t="shared" si="5"/>
        <v/>
      </c>
      <c r="Q28" s="10"/>
      <c r="R28">
        <f t="shared" si="0"/>
        <v>4</v>
      </c>
      <c r="S28">
        <f t="shared" si="11"/>
        <v>3</v>
      </c>
      <c r="T28" s="10">
        <f t="shared" si="6"/>
        <v>45126</v>
      </c>
      <c r="V28">
        <f t="shared" si="12"/>
        <v>29</v>
      </c>
      <c r="W28">
        <f t="shared" si="1"/>
        <v>6</v>
      </c>
      <c r="X28">
        <f t="shared" ref="X28:X34" si="17">IF(W25&gt;=$AE$8,I25,NA())</f>
        <v>1</v>
      </c>
      <c r="Y28">
        <v>3</v>
      </c>
      <c r="AD28" s="1"/>
      <c r="AG28" s="9">
        <v>45102</v>
      </c>
      <c r="AH28" t="s">
        <v>21</v>
      </c>
    </row>
    <row r="29" spans="8:34" x14ac:dyDescent="0.25">
      <c r="H29">
        <v>26</v>
      </c>
      <c r="I29">
        <f t="shared" si="13"/>
        <v>5</v>
      </c>
      <c r="J29">
        <f t="shared" si="10"/>
        <v>3</v>
      </c>
      <c r="K29" s="10">
        <f t="shared" si="2"/>
        <v>45127</v>
      </c>
      <c r="L29" s="10">
        <f t="shared" si="3"/>
        <v>45127</v>
      </c>
      <c r="M29" s="10"/>
      <c r="N29" s="10" t="e">
        <f t="shared" si="4"/>
        <v>#N/A</v>
      </c>
      <c r="O29">
        <f t="shared" si="14"/>
        <v>3</v>
      </c>
      <c r="P29" s="10" t="str">
        <f t="shared" si="5"/>
        <v/>
      </c>
      <c r="Q29" s="10"/>
      <c r="R29">
        <f t="shared" si="0"/>
        <v>5</v>
      </c>
      <c r="S29">
        <f t="shared" si="11"/>
        <v>3</v>
      </c>
      <c r="T29" s="10">
        <f t="shared" si="6"/>
        <v>45127</v>
      </c>
      <c r="V29">
        <f t="shared" si="12"/>
        <v>29</v>
      </c>
      <c r="W29">
        <f t="shared" si="1"/>
        <v>6</v>
      </c>
      <c r="X29">
        <f t="shared" si="17"/>
        <v>2</v>
      </c>
      <c r="Y29">
        <v>3</v>
      </c>
      <c r="AD29" s="1"/>
      <c r="AG29" s="9">
        <v>45103</v>
      </c>
      <c r="AH29" t="s">
        <v>21</v>
      </c>
    </row>
    <row r="30" spans="8:34" x14ac:dyDescent="0.25">
      <c r="H30">
        <v>27</v>
      </c>
      <c r="I30">
        <f t="shared" si="13"/>
        <v>6</v>
      </c>
      <c r="J30">
        <f t="shared" si="10"/>
        <v>3</v>
      </c>
      <c r="K30" s="10">
        <f t="shared" si="2"/>
        <v>45128</v>
      </c>
      <c r="L30" s="10">
        <f t="shared" si="3"/>
        <v>45128</v>
      </c>
      <c r="M30" s="10"/>
      <c r="N30" s="10" t="e">
        <f t="shared" si="4"/>
        <v>#N/A</v>
      </c>
      <c r="O30">
        <f t="shared" si="14"/>
        <v>3</v>
      </c>
      <c r="P30" s="10" t="str">
        <f t="shared" si="5"/>
        <v/>
      </c>
      <c r="Q30" s="10"/>
      <c r="R30">
        <f t="shared" si="0"/>
        <v>6</v>
      </c>
      <c r="S30">
        <f t="shared" si="11"/>
        <v>3</v>
      </c>
      <c r="T30" s="10">
        <f t="shared" si="6"/>
        <v>45128</v>
      </c>
      <c r="V30">
        <f t="shared" si="12"/>
        <v>29</v>
      </c>
      <c r="W30">
        <f t="shared" si="1"/>
        <v>6</v>
      </c>
      <c r="X30">
        <f t="shared" si="17"/>
        <v>3</v>
      </c>
      <c r="Y30">
        <v>3</v>
      </c>
      <c r="AD30" s="1"/>
      <c r="AG30" s="9">
        <v>45104</v>
      </c>
      <c r="AH30" t="s">
        <v>20</v>
      </c>
    </row>
    <row r="31" spans="8:34" x14ac:dyDescent="0.25">
      <c r="H31">
        <v>28</v>
      </c>
      <c r="I31">
        <f t="shared" si="13"/>
        <v>7</v>
      </c>
      <c r="J31">
        <f t="shared" si="10"/>
        <v>3</v>
      </c>
      <c r="K31" s="10">
        <f t="shared" si="2"/>
        <v>45129</v>
      </c>
      <c r="L31" s="10">
        <f t="shared" si="3"/>
        <v>45129</v>
      </c>
      <c r="M31" s="10"/>
      <c r="N31" s="10" t="e">
        <f t="shared" si="4"/>
        <v>#N/A</v>
      </c>
      <c r="O31">
        <f t="shared" si="14"/>
        <v>3</v>
      </c>
      <c r="P31" s="10" t="str">
        <f t="shared" si="5"/>
        <v/>
      </c>
      <c r="Q31" s="10"/>
      <c r="R31">
        <f t="shared" si="0"/>
        <v>7</v>
      </c>
      <c r="S31">
        <f t="shared" si="11"/>
        <v>3</v>
      </c>
      <c r="T31" s="10">
        <f t="shared" si="6"/>
        <v>45129</v>
      </c>
      <c r="V31">
        <f t="shared" si="12"/>
        <v>29</v>
      </c>
      <c r="W31">
        <f t="shared" si="1"/>
        <v>6</v>
      </c>
      <c r="X31">
        <f t="shared" si="17"/>
        <v>4</v>
      </c>
      <c r="Y31">
        <v>3</v>
      </c>
      <c r="AD31" s="1"/>
      <c r="AG31" s="9">
        <v>45105</v>
      </c>
      <c r="AH31" t="s">
        <v>20</v>
      </c>
    </row>
    <row r="32" spans="8:34" x14ac:dyDescent="0.25">
      <c r="H32">
        <v>29</v>
      </c>
      <c r="I32">
        <f t="shared" si="13"/>
        <v>1</v>
      </c>
      <c r="J32">
        <f t="shared" si="10"/>
        <v>2</v>
      </c>
      <c r="K32" s="10">
        <f t="shared" si="2"/>
        <v>45130</v>
      </c>
      <c r="L32" s="10">
        <f t="shared" si="3"/>
        <v>45130</v>
      </c>
      <c r="M32" s="10"/>
      <c r="N32" s="10" t="e">
        <f t="shared" si="4"/>
        <v>#N/A</v>
      </c>
      <c r="O32">
        <f t="shared" si="14"/>
        <v>2</v>
      </c>
      <c r="P32" s="10" t="str">
        <f t="shared" si="5"/>
        <v/>
      </c>
      <c r="Q32" s="10"/>
      <c r="R32" t="e">
        <f t="shared" si="0"/>
        <v>#N/A</v>
      </c>
      <c r="S32">
        <f t="shared" si="11"/>
        <v>2</v>
      </c>
      <c r="T32" s="10" t="e">
        <f t="shared" si="6"/>
        <v>#N/A</v>
      </c>
      <c r="V32">
        <f t="shared" si="12"/>
        <v>30</v>
      </c>
      <c r="W32">
        <f t="shared" si="1"/>
        <v>5</v>
      </c>
      <c r="X32">
        <f t="shared" si="17"/>
        <v>5</v>
      </c>
      <c r="Y32">
        <v>3</v>
      </c>
      <c r="AD32" s="1"/>
      <c r="AG32" s="9">
        <v>45106</v>
      </c>
      <c r="AH32" t="s">
        <v>20</v>
      </c>
    </row>
    <row r="33" spans="8:34" x14ac:dyDescent="0.25">
      <c r="H33">
        <v>30</v>
      </c>
      <c r="I33">
        <f t="shared" si="13"/>
        <v>2</v>
      </c>
      <c r="J33">
        <f t="shared" si="10"/>
        <v>2</v>
      </c>
      <c r="K33" s="10">
        <f t="shared" si="2"/>
        <v>45131</v>
      </c>
      <c r="L33" s="10">
        <f t="shared" si="3"/>
        <v>45131</v>
      </c>
      <c r="M33" s="10"/>
      <c r="N33" s="10" t="e">
        <f t="shared" si="4"/>
        <v>#N/A</v>
      </c>
      <c r="O33">
        <f t="shared" si="14"/>
        <v>2</v>
      </c>
      <c r="P33" s="10" t="str">
        <f t="shared" si="5"/>
        <v/>
      </c>
      <c r="Q33" s="10"/>
      <c r="R33">
        <f t="shared" si="0"/>
        <v>2</v>
      </c>
      <c r="S33">
        <f t="shared" si="11"/>
        <v>2</v>
      </c>
      <c r="T33" s="10">
        <f t="shared" si="6"/>
        <v>45131</v>
      </c>
      <c r="V33">
        <f t="shared" si="12"/>
        <v>30</v>
      </c>
      <c r="W33">
        <f t="shared" si="1"/>
        <v>5</v>
      </c>
      <c r="X33">
        <f t="shared" si="17"/>
        <v>6</v>
      </c>
      <c r="Y33">
        <v>3</v>
      </c>
      <c r="AD33" s="1"/>
      <c r="AG33" s="9">
        <v>45107</v>
      </c>
      <c r="AH33" t="s">
        <v>21</v>
      </c>
    </row>
    <row r="34" spans="8:34" x14ac:dyDescent="0.25">
      <c r="H34">
        <v>31</v>
      </c>
      <c r="I34">
        <f t="shared" si="13"/>
        <v>3</v>
      </c>
      <c r="J34">
        <f t="shared" si="10"/>
        <v>2</v>
      </c>
      <c r="K34" s="10">
        <f t="shared" si="2"/>
        <v>45132</v>
      </c>
      <c r="L34" s="10">
        <f t="shared" si="3"/>
        <v>45132</v>
      </c>
      <c r="M34" s="10"/>
      <c r="N34" s="10" t="e">
        <f t="shared" si="4"/>
        <v>#N/A</v>
      </c>
      <c r="O34">
        <f t="shared" si="14"/>
        <v>2</v>
      </c>
      <c r="P34" s="10" t="str">
        <f t="shared" si="5"/>
        <v/>
      </c>
      <c r="Q34" s="10"/>
      <c r="R34">
        <f t="shared" si="0"/>
        <v>3</v>
      </c>
      <c r="S34">
        <f t="shared" si="11"/>
        <v>2</v>
      </c>
      <c r="T34" s="10">
        <f t="shared" si="6"/>
        <v>45132</v>
      </c>
      <c r="V34">
        <f t="shared" si="12"/>
        <v>30</v>
      </c>
      <c r="W34">
        <f t="shared" si="1"/>
        <v>5</v>
      </c>
      <c r="X34">
        <f t="shared" si="17"/>
        <v>7</v>
      </c>
      <c r="Y34">
        <v>3</v>
      </c>
      <c r="AD34" s="1"/>
      <c r="AG34" s="9">
        <v>45108</v>
      </c>
      <c r="AH34" t="s">
        <v>20</v>
      </c>
    </row>
    <row r="35" spans="8:34" x14ac:dyDescent="0.25">
      <c r="H35">
        <v>32</v>
      </c>
      <c r="I35">
        <f t="shared" si="13"/>
        <v>4</v>
      </c>
      <c r="J35">
        <f t="shared" si="10"/>
        <v>2</v>
      </c>
      <c r="K35" s="10">
        <f t="shared" si="2"/>
        <v>45133</v>
      </c>
      <c r="L35" s="10">
        <f t="shared" si="3"/>
        <v>45133</v>
      </c>
      <c r="M35" s="10"/>
      <c r="N35" s="10" t="e">
        <f t="shared" si="4"/>
        <v>#N/A</v>
      </c>
      <c r="O35">
        <f t="shared" si="14"/>
        <v>2</v>
      </c>
      <c r="P35" s="10" t="str">
        <f t="shared" si="5"/>
        <v/>
      </c>
      <c r="Q35" s="10"/>
      <c r="R35">
        <f t="shared" si="0"/>
        <v>4</v>
      </c>
      <c r="S35">
        <f t="shared" si="11"/>
        <v>2</v>
      </c>
      <c r="T35" s="10">
        <f t="shared" si="6"/>
        <v>45133</v>
      </c>
      <c r="V35">
        <f t="shared" si="12"/>
        <v>30</v>
      </c>
      <c r="W35">
        <f t="shared" si="1"/>
        <v>5</v>
      </c>
      <c r="AD35" s="1"/>
      <c r="AG35" s="9">
        <v>45109</v>
      </c>
      <c r="AH35" t="s">
        <v>20</v>
      </c>
    </row>
    <row r="36" spans="8:34" x14ac:dyDescent="0.25">
      <c r="H36">
        <v>33</v>
      </c>
      <c r="I36">
        <f t="shared" si="13"/>
        <v>5</v>
      </c>
      <c r="J36">
        <f t="shared" si="10"/>
        <v>2</v>
      </c>
      <c r="K36" s="10">
        <f t="shared" si="2"/>
        <v>45134</v>
      </c>
      <c r="L36" s="10">
        <f t="shared" si="3"/>
        <v>45134</v>
      </c>
      <c r="M36" s="10"/>
      <c r="N36" s="10" t="e">
        <f>IF(MONTH($AE$3)&lt;&gt;MONTH(K36),I36,NA())</f>
        <v>#N/A</v>
      </c>
      <c r="O36">
        <f t="shared" si="14"/>
        <v>2</v>
      </c>
      <c r="P36" s="10" t="str">
        <f t="shared" si="5"/>
        <v/>
      </c>
      <c r="Q36" s="10"/>
      <c r="R36">
        <f t="shared" si="0"/>
        <v>5</v>
      </c>
      <c r="S36">
        <f t="shared" si="11"/>
        <v>2</v>
      </c>
      <c r="T36" s="10">
        <f t="shared" si="6"/>
        <v>45134</v>
      </c>
      <c r="V36">
        <f t="shared" si="12"/>
        <v>30</v>
      </c>
      <c r="W36">
        <f t="shared" si="1"/>
        <v>5</v>
      </c>
      <c r="X36">
        <f t="shared" ref="X36:X42" si="18">IF(W32&gt;=$AE$8,I32,NA())</f>
        <v>1</v>
      </c>
      <c r="Y36">
        <v>2</v>
      </c>
      <c r="AD36" s="1"/>
      <c r="AG36" s="9">
        <v>45110</v>
      </c>
      <c r="AH36" t="s">
        <v>20</v>
      </c>
    </row>
    <row r="37" spans="8:34" x14ac:dyDescent="0.25">
      <c r="H37">
        <v>34</v>
      </c>
      <c r="I37">
        <f t="shared" si="13"/>
        <v>6</v>
      </c>
      <c r="J37">
        <f t="shared" si="10"/>
        <v>2</v>
      </c>
      <c r="K37" s="10">
        <f t="shared" si="2"/>
        <v>45135</v>
      </c>
      <c r="L37" s="10">
        <f t="shared" si="3"/>
        <v>45135</v>
      </c>
      <c r="M37" s="10"/>
      <c r="N37" s="10" t="e">
        <f t="shared" si="4"/>
        <v>#N/A</v>
      </c>
      <c r="O37">
        <f t="shared" si="14"/>
        <v>2</v>
      </c>
      <c r="P37" s="10" t="str">
        <f t="shared" si="5"/>
        <v/>
      </c>
      <c r="Q37" s="10"/>
      <c r="R37" t="e">
        <f t="shared" si="0"/>
        <v>#N/A</v>
      </c>
      <c r="S37">
        <f t="shared" si="11"/>
        <v>2</v>
      </c>
      <c r="T37" s="10" t="e">
        <f t="shared" si="6"/>
        <v>#N/A</v>
      </c>
      <c r="V37">
        <f t="shared" si="12"/>
        <v>30</v>
      </c>
      <c r="W37">
        <f t="shared" si="1"/>
        <v>5</v>
      </c>
      <c r="X37">
        <f t="shared" si="18"/>
        <v>2</v>
      </c>
      <c r="Y37">
        <v>2</v>
      </c>
      <c r="AD37" s="1"/>
      <c r="AG37" s="9">
        <v>45111</v>
      </c>
      <c r="AH37" t="s">
        <v>21</v>
      </c>
    </row>
    <row r="38" spans="8:34" x14ac:dyDescent="0.25">
      <c r="H38">
        <v>35</v>
      </c>
      <c r="I38">
        <f t="shared" si="13"/>
        <v>7</v>
      </c>
      <c r="J38">
        <f t="shared" si="10"/>
        <v>2</v>
      </c>
      <c r="K38" s="10">
        <f t="shared" si="2"/>
        <v>45136</v>
      </c>
      <c r="L38" s="10">
        <f t="shared" si="3"/>
        <v>45136</v>
      </c>
      <c r="M38" s="10"/>
      <c r="N38" s="10" t="e">
        <f t="shared" si="4"/>
        <v>#N/A</v>
      </c>
      <c r="O38">
        <f t="shared" si="14"/>
        <v>2</v>
      </c>
      <c r="P38" s="10" t="str">
        <f t="shared" si="5"/>
        <v/>
      </c>
      <c r="Q38" s="10"/>
      <c r="R38">
        <f t="shared" si="0"/>
        <v>7</v>
      </c>
      <c r="S38">
        <f t="shared" si="11"/>
        <v>2</v>
      </c>
      <c r="T38" s="10">
        <f t="shared" si="6"/>
        <v>45136</v>
      </c>
      <c r="V38">
        <f t="shared" si="12"/>
        <v>30</v>
      </c>
      <c r="W38">
        <f t="shared" si="1"/>
        <v>5</v>
      </c>
      <c r="X38">
        <f t="shared" si="18"/>
        <v>3</v>
      </c>
      <c r="Y38">
        <v>2</v>
      </c>
      <c r="AD38" s="1"/>
      <c r="AG38" s="9">
        <v>45112</v>
      </c>
      <c r="AH38" t="s">
        <v>20</v>
      </c>
    </row>
    <row r="39" spans="8:34" x14ac:dyDescent="0.25">
      <c r="H39">
        <v>36</v>
      </c>
      <c r="I39">
        <f t="shared" si="13"/>
        <v>1</v>
      </c>
      <c r="J39">
        <f t="shared" si="10"/>
        <v>1</v>
      </c>
      <c r="K39" s="10">
        <f t="shared" si="2"/>
        <v>45137</v>
      </c>
      <c r="L39" s="10">
        <f t="shared" si="3"/>
        <v>45137</v>
      </c>
      <c r="M39" s="10"/>
      <c r="N39" s="10" t="e">
        <f t="shared" si="4"/>
        <v>#N/A</v>
      </c>
      <c r="O39">
        <f t="shared" si="14"/>
        <v>1</v>
      </c>
      <c r="P39" s="10" t="str">
        <f t="shared" si="5"/>
        <v/>
      </c>
      <c r="Q39" s="10"/>
      <c r="R39">
        <f t="shared" si="0"/>
        <v>1</v>
      </c>
      <c r="S39">
        <f t="shared" si="11"/>
        <v>1</v>
      </c>
      <c r="T39" s="10">
        <f t="shared" si="6"/>
        <v>45137</v>
      </c>
      <c r="V39">
        <f t="shared" si="12"/>
        <v>31</v>
      </c>
      <c r="W39">
        <f t="shared" si="1"/>
        <v>4</v>
      </c>
      <c r="X39">
        <f t="shared" si="18"/>
        <v>4</v>
      </c>
      <c r="Y39">
        <v>2</v>
      </c>
      <c r="AD39" s="1"/>
      <c r="AG39" s="9">
        <v>45113</v>
      </c>
      <c r="AH39" t="s">
        <v>20</v>
      </c>
    </row>
    <row r="40" spans="8:34" x14ac:dyDescent="0.25">
      <c r="H40">
        <v>37</v>
      </c>
      <c r="I40">
        <f t="shared" si="13"/>
        <v>2</v>
      </c>
      <c r="J40">
        <f t="shared" si="10"/>
        <v>1</v>
      </c>
      <c r="K40" s="10">
        <f t="shared" si="2"/>
        <v>45138</v>
      </c>
      <c r="L40" s="10">
        <f t="shared" si="3"/>
        <v>45138</v>
      </c>
      <c r="M40" s="10"/>
      <c r="N40" s="10" t="e">
        <f t="shared" si="4"/>
        <v>#N/A</v>
      </c>
      <c r="O40">
        <f t="shared" si="14"/>
        <v>1</v>
      </c>
      <c r="P40" s="10" t="str">
        <f t="shared" si="5"/>
        <v/>
      </c>
      <c r="Q40" s="10"/>
      <c r="R40">
        <f t="shared" si="0"/>
        <v>2</v>
      </c>
      <c r="S40">
        <f t="shared" si="11"/>
        <v>1</v>
      </c>
      <c r="T40" s="10">
        <f t="shared" si="6"/>
        <v>45138</v>
      </c>
      <c r="V40">
        <f t="shared" si="12"/>
        <v>31</v>
      </c>
      <c r="W40">
        <f t="shared" si="1"/>
        <v>4</v>
      </c>
      <c r="X40">
        <f t="shared" si="18"/>
        <v>5</v>
      </c>
      <c r="Y40">
        <v>2</v>
      </c>
      <c r="AD40" s="1"/>
      <c r="AG40" s="9">
        <v>45114</v>
      </c>
      <c r="AH40" t="s">
        <v>20</v>
      </c>
    </row>
    <row r="41" spans="8:34" x14ac:dyDescent="0.25">
      <c r="H41">
        <v>38</v>
      </c>
      <c r="I41">
        <f t="shared" si="13"/>
        <v>3</v>
      </c>
      <c r="J41">
        <f t="shared" si="10"/>
        <v>1</v>
      </c>
      <c r="K41" s="10">
        <f t="shared" si="2"/>
        <v>45139</v>
      </c>
      <c r="L41" s="10" t="str">
        <f t="shared" si="3"/>
        <v/>
      </c>
      <c r="M41" s="10"/>
      <c r="N41" s="10">
        <f t="shared" si="4"/>
        <v>3</v>
      </c>
      <c r="O41">
        <f t="shared" si="14"/>
        <v>1</v>
      </c>
      <c r="P41" s="10">
        <f t="shared" si="5"/>
        <v>45139</v>
      </c>
      <c r="Q41" s="10"/>
      <c r="R41">
        <f t="shared" si="0"/>
        <v>3</v>
      </c>
      <c r="S41">
        <f t="shared" si="11"/>
        <v>1</v>
      </c>
      <c r="T41" s="10">
        <f t="shared" si="6"/>
        <v>45139</v>
      </c>
      <c r="V41">
        <f t="shared" si="12"/>
        <v>31</v>
      </c>
      <c r="W41">
        <f t="shared" si="1"/>
        <v>4</v>
      </c>
      <c r="X41">
        <f t="shared" si="18"/>
        <v>6</v>
      </c>
      <c r="Y41">
        <v>2</v>
      </c>
      <c r="AD41" s="1"/>
      <c r="AG41" s="9">
        <v>45115</v>
      </c>
      <c r="AH41" t="s">
        <v>20</v>
      </c>
    </row>
    <row r="42" spans="8:34" x14ac:dyDescent="0.25">
      <c r="H42">
        <v>39</v>
      </c>
      <c r="I42">
        <f t="shared" si="13"/>
        <v>4</v>
      </c>
      <c r="J42">
        <f t="shared" si="10"/>
        <v>1</v>
      </c>
      <c r="K42" s="10">
        <f t="shared" si="2"/>
        <v>45140</v>
      </c>
      <c r="L42" s="10" t="str">
        <f t="shared" si="3"/>
        <v/>
      </c>
      <c r="M42" s="10"/>
      <c r="N42" s="10">
        <f t="shared" si="4"/>
        <v>4</v>
      </c>
      <c r="O42">
        <f t="shared" si="14"/>
        <v>1</v>
      </c>
      <c r="P42" s="10">
        <f t="shared" si="5"/>
        <v>45140</v>
      </c>
      <c r="Q42" s="10"/>
      <c r="R42" t="e">
        <f t="shared" si="0"/>
        <v>#N/A</v>
      </c>
      <c r="S42">
        <f t="shared" si="11"/>
        <v>1</v>
      </c>
      <c r="T42" s="10" t="e">
        <f t="shared" si="6"/>
        <v>#N/A</v>
      </c>
      <c r="V42">
        <f t="shared" si="12"/>
        <v>31</v>
      </c>
      <c r="W42">
        <f t="shared" si="1"/>
        <v>4</v>
      </c>
      <c r="X42">
        <f t="shared" si="18"/>
        <v>7</v>
      </c>
      <c r="Y42">
        <v>2</v>
      </c>
      <c r="AD42" s="1"/>
      <c r="AG42" s="9">
        <v>45116</v>
      </c>
      <c r="AH42" t="s">
        <v>20</v>
      </c>
    </row>
    <row r="43" spans="8:34" x14ac:dyDescent="0.25">
      <c r="H43">
        <v>40</v>
      </c>
      <c r="I43">
        <f t="shared" si="13"/>
        <v>5</v>
      </c>
      <c r="J43">
        <f t="shared" si="10"/>
        <v>1</v>
      </c>
      <c r="K43" s="10">
        <f t="shared" si="2"/>
        <v>45141</v>
      </c>
      <c r="L43" s="10" t="str">
        <f t="shared" si="3"/>
        <v/>
      </c>
      <c r="M43" s="10"/>
      <c r="N43" s="10">
        <f t="shared" si="4"/>
        <v>5</v>
      </c>
      <c r="O43">
        <f t="shared" si="14"/>
        <v>1</v>
      </c>
      <c r="P43" s="10">
        <f t="shared" si="5"/>
        <v>45141</v>
      </c>
      <c r="Q43" s="10"/>
      <c r="R43" t="e">
        <f t="shared" si="0"/>
        <v>#N/A</v>
      </c>
      <c r="S43">
        <f t="shared" si="11"/>
        <v>1</v>
      </c>
      <c r="T43" s="10" t="e">
        <f t="shared" si="6"/>
        <v>#N/A</v>
      </c>
      <c r="V43">
        <f t="shared" si="12"/>
        <v>31</v>
      </c>
      <c r="W43">
        <f t="shared" si="1"/>
        <v>4</v>
      </c>
      <c r="AD43" s="1"/>
      <c r="AG43" s="9">
        <v>45117</v>
      </c>
      <c r="AH43" t="s">
        <v>20</v>
      </c>
    </row>
    <row r="44" spans="8:34" x14ac:dyDescent="0.25">
      <c r="H44">
        <v>41</v>
      </c>
      <c r="I44">
        <f t="shared" si="13"/>
        <v>6</v>
      </c>
      <c r="J44">
        <f t="shared" si="10"/>
        <v>1</v>
      </c>
      <c r="K44" s="10">
        <f t="shared" si="2"/>
        <v>45142</v>
      </c>
      <c r="L44" s="10" t="str">
        <f t="shared" si="3"/>
        <v/>
      </c>
      <c r="M44" s="10"/>
      <c r="N44" s="10">
        <f t="shared" si="4"/>
        <v>6</v>
      </c>
      <c r="O44">
        <f t="shared" si="14"/>
        <v>1</v>
      </c>
      <c r="P44" s="10">
        <f t="shared" si="5"/>
        <v>45142</v>
      </c>
      <c r="Q44" s="10"/>
      <c r="R44">
        <f t="shared" si="0"/>
        <v>6</v>
      </c>
      <c r="S44">
        <f t="shared" si="11"/>
        <v>1</v>
      </c>
      <c r="T44" s="10">
        <f t="shared" si="6"/>
        <v>45142</v>
      </c>
      <c r="V44">
        <f t="shared" si="12"/>
        <v>31</v>
      </c>
      <c r="W44">
        <f t="shared" si="1"/>
        <v>4</v>
      </c>
      <c r="X44" t="e">
        <f t="shared" ref="X44:X50" si="19">IF(W39&gt;=$AE$8,I39,NA())</f>
        <v>#N/A</v>
      </c>
      <c r="Y44">
        <v>1</v>
      </c>
      <c r="AD44" s="1"/>
      <c r="AG44" s="9">
        <v>45118</v>
      </c>
      <c r="AH44" t="s">
        <v>21</v>
      </c>
    </row>
    <row r="45" spans="8:34" x14ac:dyDescent="0.25">
      <c r="H45">
        <v>42</v>
      </c>
      <c r="I45">
        <f t="shared" si="13"/>
        <v>7</v>
      </c>
      <c r="J45">
        <f t="shared" si="10"/>
        <v>1</v>
      </c>
      <c r="K45" s="10">
        <f t="shared" si="2"/>
        <v>45143</v>
      </c>
      <c r="L45" s="10" t="str">
        <f t="shared" si="3"/>
        <v/>
      </c>
      <c r="M45" s="10"/>
      <c r="N45" s="10">
        <f t="shared" si="4"/>
        <v>7</v>
      </c>
      <c r="O45">
        <f t="shared" si="14"/>
        <v>1</v>
      </c>
      <c r="P45" s="10">
        <f t="shared" si="5"/>
        <v>45143</v>
      </c>
      <c r="Q45" s="10"/>
      <c r="R45" t="e">
        <f t="shared" si="0"/>
        <v>#N/A</v>
      </c>
      <c r="S45">
        <f t="shared" si="11"/>
        <v>1</v>
      </c>
      <c r="T45" s="10" t="e">
        <f t="shared" si="6"/>
        <v>#N/A</v>
      </c>
      <c r="V45">
        <f t="shared" si="12"/>
        <v>31</v>
      </c>
      <c r="W45">
        <f t="shared" si="1"/>
        <v>4</v>
      </c>
      <c r="X45" t="e">
        <f t="shared" si="19"/>
        <v>#N/A</v>
      </c>
      <c r="Y45">
        <v>1</v>
      </c>
      <c r="AD45" s="1"/>
      <c r="AG45" s="9">
        <v>45119</v>
      </c>
      <c r="AH45" t="s">
        <v>21</v>
      </c>
    </row>
    <row r="46" spans="8:34" x14ac:dyDescent="0.25">
      <c r="X46" t="e">
        <f t="shared" si="19"/>
        <v>#N/A</v>
      </c>
      <c r="Y46">
        <v>1</v>
      </c>
      <c r="AD46" s="1"/>
      <c r="AG46" s="9">
        <v>45120</v>
      </c>
      <c r="AH46" t="s">
        <v>21</v>
      </c>
    </row>
    <row r="47" spans="8:34" x14ac:dyDescent="0.25">
      <c r="X47" t="e">
        <f t="shared" si="19"/>
        <v>#N/A</v>
      </c>
      <c r="Y47">
        <v>1</v>
      </c>
      <c r="AD47" s="1"/>
      <c r="AG47" s="9">
        <v>45121</v>
      </c>
      <c r="AH47" t="s">
        <v>20</v>
      </c>
    </row>
    <row r="48" spans="8:34" x14ac:dyDescent="0.25">
      <c r="X48" t="e">
        <f t="shared" si="19"/>
        <v>#N/A</v>
      </c>
      <c r="Y48">
        <v>1</v>
      </c>
      <c r="AD48" s="1"/>
      <c r="AG48" s="9">
        <v>45122</v>
      </c>
      <c r="AH48" t="s">
        <v>20</v>
      </c>
    </row>
    <row r="49" spans="24:34" x14ac:dyDescent="0.25">
      <c r="X49" t="e">
        <f t="shared" si="19"/>
        <v>#N/A</v>
      </c>
      <c r="Y49">
        <v>1</v>
      </c>
      <c r="AD49" s="1"/>
      <c r="AG49" s="9">
        <v>45123</v>
      </c>
      <c r="AH49" t="s">
        <v>20</v>
      </c>
    </row>
    <row r="50" spans="24:34" x14ac:dyDescent="0.25">
      <c r="X50" t="e">
        <f t="shared" si="19"/>
        <v>#N/A</v>
      </c>
      <c r="Y50">
        <v>1</v>
      </c>
      <c r="AD50" s="1"/>
      <c r="AG50" s="9">
        <v>45124</v>
      </c>
      <c r="AH50" t="s">
        <v>21</v>
      </c>
    </row>
    <row r="51" spans="24:34" x14ac:dyDescent="0.25">
      <c r="AD51" s="1"/>
      <c r="AG51" s="9">
        <v>45125</v>
      </c>
      <c r="AH51" t="s">
        <v>20</v>
      </c>
    </row>
    <row r="52" spans="24:34" x14ac:dyDescent="0.25">
      <c r="AD52" s="1"/>
      <c r="AG52" s="9">
        <v>45126</v>
      </c>
      <c r="AH52" t="s">
        <v>20</v>
      </c>
    </row>
    <row r="53" spans="24:34" x14ac:dyDescent="0.25">
      <c r="AD53" s="1"/>
      <c r="AG53" s="9">
        <v>45127</v>
      </c>
      <c r="AH53" t="s">
        <v>20</v>
      </c>
    </row>
    <row r="54" spans="24:34" x14ac:dyDescent="0.25">
      <c r="AD54" s="1"/>
      <c r="AG54" s="9">
        <v>45128</v>
      </c>
      <c r="AH54" t="s">
        <v>20</v>
      </c>
    </row>
    <row r="55" spans="24:34" x14ac:dyDescent="0.25">
      <c r="AD55" s="1"/>
      <c r="AG55" s="9">
        <v>45129</v>
      </c>
      <c r="AH55" t="s">
        <v>20</v>
      </c>
    </row>
    <row r="56" spans="24:34" x14ac:dyDescent="0.25">
      <c r="AD56" s="1"/>
      <c r="AG56" s="9">
        <v>45130</v>
      </c>
      <c r="AH56" t="s">
        <v>21</v>
      </c>
    </row>
    <row r="57" spans="24:34" x14ac:dyDescent="0.25">
      <c r="AD57" s="1"/>
      <c r="AG57" s="9">
        <v>45131</v>
      </c>
      <c r="AH57" t="s">
        <v>20</v>
      </c>
    </row>
    <row r="58" spans="24:34" x14ac:dyDescent="0.25">
      <c r="AD58" s="1"/>
      <c r="AG58" s="9">
        <v>45132</v>
      </c>
      <c r="AH58" t="s">
        <v>20</v>
      </c>
    </row>
    <row r="59" spans="24:34" x14ac:dyDescent="0.25">
      <c r="AD59" s="1"/>
      <c r="AG59" s="9">
        <v>45133</v>
      </c>
      <c r="AH59" t="s">
        <v>20</v>
      </c>
    </row>
    <row r="60" spans="24:34" x14ac:dyDescent="0.25">
      <c r="AD60" s="1"/>
      <c r="AG60" s="9">
        <v>45134</v>
      </c>
      <c r="AH60" t="s">
        <v>20</v>
      </c>
    </row>
    <row r="61" spans="24:34" x14ac:dyDescent="0.25">
      <c r="AD61" s="1"/>
      <c r="AG61" s="9">
        <v>45135</v>
      </c>
      <c r="AH61" t="s">
        <v>21</v>
      </c>
    </row>
    <row r="62" spans="24:34" x14ac:dyDescent="0.25">
      <c r="AD62" s="1"/>
      <c r="AG62" s="9">
        <v>45136</v>
      </c>
      <c r="AH62" t="s">
        <v>20</v>
      </c>
    </row>
    <row r="63" spans="24:34" x14ac:dyDescent="0.25">
      <c r="AD63" s="1"/>
      <c r="AG63" s="9">
        <v>45137</v>
      </c>
      <c r="AH63" t="s">
        <v>20</v>
      </c>
    </row>
    <row r="64" spans="24:34" x14ac:dyDescent="0.25">
      <c r="AD64" s="1"/>
      <c r="AG64" s="9">
        <v>45138</v>
      </c>
      <c r="AH64" t="s">
        <v>20</v>
      </c>
    </row>
    <row r="65" spans="30:34" x14ac:dyDescent="0.25">
      <c r="AD65" s="1"/>
      <c r="AG65" s="9">
        <v>45139</v>
      </c>
      <c r="AH65" t="s">
        <v>20</v>
      </c>
    </row>
    <row r="66" spans="30:34" x14ac:dyDescent="0.25">
      <c r="AD66" s="1"/>
      <c r="AG66" s="9">
        <v>45140</v>
      </c>
      <c r="AH66" t="s">
        <v>21</v>
      </c>
    </row>
    <row r="67" spans="30:34" x14ac:dyDescent="0.25">
      <c r="AD67" s="1"/>
      <c r="AG67" s="9">
        <v>45141</v>
      </c>
      <c r="AH67" t="s">
        <v>21</v>
      </c>
    </row>
    <row r="68" spans="30:34" x14ac:dyDescent="0.25">
      <c r="AD68" s="1"/>
      <c r="AG68" s="9">
        <v>45142</v>
      </c>
      <c r="AH68" t="s">
        <v>20</v>
      </c>
    </row>
    <row r="69" spans="30:34" x14ac:dyDescent="0.25">
      <c r="AD69" s="1"/>
      <c r="AG69" s="9">
        <v>45143</v>
      </c>
      <c r="AH69" t="s">
        <v>21</v>
      </c>
    </row>
    <row r="70" spans="30:34" x14ac:dyDescent="0.25">
      <c r="AD70" s="1"/>
      <c r="AG70" s="9">
        <v>45144</v>
      </c>
      <c r="AH70" t="s">
        <v>21</v>
      </c>
    </row>
    <row r="71" spans="30:34" x14ac:dyDescent="0.25">
      <c r="AD71" s="1"/>
      <c r="AG71" s="9">
        <v>45145</v>
      </c>
      <c r="AH71" t="s">
        <v>21</v>
      </c>
    </row>
    <row r="72" spans="30:34" x14ac:dyDescent="0.25">
      <c r="AD72" s="1"/>
      <c r="AG72" s="9">
        <v>45146</v>
      </c>
      <c r="AH72" t="s">
        <v>20</v>
      </c>
    </row>
    <row r="73" spans="30:34" x14ac:dyDescent="0.25">
      <c r="AD73" s="1"/>
      <c r="AG73" s="9">
        <v>45147</v>
      </c>
      <c r="AH73" t="s">
        <v>20</v>
      </c>
    </row>
    <row r="74" spans="30:34" x14ac:dyDescent="0.25">
      <c r="AD74" s="1"/>
      <c r="AG74" s="9">
        <v>45148</v>
      </c>
      <c r="AH74" t="s">
        <v>20</v>
      </c>
    </row>
    <row r="75" spans="30:34" x14ac:dyDescent="0.25">
      <c r="AD75" s="1"/>
      <c r="AG75" s="9">
        <v>45149</v>
      </c>
      <c r="AH75" t="s">
        <v>20</v>
      </c>
    </row>
    <row r="76" spans="30:34" x14ac:dyDescent="0.25">
      <c r="AD76" s="1"/>
      <c r="AG76" s="9">
        <v>45150</v>
      </c>
      <c r="AH76" t="s">
        <v>20</v>
      </c>
    </row>
    <row r="77" spans="30:34" x14ac:dyDescent="0.25">
      <c r="AD77" s="1"/>
      <c r="AG77" s="9">
        <v>45151</v>
      </c>
      <c r="AH77" t="s">
        <v>20</v>
      </c>
    </row>
    <row r="78" spans="30:34" x14ac:dyDescent="0.25">
      <c r="AD78" s="1"/>
      <c r="AG78" s="9">
        <v>45152</v>
      </c>
      <c r="AH78" t="s">
        <v>21</v>
      </c>
    </row>
    <row r="79" spans="30:34" x14ac:dyDescent="0.25">
      <c r="AD79" s="1"/>
      <c r="AG79" s="9">
        <v>45153</v>
      </c>
      <c r="AH79" t="s">
        <v>20</v>
      </c>
    </row>
    <row r="80" spans="30:34" x14ac:dyDescent="0.25">
      <c r="AD80" s="1"/>
      <c r="AG80" s="9">
        <v>45154</v>
      </c>
      <c r="AH80" t="s">
        <v>20</v>
      </c>
    </row>
    <row r="81" spans="30:34" x14ac:dyDescent="0.25">
      <c r="AD81" s="1"/>
      <c r="AG81" s="9">
        <v>45155</v>
      </c>
      <c r="AH81" t="s">
        <v>20</v>
      </c>
    </row>
    <row r="82" spans="30:34" x14ac:dyDescent="0.25">
      <c r="AD82" s="1"/>
      <c r="AG82" s="9">
        <v>45156</v>
      </c>
      <c r="AH82" t="s">
        <v>20</v>
      </c>
    </row>
    <row r="83" spans="30:34" x14ac:dyDescent="0.25">
      <c r="AD83" s="1"/>
      <c r="AG83" s="9">
        <v>45157</v>
      </c>
      <c r="AH83" t="s">
        <v>20</v>
      </c>
    </row>
    <row r="84" spans="30:34" x14ac:dyDescent="0.25">
      <c r="AD84" s="1"/>
      <c r="AG84" s="9">
        <v>45158</v>
      </c>
      <c r="AH84" t="s">
        <v>20</v>
      </c>
    </row>
    <row r="85" spans="30:34" x14ac:dyDescent="0.25">
      <c r="AD85" s="1"/>
      <c r="AG85" s="9">
        <v>45159</v>
      </c>
      <c r="AH85" t="s">
        <v>20</v>
      </c>
    </row>
    <row r="86" spans="30:34" x14ac:dyDescent="0.25">
      <c r="AD86" s="1"/>
      <c r="AG86" s="9">
        <v>45160</v>
      </c>
      <c r="AH86" t="s">
        <v>20</v>
      </c>
    </row>
    <row r="87" spans="30:34" x14ac:dyDescent="0.25">
      <c r="AD87" s="1"/>
      <c r="AG87" s="9">
        <v>45161</v>
      </c>
      <c r="AH87" t="s">
        <v>21</v>
      </c>
    </row>
    <row r="88" spans="30:34" x14ac:dyDescent="0.25">
      <c r="AD88" s="1"/>
      <c r="AG88" s="9">
        <v>45162</v>
      </c>
      <c r="AH88" t="s">
        <v>20</v>
      </c>
    </row>
    <row r="89" spans="30:34" x14ac:dyDescent="0.25">
      <c r="AD89" s="1"/>
      <c r="AG89" s="9">
        <v>45163</v>
      </c>
      <c r="AH89" t="s">
        <v>20</v>
      </c>
    </row>
    <row r="90" spans="30:34" x14ac:dyDescent="0.25">
      <c r="AD90" s="1"/>
      <c r="AG90" s="9">
        <v>45164</v>
      </c>
      <c r="AH90" t="s">
        <v>20</v>
      </c>
    </row>
    <row r="91" spans="30:34" x14ac:dyDescent="0.25">
      <c r="AD91" s="1"/>
      <c r="AG91" s="9">
        <v>45165</v>
      </c>
      <c r="AH91" t="s">
        <v>20</v>
      </c>
    </row>
    <row r="92" spans="30:34" x14ac:dyDescent="0.25">
      <c r="AD92" s="1"/>
      <c r="AG92" s="9">
        <v>45166</v>
      </c>
      <c r="AH92" t="s">
        <v>21</v>
      </c>
    </row>
    <row r="93" spans="30:34" x14ac:dyDescent="0.25">
      <c r="AD93" s="1"/>
      <c r="AG93" s="9">
        <v>45167</v>
      </c>
      <c r="AH93" t="s">
        <v>21</v>
      </c>
    </row>
    <row r="94" spans="30:34" x14ac:dyDescent="0.25">
      <c r="AD94" s="1"/>
      <c r="AG94" s="9">
        <v>45168</v>
      </c>
      <c r="AH94" t="s">
        <v>20</v>
      </c>
    </row>
    <row r="95" spans="30:34" x14ac:dyDescent="0.25">
      <c r="AD95" s="1"/>
      <c r="AG95" s="9">
        <v>45169</v>
      </c>
      <c r="AH95" t="s">
        <v>20</v>
      </c>
    </row>
    <row r="96" spans="30:34" x14ac:dyDescent="0.25">
      <c r="AD96" s="1"/>
    </row>
    <row r="97" spans="30:30" x14ac:dyDescent="0.25">
      <c r="AD97" s="1"/>
    </row>
    <row r="98" spans="30:30" x14ac:dyDescent="0.25">
      <c r="AD98" s="1"/>
    </row>
    <row r="99" spans="30:30" x14ac:dyDescent="0.25">
      <c r="AD99" s="1"/>
    </row>
    <row r="100" spans="30:30" x14ac:dyDescent="0.25">
      <c r="AD100" s="1"/>
    </row>
    <row r="101" spans="30:30" x14ac:dyDescent="0.25">
      <c r="AD101" s="1"/>
    </row>
    <row r="102" spans="30:30" x14ac:dyDescent="0.25">
      <c r="AD102" s="1"/>
    </row>
    <row r="103" spans="30:30" x14ac:dyDescent="0.25">
      <c r="AD103" s="1"/>
    </row>
  </sheetData>
  <dataValidations count="1">
    <dataValidation type="list" allowBlank="1" showInputMessage="1" showErrorMessage="1" sqref="AE6" xr:uid="{FA7F38D0-86D8-4B3E-8E8B-0A7DA64FD4C8}">
      <formula1>$AJ$4:$AJ$10</formula1>
    </dataValidation>
  </dataValidations>
  <hyperlinks>
    <hyperlink ref="A1" location="'TOC Gallery'!A1" tooltip="Go To: Table of Contents" display="'TOC Gallery'!A1" xr:uid="{A66CDDD0-4048-48A9-8B71-B341555DB224}"/>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7889" r:id="rId3" name="Spinner 1">
              <controlPr defaultSize="0" autoPict="0">
                <anchor moveWithCells="1" sizeWithCells="1">
                  <from>
                    <xdr:col>4</xdr:col>
                    <xdr:colOff>161925</xdr:colOff>
                    <xdr:row>1</xdr:row>
                    <xdr:rowOff>171450</xdr:rowOff>
                  </from>
                  <to>
                    <xdr:col>4</xdr:col>
                    <xdr:colOff>333375</xdr:colOff>
                    <xdr:row>3</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BE75-20B8-4D4B-BE7A-6EBBA9C8E1CC}">
  <sheetPr codeName="Sheet4"/>
  <dimension ref="A1:L3"/>
  <sheetViews>
    <sheetView workbookViewId="0"/>
  </sheetViews>
  <sheetFormatPr defaultRowHeight="15" x14ac:dyDescent="0.25"/>
  <cols>
    <col min="1" max="1" width="2.7109375" customWidth="1"/>
    <col min="11" max="11" width="12.28515625" customWidth="1"/>
  </cols>
  <sheetData>
    <row r="1" spans="1:12" x14ac:dyDescent="0.25">
      <c r="A1" s="15">
        <v>3</v>
      </c>
      <c r="B1" s="2" t="s">
        <v>12</v>
      </c>
      <c r="K1" s="2" t="s">
        <v>1</v>
      </c>
    </row>
    <row r="2" spans="1:12" x14ac:dyDescent="0.25">
      <c r="K2" t="s">
        <v>0</v>
      </c>
      <c r="L2" s="5">
        <v>0.85</v>
      </c>
    </row>
    <row r="3" spans="1:12" x14ac:dyDescent="0.25">
      <c r="K3" t="s">
        <v>3</v>
      </c>
      <c r="L3" s="6">
        <f>1-L2</f>
        <v>0.15000000000000002</v>
      </c>
    </row>
  </sheetData>
  <hyperlinks>
    <hyperlink ref="A1" location="'TOC Gallery'!A1" tooltip="Go To: Table of Contents" display="'TOC Gallery'!A1" xr:uid="{F72B85D6-93EF-4592-97BD-6BB3E2F1F470}"/>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4595-5AE1-473D-AF8B-8405B49469E9}">
  <sheetPr codeName="Sheet1"/>
  <dimension ref="A1:M4"/>
  <sheetViews>
    <sheetView workbookViewId="0"/>
  </sheetViews>
  <sheetFormatPr defaultRowHeight="15" x14ac:dyDescent="0.25"/>
  <cols>
    <col min="1" max="1" width="2.7109375" customWidth="1"/>
    <col min="8" max="8" width="11.42578125" bestFit="1" customWidth="1"/>
    <col min="10" max="10" width="9.140625" customWidth="1"/>
    <col min="12" max="12" width="9.7109375" bestFit="1" customWidth="1"/>
    <col min="13" max="13" width="10.7109375" bestFit="1" customWidth="1"/>
  </cols>
  <sheetData>
    <row r="1" spans="1:13" x14ac:dyDescent="0.25">
      <c r="A1" s="15">
        <v>3</v>
      </c>
      <c r="B1" s="2" t="s">
        <v>43</v>
      </c>
      <c r="K1" s="2" t="s">
        <v>1</v>
      </c>
    </row>
    <row r="2" spans="1:13" x14ac:dyDescent="0.25">
      <c r="L2" s="2" t="s">
        <v>0</v>
      </c>
      <c r="M2" s="2" t="s">
        <v>3</v>
      </c>
    </row>
    <row r="3" spans="1:13" x14ac:dyDescent="0.25">
      <c r="K3" s="2" t="s">
        <v>2</v>
      </c>
      <c r="L3" s="1">
        <v>0.54</v>
      </c>
      <c r="M3" s="1">
        <f>1-L3</f>
        <v>0.45999999999999996</v>
      </c>
    </row>
    <row r="4" spans="1:13" x14ac:dyDescent="0.25">
      <c r="L4" s="1"/>
      <c r="M4" s="1"/>
    </row>
  </sheetData>
  <hyperlinks>
    <hyperlink ref="A1" location="'TOC Gallery'!A1" tooltip="Go To: Table of Contents" display="'TOC Gallery'!A1" xr:uid="{4C4AFA70-9D46-44BD-ACAC-5CC83FBB8067}"/>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8AB4F-E0AF-4D9F-991B-60F5956B1845}">
  <sheetPr codeName="Sheet5"/>
  <dimension ref="A1:M22"/>
  <sheetViews>
    <sheetView workbookViewId="0"/>
  </sheetViews>
  <sheetFormatPr defaultRowHeight="15" x14ac:dyDescent="0.25"/>
  <cols>
    <col min="1" max="1" width="2.7109375" customWidth="1"/>
    <col min="9" max="9" width="10.140625" bestFit="1" customWidth="1"/>
  </cols>
  <sheetData>
    <row r="1" spans="1:13" x14ac:dyDescent="0.25">
      <c r="A1" s="15">
        <v>3</v>
      </c>
      <c r="B1" s="2" t="s">
        <v>29</v>
      </c>
      <c r="I1" s="2" t="s">
        <v>1</v>
      </c>
    </row>
    <row r="2" spans="1:13" x14ac:dyDescent="0.25">
      <c r="I2" s="2" t="s">
        <v>41</v>
      </c>
      <c r="J2" s="2" t="s">
        <v>5</v>
      </c>
      <c r="K2" s="2" t="s">
        <v>40</v>
      </c>
      <c r="L2" s="2" t="s">
        <v>13</v>
      </c>
      <c r="M2" s="2" t="s">
        <v>0</v>
      </c>
    </row>
    <row r="3" spans="1:13" x14ac:dyDescent="0.25">
      <c r="I3" cm="1">
        <f t="array" ref="I3:I22">_xlfn.SEQUENCE(20)</f>
        <v>1</v>
      </c>
      <c r="J3" cm="1">
        <f t="array" ref="J3:J22">_xlfn.ANCHORARRAY(I3)*0+1</f>
        <v>1</v>
      </c>
      <c r="K3" cm="1">
        <f t="array" ref="K3:K22">IF(_xlfn.ANCHORARRAY(I3)&lt;=MAX(_xlfn.ANCHORARRAY(I3))*M3,1,NA())</f>
        <v>1</v>
      </c>
      <c r="L3" s="5" t="str">
        <f>IFERROR(IF(AND(K3=1,ISERROR(K4)),$M$3,""),"")</f>
        <v/>
      </c>
      <c r="M3" s="5">
        <v>0.45</v>
      </c>
    </row>
    <row r="4" spans="1:13" x14ac:dyDescent="0.25">
      <c r="I4">
        <v>2</v>
      </c>
      <c r="J4">
        <v>1</v>
      </c>
      <c r="K4">
        <v>1</v>
      </c>
      <c r="L4" s="5" t="str">
        <f t="shared" ref="L4:L22" si="0">IFERROR(IF(AND(K4=1,ISERROR(K5)),$M$3,""),"")</f>
        <v/>
      </c>
    </row>
    <row r="5" spans="1:13" x14ac:dyDescent="0.25">
      <c r="I5">
        <v>3</v>
      </c>
      <c r="J5">
        <v>1</v>
      </c>
      <c r="K5">
        <v>1</v>
      </c>
      <c r="L5" s="5" t="str">
        <f t="shared" si="0"/>
        <v/>
      </c>
    </row>
    <row r="6" spans="1:13" x14ac:dyDescent="0.25">
      <c r="I6">
        <v>4</v>
      </c>
      <c r="J6">
        <v>1</v>
      </c>
      <c r="K6">
        <v>1</v>
      </c>
      <c r="L6" s="5" t="str">
        <f t="shared" si="0"/>
        <v/>
      </c>
    </row>
    <row r="7" spans="1:13" x14ac:dyDescent="0.25">
      <c r="I7">
        <v>5</v>
      </c>
      <c r="J7">
        <v>1</v>
      </c>
      <c r="K7">
        <v>1</v>
      </c>
      <c r="L7" s="5" t="str">
        <f t="shared" si="0"/>
        <v/>
      </c>
    </row>
    <row r="8" spans="1:13" x14ac:dyDescent="0.25">
      <c r="I8">
        <v>6</v>
      </c>
      <c r="J8">
        <v>1</v>
      </c>
      <c r="K8">
        <v>1</v>
      </c>
      <c r="L8" s="5" t="str">
        <f t="shared" si="0"/>
        <v/>
      </c>
    </row>
    <row r="9" spans="1:13" x14ac:dyDescent="0.25">
      <c r="I9">
        <v>7</v>
      </c>
      <c r="J9">
        <v>1</v>
      </c>
      <c r="K9">
        <v>1</v>
      </c>
      <c r="L9" s="5" t="str">
        <f t="shared" si="0"/>
        <v/>
      </c>
    </row>
    <row r="10" spans="1:13" x14ac:dyDescent="0.25">
      <c r="I10">
        <v>8</v>
      </c>
      <c r="J10">
        <v>1</v>
      </c>
      <c r="K10">
        <v>1</v>
      </c>
      <c r="L10" s="5" t="str">
        <f t="shared" si="0"/>
        <v/>
      </c>
    </row>
    <row r="11" spans="1:13" x14ac:dyDescent="0.25">
      <c r="I11">
        <v>9</v>
      </c>
      <c r="J11">
        <v>1</v>
      </c>
      <c r="K11">
        <v>1</v>
      </c>
      <c r="L11" s="5">
        <f t="shared" si="0"/>
        <v>0.45</v>
      </c>
    </row>
    <row r="12" spans="1:13" x14ac:dyDescent="0.25">
      <c r="I12">
        <v>10</v>
      </c>
      <c r="J12">
        <v>1</v>
      </c>
      <c r="K12" t="e">
        <v>#N/A</v>
      </c>
      <c r="L12" s="5" t="str">
        <f t="shared" si="0"/>
        <v/>
      </c>
    </row>
    <row r="13" spans="1:13" x14ac:dyDescent="0.25">
      <c r="I13">
        <v>11</v>
      </c>
      <c r="J13">
        <v>1</v>
      </c>
      <c r="K13" t="e">
        <v>#N/A</v>
      </c>
      <c r="L13" s="5" t="str">
        <f t="shared" si="0"/>
        <v/>
      </c>
    </row>
    <row r="14" spans="1:13" x14ac:dyDescent="0.25">
      <c r="I14">
        <v>12</v>
      </c>
      <c r="J14">
        <v>1</v>
      </c>
      <c r="K14" t="e">
        <v>#N/A</v>
      </c>
      <c r="L14" s="5" t="str">
        <f t="shared" si="0"/>
        <v/>
      </c>
    </row>
    <row r="15" spans="1:13" x14ac:dyDescent="0.25">
      <c r="I15">
        <v>13</v>
      </c>
      <c r="J15">
        <v>1</v>
      </c>
      <c r="K15" t="e">
        <v>#N/A</v>
      </c>
      <c r="L15" s="5" t="str">
        <f t="shared" si="0"/>
        <v/>
      </c>
    </row>
    <row r="16" spans="1:13" x14ac:dyDescent="0.25">
      <c r="I16">
        <v>14</v>
      </c>
      <c r="J16">
        <v>1</v>
      </c>
      <c r="K16" t="e">
        <v>#N/A</v>
      </c>
      <c r="L16" s="5" t="str">
        <f t="shared" si="0"/>
        <v/>
      </c>
    </row>
    <row r="17" spans="9:12" x14ac:dyDescent="0.25">
      <c r="I17">
        <v>15</v>
      </c>
      <c r="J17">
        <v>1</v>
      </c>
      <c r="K17" t="e">
        <v>#N/A</v>
      </c>
      <c r="L17" s="5" t="str">
        <f t="shared" si="0"/>
        <v/>
      </c>
    </row>
    <row r="18" spans="9:12" x14ac:dyDescent="0.25">
      <c r="I18">
        <v>16</v>
      </c>
      <c r="J18">
        <v>1</v>
      </c>
      <c r="K18" t="e">
        <v>#N/A</v>
      </c>
      <c r="L18" s="5" t="str">
        <f t="shared" si="0"/>
        <v/>
      </c>
    </row>
    <row r="19" spans="9:12" x14ac:dyDescent="0.25">
      <c r="I19">
        <v>17</v>
      </c>
      <c r="J19">
        <v>1</v>
      </c>
      <c r="K19" t="e">
        <v>#N/A</v>
      </c>
      <c r="L19" s="5" t="str">
        <f t="shared" si="0"/>
        <v/>
      </c>
    </row>
    <row r="20" spans="9:12" x14ac:dyDescent="0.25">
      <c r="I20">
        <v>18</v>
      </c>
      <c r="J20">
        <v>1</v>
      </c>
      <c r="K20" t="e">
        <v>#N/A</v>
      </c>
      <c r="L20" s="5" t="str">
        <f t="shared" si="0"/>
        <v/>
      </c>
    </row>
    <row r="21" spans="9:12" x14ac:dyDescent="0.25">
      <c r="I21">
        <v>19</v>
      </c>
      <c r="J21">
        <v>1</v>
      </c>
      <c r="K21" t="e">
        <v>#N/A</v>
      </c>
      <c r="L21" s="5" t="str">
        <f t="shared" si="0"/>
        <v/>
      </c>
    </row>
    <row r="22" spans="9:12" x14ac:dyDescent="0.25">
      <c r="I22">
        <v>20</v>
      </c>
      <c r="J22">
        <v>1</v>
      </c>
      <c r="K22" t="e">
        <v>#N/A</v>
      </c>
      <c r="L22" s="5" t="str">
        <f t="shared" si="0"/>
        <v/>
      </c>
    </row>
  </sheetData>
  <hyperlinks>
    <hyperlink ref="A1" location="'TOC Gallery'!A1" tooltip="Go To: Table of Contents" display="'TOC Gallery'!A1" xr:uid="{2A59A94C-37E8-401B-9013-F29108A714B5}"/>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FB5F-DBF1-4C9B-95B9-FD007E956DBB}">
  <sheetPr codeName="Sheet3"/>
  <dimension ref="A1:O6"/>
  <sheetViews>
    <sheetView workbookViewId="0"/>
  </sheetViews>
  <sheetFormatPr defaultRowHeight="15" x14ac:dyDescent="0.25"/>
  <cols>
    <col min="1" max="1" width="2.7109375" customWidth="1"/>
    <col min="10" max="10" width="15.28515625" bestFit="1" customWidth="1"/>
    <col min="11" max="15" width="11.42578125" customWidth="1"/>
  </cols>
  <sheetData>
    <row r="1" spans="1:15" x14ac:dyDescent="0.25">
      <c r="A1" s="15">
        <v>3</v>
      </c>
      <c r="B1" s="2" t="s">
        <v>30</v>
      </c>
      <c r="J1" s="2" t="s">
        <v>1</v>
      </c>
    </row>
    <row r="2" spans="1:15" x14ac:dyDescent="0.25">
      <c r="J2" s="3" t="s">
        <v>4</v>
      </c>
      <c r="K2" s="4">
        <v>1</v>
      </c>
      <c r="L2" s="4">
        <v>2</v>
      </c>
      <c r="M2" s="4">
        <v>3</v>
      </c>
      <c r="N2" s="4">
        <v>4</v>
      </c>
      <c r="O2" s="4">
        <v>5</v>
      </c>
    </row>
    <row r="3" spans="1:15" x14ac:dyDescent="0.25">
      <c r="J3" t="s">
        <v>5</v>
      </c>
      <c r="K3">
        <v>1</v>
      </c>
      <c r="L3">
        <v>1</v>
      </c>
      <c r="M3">
        <v>1</v>
      </c>
      <c r="N3">
        <v>1</v>
      </c>
      <c r="O3">
        <v>1</v>
      </c>
    </row>
    <row r="4" spans="1:15" x14ac:dyDescent="0.25">
      <c r="J4" t="s">
        <v>0</v>
      </c>
      <c r="K4">
        <f>IF(K2&lt;=$K$6,1,NA())</f>
        <v>1</v>
      </c>
      <c r="L4">
        <f>IF(L2&lt;=$K$6,1,NA())</f>
        <v>1</v>
      </c>
      <c r="M4">
        <f>IF(M2&lt;=$K$6,1,NA())</f>
        <v>1</v>
      </c>
      <c r="N4" t="e">
        <f>IF(N2&lt;=$K$6,1,NA())</f>
        <v>#N/A</v>
      </c>
      <c r="O4" t="e">
        <f>IF(O2&lt;=$K$6,1,NA())</f>
        <v>#N/A</v>
      </c>
    </row>
    <row r="6" spans="1:15" x14ac:dyDescent="0.25">
      <c r="K6">
        <v>3</v>
      </c>
    </row>
  </sheetData>
  <hyperlinks>
    <hyperlink ref="A1" location="'TOC Gallery'!A1" tooltip="Go To: Table of Contents" display="'TOC Gallery'!A1" xr:uid="{75746C2D-F62D-4EFF-A07B-F5068F7FF50B}"/>
  </hyperlink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2195-10C8-4F5F-B682-3CF9447CF991}">
  <sheetPr codeName="Sheet2"/>
  <dimension ref="A1:M7"/>
  <sheetViews>
    <sheetView workbookViewId="0"/>
  </sheetViews>
  <sheetFormatPr defaultRowHeight="15" x14ac:dyDescent="0.25"/>
  <cols>
    <col min="1" max="1" width="2.7109375" customWidth="1"/>
    <col min="8" max="8" width="15.28515625" bestFit="1" customWidth="1"/>
    <col min="9" max="13" width="11.42578125" customWidth="1"/>
  </cols>
  <sheetData>
    <row r="1" spans="1:13" x14ac:dyDescent="0.25">
      <c r="A1" s="15">
        <v>3</v>
      </c>
      <c r="B1" s="2" t="s">
        <v>31</v>
      </c>
      <c r="H1" s="2" t="s">
        <v>1</v>
      </c>
    </row>
    <row r="2" spans="1:13" x14ac:dyDescent="0.25">
      <c r="H2" s="3" t="s">
        <v>4</v>
      </c>
      <c r="I2" s="3" t="s">
        <v>7</v>
      </c>
      <c r="J2" s="3" t="s">
        <v>8</v>
      </c>
      <c r="K2" s="3" t="s">
        <v>9</v>
      </c>
      <c r="L2" s="3" t="s">
        <v>10</v>
      </c>
      <c r="M2" s="3" t="s">
        <v>11</v>
      </c>
    </row>
    <row r="3" spans="1:13" x14ac:dyDescent="0.25">
      <c r="H3" t="s">
        <v>5</v>
      </c>
      <c r="I3">
        <f>IF(I7=1,1,0)</f>
        <v>0</v>
      </c>
      <c r="J3">
        <f>IF(J7=1,1,0)</f>
        <v>0</v>
      </c>
      <c r="K3">
        <f>IF(K7=1,1,0)</f>
        <v>1</v>
      </c>
      <c r="L3">
        <f>IF(L7=1,1,0)</f>
        <v>0</v>
      </c>
      <c r="M3">
        <f>IF(M7=1,1,0)</f>
        <v>1</v>
      </c>
    </row>
    <row r="4" spans="1:13" x14ac:dyDescent="0.25">
      <c r="H4" t="s">
        <v>6</v>
      </c>
      <c r="I4">
        <f>IF(I7=2,1,0)</f>
        <v>1</v>
      </c>
      <c r="J4">
        <f>IF(J7=2,1,0)</f>
        <v>0</v>
      </c>
      <c r="K4">
        <f>IF(K7=2,1,0)</f>
        <v>0</v>
      </c>
      <c r="L4">
        <f>IF(L7=2,1,0)</f>
        <v>1</v>
      </c>
      <c r="M4">
        <f>IF(M7=2,1,0)</f>
        <v>0</v>
      </c>
    </row>
    <row r="5" spans="1:13" x14ac:dyDescent="0.25">
      <c r="H5" t="s">
        <v>28</v>
      </c>
      <c r="I5">
        <f>IF(I7=3,1,0)</f>
        <v>0</v>
      </c>
      <c r="J5">
        <f>IF(J7=3,1,0)</f>
        <v>1</v>
      </c>
      <c r="K5">
        <f>IF(K7=3,1,0)</f>
        <v>0</v>
      </c>
      <c r="L5">
        <f>IF(L7=3,1,0)</f>
        <v>0</v>
      </c>
      <c r="M5">
        <f>IF(M7=3,1,0)</f>
        <v>0</v>
      </c>
    </row>
    <row r="7" spans="1:13" x14ac:dyDescent="0.25">
      <c r="I7">
        <v>2</v>
      </c>
      <c r="J7">
        <v>3</v>
      </c>
      <c r="K7">
        <v>1</v>
      </c>
      <c r="L7">
        <v>2</v>
      </c>
      <c r="M7">
        <v>1</v>
      </c>
    </row>
  </sheetData>
  <phoneticPr fontId="3" type="noConversion"/>
  <hyperlinks>
    <hyperlink ref="A1" location="'TOC Gallery'!A1" tooltip="Go To: Table of Contents" display="'TOC Gallery'!A1" xr:uid="{92CE0BB0-3E87-46AC-BF9F-5379B61258E4}"/>
  </hyperlink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543DB-72CE-4AB2-8A87-2940D9CCC62B}">
  <sheetPr codeName="Sheet8"/>
  <dimension ref="A1:AE103"/>
  <sheetViews>
    <sheetView workbookViewId="0"/>
  </sheetViews>
  <sheetFormatPr defaultRowHeight="15" x14ac:dyDescent="0.25"/>
  <cols>
    <col min="1" max="1" width="2.7109375" customWidth="1"/>
    <col min="11" max="11" width="10.28515625" bestFit="1" customWidth="1"/>
    <col min="12" max="15" width="10.28515625" customWidth="1"/>
    <col min="24" max="24" width="10.28515625" bestFit="1" customWidth="1"/>
    <col min="25" max="25" width="11.42578125" customWidth="1"/>
    <col min="26" max="26" width="10.7109375" bestFit="1" customWidth="1"/>
    <col min="27" max="28" width="9.7109375" bestFit="1" customWidth="1"/>
  </cols>
  <sheetData>
    <row r="1" spans="1:31" x14ac:dyDescent="0.25">
      <c r="A1" s="15">
        <v>3</v>
      </c>
      <c r="B1" s="2" t="s">
        <v>32</v>
      </c>
      <c r="H1" s="2" t="s">
        <v>1</v>
      </c>
    </row>
    <row r="2" spans="1:31" x14ac:dyDescent="0.25">
      <c r="I2" s="2" t="s">
        <v>51</v>
      </c>
      <c r="M2" s="2" t="s">
        <v>50</v>
      </c>
      <c r="P2" s="2" t="s">
        <v>40</v>
      </c>
      <c r="U2" s="2" t="s">
        <v>53</v>
      </c>
      <c r="V2">
        <v>5</v>
      </c>
      <c r="X2" s="2" t="s">
        <v>33</v>
      </c>
      <c r="Y2" s="8">
        <f>DATE(1900,Y4,1)</f>
        <v>45078</v>
      </c>
      <c r="AD2" s="2" t="s">
        <v>35</v>
      </c>
    </row>
    <row r="3" spans="1:31" x14ac:dyDescent="0.25">
      <c r="H3" s="2" t="s">
        <v>14</v>
      </c>
      <c r="I3" s="2" t="s">
        <v>15</v>
      </c>
      <c r="J3" s="2" t="s">
        <v>16</v>
      </c>
      <c r="K3" s="2" t="s">
        <v>19</v>
      </c>
      <c r="L3" s="2"/>
      <c r="M3" s="2" t="s">
        <v>15</v>
      </c>
      <c r="N3" s="2" t="s">
        <v>16</v>
      </c>
      <c r="O3" s="2"/>
      <c r="P3" s="2" t="s">
        <v>15</v>
      </c>
      <c r="Q3" s="2" t="s">
        <v>16</v>
      </c>
      <c r="R3" s="2"/>
      <c r="S3" s="2" t="s">
        <v>54</v>
      </c>
      <c r="T3" s="2" t="s">
        <v>55</v>
      </c>
      <c r="U3" s="2" t="s">
        <v>15</v>
      </c>
      <c r="V3" s="2" t="s">
        <v>16</v>
      </c>
      <c r="W3" s="2"/>
      <c r="X3" s="2" t="s">
        <v>34</v>
      </c>
      <c r="Y3" t="str">
        <f>TEXT(Y2,"mmmm yyyy")</f>
        <v>June 2023</v>
      </c>
      <c r="AA3" s="2" t="s">
        <v>18</v>
      </c>
      <c r="AB3" s="2" t="s">
        <v>0</v>
      </c>
      <c r="AD3" s="2" t="s">
        <v>22</v>
      </c>
      <c r="AE3" s="2" t="s">
        <v>17</v>
      </c>
    </row>
    <row r="4" spans="1:31" x14ac:dyDescent="0.25">
      <c r="H4" cm="1">
        <f t="array" ref="H4:H45">_xlfn.SEQUENCE(42)</f>
        <v>1</v>
      </c>
      <c r="I4">
        <v>1</v>
      </c>
      <c r="J4">
        <v>6</v>
      </c>
      <c r="K4" s="10" cm="1">
        <f t="array" ref="K4:K45">DATE(YEAR($Y$2),MONTH($Y$2),_xlfn.SEQUENCE(42,1,-MOD(WEEKDAY($Y$2,2),7)+1))</f>
        <v>45074</v>
      </c>
      <c r="L4" s="10"/>
      <c r="M4" s="10">
        <f>IF(MONTH($Y$2)&lt;&gt;MONTH(K4),I4,NA())</f>
        <v>1</v>
      </c>
      <c r="N4">
        <v>6</v>
      </c>
      <c r="P4" t="e">
        <f t="shared" ref="P4:P45" si="0">IF(COUNTIFS($AA$4:$AA$33,$K4,$AB$4:$AB$33,"Yes")&gt;0,I4,NA())</f>
        <v>#N/A</v>
      </c>
      <c r="Q4">
        <v>6</v>
      </c>
      <c r="S4">
        <f>WEEKNUM(K4)</f>
        <v>22</v>
      </c>
      <c r="T4">
        <f t="shared" ref="T4:T45" si="1">COUNTIFS($S$4:$S$45,S4,$P$4:$P$45,"&gt;0")</f>
        <v>1</v>
      </c>
      <c r="U4" t="e">
        <f>IF(T4&gt;=$V$2,I4,NA())</f>
        <v>#N/A</v>
      </c>
      <c r="V4">
        <v>6</v>
      </c>
      <c r="X4" s="19" t="s">
        <v>52</v>
      </c>
      <c r="Y4">
        <v>1482</v>
      </c>
      <c r="AA4" s="9">
        <v>45078</v>
      </c>
      <c r="AB4" t="s">
        <v>21</v>
      </c>
      <c r="AD4" t="s">
        <v>23</v>
      </c>
      <c r="AE4">
        <v>0</v>
      </c>
    </row>
    <row r="5" spans="1:31" x14ac:dyDescent="0.25">
      <c r="H5">
        <v>2</v>
      </c>
      <c r="I5">
        <v>2</v>
      </c>
      <c r="J5">
        <v>6</v>
      </c>
      <c r="K5" s="10">
        <v>45075</v>
      </c>
      <c r="L5" s="10"/>
      <c r="M5" s="10">
        <f t="shared" ref="M5:M45" si="2">IF(MONTH($Y$2)&lt;&gt;MONTH(K5),I5,NA())</f>
        <v>2</v>
      </c>
      <c r="N5">
        <v>6</v>
      </c>
      <c r="P5" t="e">
        <f t="shared" si="0"/>
        <v>#N/A</v>
      </c>
      <c r="Q5">
        <v>6</v>
      </c>
      <c r="S5">
        <f t="shared" ref="S5:S45" si="3">WEEKNUM(K5)</f>
        <v>22</v>
      </c>
      <c r="T5">
        <f t="shared" si="1"/>
        <v>1</v>
      </c>
      <c r="U5" t="e">
        <f t="shared" ref="U5:U10" si="4">IF(T5&gt;=$V$2,I5,NA())</f>
        <v>#N/A</v>
      </c>
      <c r="V5">
        <v>6</v>
      </c>
      <c r="X5" s="1"/>
      <c r="AA5" s="9">
        <v>45079</v>
      </c>
      <c r="AB5" t="s">
        <v>20</v>
      </c>
      <c r="AD5" t="s">
        <v>24</v>
      </c>
      <c r="AE5">
        <v>0</v>
      </c>
    </row>
    <row r="6" spans="1:31" x14ac:dyDescent="0.25">
      <c r="H6">
        <v>3</v>
      </c>
      <c r="I6">
        <v>3</v>
      </c>
      <c r="J6">
        <v>6</v>
      </c>
      <c r="K6" s="10">
        <v>45076</v>
      </c>
      <c r="L6" s="10"/>
      <c r="M6" s="10">
        <f t="shared" si="2"/>
        <v>3</v>
      </c>
      <c r="N6">
        <v>6</v>
      </c>
      <c r="P6" t="e">
        <f t="shared" si="0"/>
        <v>#N/A</v>
      </c>
      <c r="Q6">
        <v>6</v>
      </c>
      <c r="S6">
        <f t="shared" si="3"/>
        <v>22</v>
      </c>
      <c r="T6">
        <f t="shared" si="1"/>
        <v>1</v>
      </c>
      <c r="U6" t="e">
        <f t="shared" si="4"/>
        <v>#N/A</v>
      </c>
      <c r="V6">
        <v>6</v>
      </c>
      <c r="X6" s="1"/>
      <c r="AA6" s="9">
        <v>45080</v>
      </c>
      <c r="AB6" t="s">
        <v>21</v>
      </c>
      <c r="AD6" t="s">
        <v>25</v>
      </c>
      <c r="AE6">
        <v>0</v>
      </c>
    </row>
    <row r="7" spans="1:31" x14ac:dyDescent="0.25">
      <c r="H7">
        <v>4</v>
      </c>
      <c r="I7">
        <v>4</v>
      </c>
      <c r="J7">
        <v>6</v>
      </c>
      <c r="K7" s="10">
        <v>45077</v>
      </c>
      <c r="L7" s="10"/>
      <c r="M7" s="10">
        <f t="shared" si="2"/>
        <v>4</v>
      </c>
      <c r="N7">
        <v>6</v>
      </c>
      <c r="P7" t="e">
        <f t="shared" si="0"/>
        <v>#N/A</v>
      </c>
      <c r="Q7">
        <v>6</v>
      </c>
      <c r="S7">
        <f t="shared" si="3"/>
        <v>22</v>
      </c>
      <c r="T7">
        <f t="shared" si="1"/>
        <v>1</v>
      </c>
      <c r="U7" t="e">
        <f t="shared" si="4"/>
        <v>#N/A</v>
      </c>
      <c r="V7">
        <v>6</v>
      </c>
      <c r="X7" s="1"/>
      <c r="AA7" s="9">
        <v>45081</v>
      </c>
      <c r="AB7" t="s">
        <v>20</v>
      </c>
      <c r="AD7" t="s">
        <v>26</v>
      </c>
      <c r="AE7">
        <v>0</v>
      </c>
    </row>
    <row r="8" spans="1:31" x14ac:dyDescent="0.25">
      <c r="H8">
        <v>5</v>
      </c>
      <c r="I8">
        <v>5</v>
      </c>
      <c r="J8">
        <v>6</v>
      </c>
      <c r="K8" s="10">
        <v>45078</v>
      </c>
      <c r="L8" s="10"/>
      <c r="M8" s="10" t="e">
        <f t="shared" si="2"/>
        <v>#N/A</v>
      </c>
      <c r="N8">
        <v>6</v>
      </c>
      <c r="P8" t="e">
        <f t="shared" si="0"/>
        <v>#N/A</v>
      </c>
      <c r="Q8">
        <v>6</v>
      </c>
      <c r="S8">
        <f t="shared" si="3"/>
        <v>22</v>
      </c>
      <c r="T8">
        <f t="shared" si="1"/>
        <v>1</v>
      </c>
      <c r="U8" t="e">
        <f t="shared" si="4"/>
        <v>#N/A</v>
      </c>
      <c r="V8">
        <v>6</v>
      </c>
      <c r="X8" s="1"/>
      <c r="AA8" s="9">
        <v>45082</v>
      </c>
      <c r="AB8" t="s">
        <v>21</v>
      </c>
      <c r="AD8" t="s">
        <v>25</v>
      </c>
      <c r="AE8">
        <v>0</v>
      </c>
    </row>
    <row r="9" spans="1:31" x14ac:dyDescent="0.25">
      <c r="H9">
        <v>6</v>
      </c>
      <c r="I9">
        <v>6</v>
      </c>
      <c r="J9">
        <v>6</v>
      </c>
      <c r="K9" s="10">
        <v>45079</v>
      </c>
      <c r="L9" s="10"/>
      <c r="M9" s="10" t="e">
        <f t="shared" si="2"/>
        <v>#N/A</v>
      </c>
      <c r="N9">
        <v>6</v>
      </c>
      <c r="P9">
        <f t="shared" si="0"/>
        <v>6</v>
      </c>
      <c r="Q9">
        <v>6</v>
      </c>
      <c r="S9">
        <f t="shared" si="3"/>
        <v>22</v>
      </c>
      <c r="T9">
        <f t="shared" si="1"/>
        <v>1</v>
      </c>
      <c r="U9" t="e">
        <f t="shared" si="4"/>
        <v>#N/A</v>
      </c>
      <c r="V9">
        <v>6</v>
      </c>
      <c r="X9" s="1"/>
      <c r="AA9" s="9">
        <v>45083</v>
      </c>
      <c r="AB9" t="s">
        <v>20</v>
      </c>
      <c r="AD9" t="s">
        <v>27</v>
      </c>
      <c r="AE9">
        <v>0</v>
      </c>
    </row>
    <row r="10" spans="1:31" x14ac:dyDescent="0.25">
      <c r="H10">
        <v>7</v>
      </c>
      <c r="I10">
        <v>7</v>
      </c>
      <c r="J10">
        <v>6</v>
      </c>
      <c r="K10" s="10">
        <v>45080</v>
      </c>
      <c r="L10" s="10"/>
      <c r="M10" s="10" t="e">
        <f t="shared" si="2"/>
        <v>#N/A</v>
      </c>
      <c r="N10">
        <v>6</v>
      </c>
      <c r="P10" t="e">
        <f t="shared" si="0"/>
        <v>#N/A</v>
      </c>
      <c r="Q10">
        <v>6</v>
      </c>
      <c r="S10">
        <f t="shared" si="3"/>
        <v>22</v>
      </c>
      <c r="T10">
        <f t="shared" si="1"/>
        <v>1</v>
      </c>
      <c r="U10" t="e">
        <f t="shared" si="4"/>
        <v>#N/A</v>
      </c>
      <c r="V10">
        <v>6</v>
      </c>
      <c r="X10" s="1"/>
      <c r="AA10" s="9">
        <v>45084</v>
      </c>
      <c r="AB10" t="s">
        <v>21</v>
      </c>
      <c r="AD10" t="s">
        <v>23</v>
      </c>
      <c r="AE10">
        <v>0</v>
      </c>
    </row>
    <row r="11" spans="1:31" x14ac:dyDescent="0.25">
      <c r="H11">
        <v>8</v>
      </c>
      <c r="I11">
        <f>I4</f>
        <v>1</v>
      </c>
      <c r="J11">
        <f t="shared" ref="J11:J45" si="5">J4-1</f>
        <v>5</v>
      </c>
      <c r="K11" s="10">
        <v>45081</v>
      </c>
      <c r="L11" s="10"/>
      <c r="M11" s="10" t="e">
        <f t="shared" si="2"/>
        <v>#N/A</v>
      </c>
      <c r="N11">
        <f t="shared" ref="N11:N45" si="6">N4-1</f>
        <v>5</v>
      </c>
      <c r="P11">
        <f t="shared" si="0"/>
        <v>1</v>
      </c>
      <c r="Q11">
        <f t="shared" ref="Q11:Q45" si="7">Q4-1</f>
        <v>5</v>
      </c>
      <c r="S11">
        <f t="shared" si="3"/>
        <v>23</v>
      </c>
      <c r="T11">
        <f t="shared" si="1"/>
        <v>4</v>
      </c>
      <c r="X11" s="1"/>
      <c r="AA11" s="9">
        <v>45085</v>
      </c>
      <c r="AB11" t="s">
        <v>21</v>
      </c>
    </row>
    <row r="12" spans="1:31" x14ac:dyDescent="0.25">
      <c r="H12">
        <v>9</v>
      </c>
      <c r="I12">
        <f t="shared" ref="I12:I45" si="8">I5</f>
        <v>2</v>
      </c>
      <c r="J12">
        <f t="shared" si="5"/>
        <v>5</v>
      </c>
      <c r="K12" s="10">
        <v>45082</v>
      </c>
      <c r="L12" s="10"/>
      <c r="M12" s="10" t="e">
        <f t="shared" si="2"/>
        <v>#N/A</v>
      </c>
      <c r="N12">
        <f t="shared" si="6"/>
        <v>5</v>
      </c>
      <c r="P12" t="e">
        <f t="shared" si="0"/>
        <v>#N/A</v>
      </c>
      <c r="Q12">
        <f t="shared" si="7"/>
        <v>5</v>
      </c>
      <c r="S12">
        <f t="shared" si="3"/>
        <v>23</v>
      </c>
      <c r="T12">
        <f t="shared" si="1"/>
        <v>4</v>
      </c>
      <c r="U12" t="e">
        <f t="shared" ref="U12:U18" si="9">IF(T11&gt;=$V$2,I11,NA())</f>
        <v>#N/A</v>
      </c>
      <c r="V12">
        <v>5</v>
      </c>
      <c r="X12" s="1"/>
      <c r="AA12" s="9">
        <v>45086</v>
      </c>
      <c r="AB12" t="s">
        <v>20</v>
      </c>
    </row>
    <row r="13" spans="1:31" x14ac:dyDescent="0.25">
      <c r="H13">
        <v>10</v>
      </c>
      <c r="I13">
        <f t="shared" si="8"/>
        <v>3</v>
      </c>
      <c r="J13">
        <f t="shared" si="5"/>
        <v>5</v>
      </c>
      <c r="K13" s="10">
        <v>45083</v>
      </c>
      <c r="L13" s="10"/>
      <c r="M13" s="10" t="e">
        <f t="shared" si="2"/>
        <v>#N/A</v>
      </c>
      <c r="N13">
        <f t="shared" si="6"/>
        <v>5</v>
      </c>
      <c r="P13">
        <f t="shared" si="0"/>
        <v>3</v>
      </c>
      <c r="Q13">
        <f t="shared" si="7"/>
        <v>5</v>
      </c>
      <c r="S13">
        <f t="shared" si="3"/>
        <v>23</v>
      </c>
      <c r="T13">
        <f t="shared" si="1"/>
        <v>4</v>
      </c>
      <c r="U13" t="e">
        <f t="shared" si="9"/>
        <v>#N/A</v>
      </c>
      <c r="V13">
        <v>5</v>
      </c>
      <c r="X13" s="1"/>
      <c r="AA13" s="9">
        <v>45087</v>
      </c>
      <c r="AB13" t="s">
        <v>20</v>
      </c>
    </row>
    <row r="14" spans="1:31" x14ac:dyDescent="0.25">
      <c r="H14">
        <v>11</v>
      </c>
      <c r="I14">
        <f t="shared" si="8"/>
        <v>4</v>
      </c>
      <c r="J14">
        <f t="shared" si="5"/>
        <v>5</v>
      </c>
      <c r="K14" s="10">
        <v>45084</v>
      </c>
      <c r="L14" s="10"/>
      <c r="M14" s="10" t="e">
        <f t="shared" si="2"/>
        <v>#N/A</v>
      </c>
      <c r="N14">
        <f t="shared" si="6"/>
        <v>5</v>
      </c>
      <c r="P14" t="e">
        <f t="shared" si="0"/>
        <v>#N/A</v>
      </c>
      <c r="Q14">
        <f t="shared" si="7"/>
        <v>5</v>
      </c>
      <c r="S14">
        <f t="shared" si="3"/>
        <v>23</v>
      </c>
      <c r="T14">
        <f t="shared" si="1"/>
        <v>4</v>
      </c>
      <c r="U14" t="e">
        <f t="shared" si="9"/>
        <v>#N/A</v>
      </c>
      <c r="V14">
        <v>5</v>
      </c>
      <c r="X14" s="1"/>
      <c r="AA14" s="9">
        <v>45088</v>
      </c>
      <c r="AB14" t="s">
        <v>20</v>
      </c>
    </row>
    <row r="15" spans="1:31" x14ac:dyDescent="0.25">
      <c r="H15">
        <v>12</v>
      </c>
      <c r="I15">
        <f t="shared" si="8"/>
        <v>5</v>
      </c>
      <c r="J15">
        <f t="shared" si="5"/>
        <v>5</v>
      </c>
      <c r="K15" s="10">
        <v>45085</v>
      </c>
      <c r="L15" s="10"/>
      <c r="M15" s="10" t="e">
        <f t="shared" si="2"/>
        <v>#N/A</v>
      </c>
      <c r="N15">
        <f t="shared" si="6"/>
        <v>5</v>
      </c>
      <c r="P15" t="e">
        <f t="shared" si="0"/>
        <v>#N/A</v>
      </c>
      <c r="Q15">
        <f t="shared" si="7"/>
        <v>5</v>
      </c>
      <c r="S15">
        <f t="shared" si="3"/>
        <v>23</v>
      </c>
      <c r="T15">
        <f t="shared" si="1"/>
        <v>4</v>
      </c>
      <c r="U15" t="e">
        <f t="shared" si="9"/>
        <v>#N/A</v>
      </c>
      <c r="V15">
        <v>5</v>
      </c>
      <c r="X15" s="1"/>
      <c r="AA15" s="9">
        <v>45089</v>
      </c>
      <c r="AB15" t="s">
        <v>20</v>
      </c>
    </row>
    <row r="16" spans="1:31" x14ac:dyDescent="0.25">
      <c r="H16">
        <v>13</v>
      </c>
      <c r="I16">
        <f t="shared" si="8"/>
        <v>6</v>
      </c>
      <c r="J16">
        <f t="shared" si="5"/>
        <v>5</v>
      </c>
      <c r="K16" s="10">
        <v>45086</v>
      </c>
      <c r="L16" s="10"/>
      <c r="M16" s="10" t="e">
        <f t="shared" si="2"/>
        <v>#N/A</v>
      </c>
      <c r="N16">
        <f t="shared" si="6"/>
        <v>5</v>
      </c>
      <c r="P16">
        <f t="shared" si="0"/>
        <v>6</v>
      </c>
      <c r="Q16">
        <f t="shared" si="7"/>
        <v>5</v>
      </c>
      <c r="S16">
        <f t="shared" si="3"/>
        <v>23</v>
      </c>
      <c r="T16">
        <f t="shared" si="1"/>
        <v>4</v>
      </c>
      <c r="U16" t="e">
        <f t="shared" si="9"/>
        <v>#N/A</v>
      </c>
      <c r="V16">
        <v>5</v>
      </c>
      <c r="X16" s="1"/>
      <c r="AA16" s="9">
        <v>45090</v>
      </c>
      <c r="AB16" t="s">
        <v>21</v>
      </c>
    </row>
    <row r="17" spans="8:28" x14ac:dyDescent="0.25">
      <c r="H17">
        <v>14</v>
      </c>
      <c r="I17">
        <f t="shared" si="8"/>
        <v>7</v>
      </c>
      <c r="J17">
        <f t="shared" si="5"/>
        <v>5</v>
      </c>
      <c r="K17" s="10">
        <v>45087</v>
      </c>
      <c r="L17" s="10"/>
      <c r="M17" s="10" t="e">
        <f t="shared" si="2"/>
        <v>#N/A</v>
      </c>
      <c r="N17">
        <f t="shared" si="6"/>
        <v>5</v>
      </c>
      <c r="P17">
        <f t="shared" si="0"/>
        <v>7</v>
      </c>
      <c r="Q17">
        <f t="shared" si="7"/>
        <v>5</v>
      </c>
      <c r="S17">
        <f t="shared" si="3"/>
        <v>23</v>
      </c>
      <c r="T17">
        <f t="shared" si="1"/>
        <v>4</v>
      </c>
      <c r="U17" t="e">
        <f t="shared" si="9"/>
        <v>#N/A</v>
      </c>
      <c r="V17">
        <v>5</v>
      </c>
      <c r="X17" s="1"/>
      <c r="AA17" s="9">
        <v>45091</v>
      </c>
      <c r="AB17" t="s">
        <v>20</v>
      </c>
    </row>
    <row r="18" spans="8:28" x14ac:dyDescent="0.25">
      <c r="H18">
        <v>15</v>
      </c>
      <c r="I18">
        <f t="shared" si="8"/>
        <v>1</v>
      </c>
      <c r="J18">
        <f t="shared" si="5"/>
        <v>4</v>
      </c>
      <c r="K18" s="10">
        <v>45088</v>
      </c>
      <c r="L18" s="10"/>
      <c r="M18" s="10" t="e">
        <f t="shared" si="2"/>
        <v>#N/A</v>
      </c>
      <c r="N18">
        <f t="shared" si="6"/>
        <v>4</v>
      </c>
      <c r="P18">
        <f t="shared" si="0"/>
        <v>1</v>
      </c>
      <c r="Q18">
        <f t="shared" si="7"/>
        <v>4</v>
      </c>
      <c r="S18">
        <f t="shared" si="3"/>
        <v>24</v>
      </c>
      <c r="T18">
        <f t="shared" si="1"/>
        <v>5</v>
      </c>
      <c r="U18" t="e">
        <f t="shared" si="9"/>
        <v>#N/A</v>
      </c>
      <c r="V18">
        <v>5</v>
      </c>
      <c r="X18" s="1"/>
      <c r="AA18" s="9">
        <v>45092</v>
      </c>
      <c r="AB18" t="s">
        <v>21</v>
      </c>
    </row>
    <row r="19" spans="8:28" x14ac:dyDescent="0.25">
      <c r="H19">
        <v>16</v>
      </c>
      <c r="I19">
        <f t="shared" si="8"/>
        <v>2</v>
      </c>
      <c r="J19">
        <f t="shared" si="5"/>
        <v>4</v>
      </c>
      <c r="K19" s="10">
        <v>45089</v>
      </c>
      <c r="L19" s="10"/>
      <c r="M19" s="10" t="e">
        <f t="shared" si="2"/>
        <v>#N/A</v>
      </c>
      <c r="N19">
        <f t="shared" si="6"/>
        <v>4</v>
      </c>
      <c r="P19">
        <f t="shared" si="0"/>
        <v>2</v>
      </c>
      <c r="Q19">
        <f t="shared" si="7"/>
        <v>4</v>
      </c>
      <c r="S19">
        <f t="shared" si="3"/>
        <v>24</v>
      </c>
      <c r="T19">
        <f t="shared" si="1"/>
        <v>5</v>
      </c>
      <c r="X19" s="1"/>
      <c r="AA19" s="9">
        <v>45093</v>
      </c>
      <c r="AB19" t="s">
        <v>20</v>
      </c>
    </row>
    <row r="20" spans="8:28" x14ac:dyDescent="0.25">
      <c r="H20">
        <v>17</v>
      </c>
      <c r="I20">
        <f t="shared" si="8"/>
        <v>3</v>
      </c>
      <c r="J20">
        <f t="shared" si="5"/>
        <v>4</v>
      </c>
      <c r="K20" s="10">
        <v>45090</v>
      </c>
      <c r="L20" s="10"/>
      <c r="M20" s="10" t="e">
        <f t="shared" si="2"/>
        <v>#N/A</v>
      </c>
      <c r="N20">
        <f t="shared" si="6"/>
        <v>4</v>
      </c>
      <c r="P20" t="e">
        <f t="shared" si="0"/>
        <v>#N/A</v>
      </c>
      <c r="Q20">
        <f t="shared" si="7"/>
        <v>4</v>
      </c>
      <c r="S20">
        <f t="shared" si="3"/>
        <v>24</v>
      </c>
      <c r="T20">
        <f t="shared" si="1"/>
        <v>5</v>
      </c>
      <c r="U20">
        <f t="shared" ref="U20:U26" si="10">IF(T18&gt;=$V$2,I18,NA())</f>
        <v>1</v>
      </c>
      <c r="V20">
        <v>4</v>
      </c>
      <c r="X20" s="1"/>
      <c r="AA20" s="9">
        <v>45094</v>
      </c>
      <c r="AB20" t="s">
        <v>20</v>
      </c>
    </row>
    <row r="21" spans="8:28" x14ac:dyDescent="0.25">
      <c r="H21">
        <v>18</v>
      </c>
      <c r="I21">
        <f t="shared" si="8"/>
        <v>4</v>
      </c>
      <c r="J21">
        <f t="shared" si="5"/>
        <v>4</v>
      </c>
      <c r="K21" s="10">
        <v>45091</v>
      </c>
      <c r="L21" s="10"/>
      <c r="M21" s="10" t="e">
        <f t="shared" si="2"/>
        <v>#N/A</v>
      </c>
      <c r="N21">
        <f t="shared" si="6"/>
        <v>4</v>
      </c>
      <c r="P21">
        <f t="shared" si="0"/>
        <v>4</v>
      </c>
      <c r="Q21">
        <f t="shared" si="7"/>
        <v>4</v>
      </c>
      <c r="S21">
        <f t="shared" si="3"/>
        <v>24</v>
      </c>
      <c r="T21">
        <f t="shared" si="1"/>
        <v>5</v>
      </c>
      <c r="U21">
        <f t="shared" si="10"/>
        <v>2</v>
      </c>
      <c r="V21">
        <v>4</v>
      </c>
      <c r="X21" s="1"/>
      <c r="AA21" s="9">
        <v>45095</v>
      </c>
      <c r="AB21" t="s">
        <v>20</v>
      </c>
    </row>
    <row r="22" spans="8:28" x14ac:dyDescent="0.25">
      <c r="H22">
        <v>19</v>
      </c>
      <c r="I22">
        <f t="shared" si="8"/>
        <v>5</v>
      </c>
      <c r="J22">
        <f t="shared" si="5"/>
        <v>4</v>
      </c>
      <c r="K22" s="10">
        <v>45092</v>
      </c>
      <c r="L22" s="10"/>
      <c r="M22" s="10" t="e">
        <f t="shared" si="2"/>
        <v>#N/A</v>
      </c>
      <c r="N22">
        <f t="shared" si="6"/>
        <v>4</v>
      </c>
      <c r="P22" t="e">
        <f t="shared" si="0"/>
        <v>#N/A</v>
      </c>
      <c r="Q22">
        <f t="shared" si="7"/>
        <v>4</v>
      </c>
      <c r="S22">
        <f t="shared" si="3"/>
        <v>24</v>
      </c>
      <c r="T22">
        <f t="shared" si="1"/>
        <v>5</v>
      </c>
      <c r="U22">
        <f t="shared" si="10"/>
        <v>3</v>
      </c>
      <c r="V22">
        <v>4</v>
      </c>
      <c r="X22" s="1"/>
      <c r="AA22" s="9">
        <v>45096</v>
      </c>
      <c r="AB22" t="s">
        <v>20</v>
      </c>
    </row>
    <row r="23" spans="8:28" x14ac:dyDescent="0.25">
      <c r="H23">
        <v>20</v>
      </c>
      <c r="I23">
        <f t="shared" si="8"/>
        <v>6</v>
      </c>
      <c r="J23">
        <f t="shared" si="5"/>
        <v>4</v>
      </c>
      <c r="K23" s="10">
        <v>45093</v>
      </c>
      <c r="L23" s="10"/>
      <c r="M23" s="10" t="e">
        <f t="shared" si="2"/>
        <v>#N/A</v>
      </c>
      <c r="N23">
        <f t="shared" si="6"/>
        <v>4</v>
      </c>
      <c r="P23">
        <f t="shared" si="0"/>
        <v>6</v>
      </c>
      <c r="Q23">
        <f t="shared" si="7"/>
        <v>4</v>
      </c>
      <c r="S23">
        <f t="shared" si="3"/>
        <v>24</v>
      </c>
      <c r="T23">
        <f t="shared" si="1"/>
        <v>5</v>
      </c>
      <c r="U23">
        <f t="shared" si="10"/>
        <v>4</v>
      </c>
      <c r="V23">
        <v>4</v>
      </c>
      <c r="X23" s="1"/>
      <c r="AA23" s="9">
        <v>45097</v>
      </c>
      <c r="AB23" t="s">
        <v>20</v>
      </c>
    </row>
    <row r="24" spans="8:28" x14ac:dyDescent="0.25">
      <c r="H24">
        <v>21</v>
      </c>
      <c r="I24">
        <f t="shared" si="8"/>
        <v>7</v>
      </c>
      <c r="J24">
        <f t="shared" si="5"/>
        <v>4</v>
      </c>
      <c r="K24" s="10">
        <v>45094</v>
      </c>
      <c r="L24" s="10"/>
      <c r="M24" s="10" t="e">
        <f t="shared" si="2"/>
        <v>#N/A</v>
      </c>
      <c r="N24">
        <f t="shared" si="6"/>
        <v>4</v>
      </c>
      <c r="P24">
        <f t="shared" si="0"/>
        <v>7</v>
      </c>
      <c r="Q24">
        <f t="shared" si="7"/>
        <v>4</v>
      </c>
      <c r="S24">
        <f t="shared" si="3"/>
        <v>24</v>
      </c>
      <c r="T24">
        <f t="shared" si="1"/>
        <v>5</v>
      </c>
      <c r="U24">
        <f t="shared" si="10"/>
        <v>5</v>
      </c>
      <c r="V24">
        <v>4</v>
      </c>
      <c r="X24" s="1"/>
      <c r="AA24" s="9">
        <v>45098</v>
      </c>
      <c r="AB24" t="s">
        <v>21</v>
      </c>
    </row>
    <row r="25" spans="8:28" x14ac:dyDescent="0.25">
      <c r="H25">
        <v>22</v>
      </c>
      <c r="I25">
        <f t="shared" si="8"/>
        <v>1</v>
      </c>
      <c r="J25">
        <f t="shared" si="5"/>
        <v>3</v>
      </c>
      <c r="K25" s="10">
        <v>45095</v>
      </c>
      <c r="L25" s="10"/>
      <c r="M25" s="10" t="e">
        <f t="shared" si="2"/>
        <v>#N/A</v>
      </c>
      <c r="N25">
        <f t="shared" si="6"/>
        <v>3</v>
      </c>
      <c r="P25">
        <f t="shared" si="0"/>
        <v>1</v>
      </c>
      <c r="Q25">
        <f t="shared" si="7"/>
        <v>3</v>
      </c>
      <c r="S25">
        <f t="shared" si="3"/>
        <v>25</v>
      </c>
      <c r="T25">
        <f t="shared" si="1"/>
        <v>5</v>
      </c>
      <c r="U25">
        <f t="shared" si="10"/>
        <v>6</v>
      </c>
      <c r="V25">
        <v>4</v>
      </c>
      <c r="X25" s="1"/>
      <c r="AA25" s="9">
        <v>45099</v>
      </c>
      <c r="AB25" t="s">
        <v>20</v>
      </c>
    </row>
    <row r="26" spans="8:28" x14ac:dyDescent="0.25">
      <c r="H26">
        <v>23</v>
      </c>
      <c r="I26">
        <f t="shared" si="8"/>
        <v>2</v>
      </c>
      <c r="J26">
        <f t="shared" si="5"/>
        <v>3</v>
      </c>
      <c r="K26" s="10">
        <v>45096</v>
      </c>
      <c r="L26" s="10"/>
      <c r="M26" s="10" t="e">
        <f t="shared" si="2"/>
        <v>#N/A</v>
      </c>
      <c r="N26">
        <f t="shared" si="6"/>
        <v>3</v>
      </c>
      <c r="P26">
        <f t="shared" si="0"/>
        <v>2</v>
      </c>
      <c r="Q26">
        <f t="shared" si="7"/>
        <v>3</v>
      </c>
      <c r="S26">
        <f t="shared" si="3"/>
        <v>25</v>
      </c>
      <c r="T26">
        <f t="shared" si="1"/>
        <v>5</v>
      </c>
      <c r="U26">
        <f t="shared" si="10"/>
        <v>7</v>
      </c>
      <c r="V26">
        <v>4</v>
      </c>
      <c r="X26" s="1"/>
      <c r="AA26" s="9">
        <v>45100</v>
      </c>
      <c r="AB26" t="s">
        <v>20</v>
      </c>
    </row>
    <row r="27" spans="8:28" x14ac:dyDescent="0.25">
      <c r="H27">
        <v>24</v>
      </c>
      <c r="I27">
        <f t="shared" si="8"/>
        <v>3</v>
      </c>
      <c r="J27">
        <f t="shared" si="5"/>
        <v>3</v>
      </c>
      <c r="K27" s="10">
        <v>45097</v>
      </c>
      <c r="L27" s="10"/>
      <c r="M27" s="10" t="e">
        <f t="shared" si="2"/>
        <v>#N/A</v>
      </c>
      <c r="N27">
        <f t="shared" si="6"/>
        <v>3</v>
      </c>
      <c r="P27">
        <f t="shared" si="0"/>
        <v>3</v>
      </c>
      <c r="Q27">
        <f t="shared" si="7"/>
        <v>3</v>
      </c>
      <c r="S27">
        <f t="shared" si="3"/>
        <v>25</v>
      </c>
      <c r="T27">
        <f t="shared" si="1"/>
        <v>5</v>
      </c>
      <c r="X27" s="1"/>
      <c r="AA27" s="9">
        <v>45101</v>
      </c>
      <c r="AB27" t="s">
        <v>21</v>
      </c>
    </row>
    <row r="28" spans="8:28" x14ac:dyDescent="0.25">
      <c r="H28">
        <v>25</v>
      </c>
      <c r="I28">
        <f t="shared" si="8"/>
        <v>4</v>
      </c>
      <c r="J28">
        <f t="shared" si="5"/>
        <v>3</v>
      </c>
      <c r="K28" s="10">
        <v>45098</v>
      </c>
      <c r="L28" s="10"/>
      <c r="M28" s="10" t="e">
        <f t="shared" si="2"/>
        <v>#N/A</v>
      </c>
      <c r="N28">
        <f t="shared" si="6"/>
        <v>3</v>
      </c>
      <c r="P28" t="e">
        <f t="shared" si="0"/>
        <v>#N/A</v>
      </c>
      <c r="Q28">
        <f t="shared" si="7"/>
        <v>3</v>
      </c>
      <c r="S28">
        <f t="shared" si="3"/>
        <v>25</v>
      </c>
      <c r="T28">
        <f t="shared" si="1"/>
        <v>5</v>
      </c>
      <c r="U28">
        <f t="shared" ref="U28:U34" si="11">IF(T25&gt;=$V$2,I25,NA())</f>
        <v>1</v>
      </c>
      <c r="V28">
        <v>3</v>
      </c>
      <c r="X28" s="1"/>
      <c r="AA28" s="9">
        <v>45102</v>
      </c>
      <c r="AB28" t="s">
        <v>21</v>
      </c>
    </row>
    <row r="29" spans="8:28" x14ac:dyDescent="0.25">
      <c r="H29">
        <v>26</v>
      </c>
      <c r="I29">
        <f t="shared" si="8"/>
        <v>5</v>
      </c>
      <c r="J29">
        <f t="shared" si="5"/>
        <v>3</v>
      </c>
      <c r="K29" s="10">
        <v>45099</v>
      </c>
      <c r="L29" s="10"/>
      <c r="M29" s="10" t="e">
        <f t="shared" si="2"/>
        <v>#N/A</v>
      </c>
      <c r="N29">
        <f t="shared" si="6"/>
        <v>3</v>
      </c>
      <c r="P29">
        <f t="shared" si="0"/>
        <v>5</v>
      </c>
      <c r="Q29">
        <f t="shared" si="7"/>
        <v>3</v>
      </c>
      <c r="S29">
        <f t="shared" si="3"/>
        <v>25</v>
      </c>
      <c r="T29">
        <f t="shared" si="1"/>
        <v>5</v>
      </c>
      <c r="U29">
        <f t="shared" si="11"/>
        <v>2</v>
      </c>
      <c r="V29">
        <v>3</v>
      </c>
      <c r="X29" s="1"/>
      <c r="AA29" s="9">
        <v>45103</v>
      </c>
      <c r="AB29" t="s">
        <v>21</v>
      </c>
    </row>
    <row r="30" spans="8:28" x14ac:dyDescent="0.25">
      <c r="H30">
        <v>27</v>
      </c>
      <c r="I30">
        <f t="shared" si="8"/>
        <v>6</v>
      </c>
      <c r="J30">
        <f t="shared" si="5"/>
        <v>3</v>
      </c>
      <c r="K30" s="10">
        <v>45100</v>
      </c>
      <c r="L30" s="10"/>
      <c r="M30" s="10" t="e">
        <f t="shared" si="2"/>
        <v>#N/A</v>
      </c>
      <c r="N30">
        <f t="shared" si="6"/>
        <v>3</v>
      </c>
      <c r="P30">
        <f t="shared" si="0"/>
        <v>6</v>
      </c>
      <c r="Q30">
        <f t="shared" si="7"/>
        <v>3</v>
      </c>
      <c r="S30">
        <f t="shared" si="3"/>
        <v>25</v>
      </c>
      <c r="T30">
        <f t="shared" si="1"/>
        <v>5</v>
      </c>
      <c r="U30">
        <f t="shared" si="11"/>
        <v>3</v>
      </c>
      <c r="V30">
        <v>3</v>
      </c>
      <c r="X30" s="1"/>
      <c r="AA30" s="9">
        <v>45104</v>
      </c>
      <c r="AB30" t="s">
        <v>20</v>
      </c>
    </row>
    <row r="31" spans="8:28" x14ac:dyDescent="0.25">
      <c r="H31">
        <v>28</v>
      </c>
      <c r="I31">
        <f t="shared" si="8"/>
        <v>7</v>
      </c>
      <c r="J31">
        <f t="shared" si="5"/>
        <v>3</v>
      </c>
      <c r="K31" s="10">
        <v>45101</v>
      </c>
      <c r="L31" s="10"/>
      <c r="M31" s="10" t="e">
        <f t="shared" si="2"/>
        <v>#N/A</v>
      </c>
      <c r="N31">
        <f t="shared" si="6"/>
        <v>3</v>
      </c>
      <c r="P31" t="e">
        <f t="shared" si="0"/>
        <v>#N/A</v>
      </c>
      <c r="Q31">
        <f t="shared" si="7"/>
        <v>3</v>
      </c>
      <c r="S31">
        <f t="shared" si="3"/>
        <v>25</v>
      </c>
      <c r="T31">
        <f t="shared" si="1"/>
        <v>5</v>
      </c>
      <c r="U31">
        <f t="shared" si="11"/>
        <v>4</v>
      </c>
      <c r="V31">
        <v>3</v>
      </c>
      <c r="X31" s="1"/>
      <c r="AA31" s="9">
        <v>45105</v>
      </c>
      <c r="AB31" t="s">
        <v>20</v>
      </c>
    </row>
    <row r="32" spans="8:28" x14ac:dyDescent="0.25">
      <c r="H32">
        <v>29</v>
      </c>
      <c r="I32">
        <f t="shared" si="8"/>
        <v>1</v>
      </c>
      <c r="J32">
        <f t="shared" si="5"/>
        <v>2</v>
      </c>
      <c r="K32" s="10">
        <v>45102</v>
      </c>
      <c r="L32" s="10"/>
      <c r="M32" s="10" t="e">
        <f t="shared" si="2"/>
        <v>#N/A</v>
      </c>
      <c r="N32">
        <f t="shared" si="6"/>
        <v>2</v>
      </c>
      <c r="P32" t="e">
        <f t="shared" si="0"/>
        <v>#N/A</v>
      </c>
      <c r="Q32">
        <f t="shared" si="7"/>
        <v>2</v>
      </c>
      <c r="S32">
        <f t="shared" si="3"/>
        <v>26</v>
      </c>
      <c r="T32">
        <f t="shared" si="1"/>
        <v>3</v>
      </c>
      <c r="U32">
        <f t="shared" si="11"/>
        <v>5</v>
      </c>
      <c r="V32">
        <v>3</v>
      </c>
      <c r="X32" s="1"/>
      <c r="AA32" s="9">
        <v>45106</v>
      </c>
      <c r="AB32" t="s">
        <v>20</v>
      </c>
    </row>
    <row r="33" spans="8:28" x14ac:dyDescent="0.25">
      <c r="H33">
        <v>30</v>
      </c>
      <c r="I33">
        <f t="shared" si="8"/>
        <v>2</v>
      </c>
      <c r="J33">
        <f t="shared" si="5"/>
        <v>2</v>
      </c>
      <c r="K33" s="10">
        <v>45103</v>
      </c>
      <c r="L33" s="10"/>
      <c r="M33" s="10" t="e">
        <f t="shared" si="2"/>
        <v>#N/A</v>
      </c>
      <c r="N33">
        <f t="shared" si="6"/>
        <v>2</v>
      </c>
      <c r="P33" t="e">
        <f t="shared" si="0"/>
        <v>#N/A</v>
      </c>
      <c r="Q33">
        <f t="shared" si="7"/>
        <v>2</v>
      </c>
      <c r="S33">
        <f t="shared" si="3"/>
        <v>26</v>
      </c>
      <c r="T33">
        <f t="shared" si="1"/>
        <v>3</v>
      </c>
      <c r="U33">
        <f t="shared" si="11"/>
        <v>6</v>
      </c>
      <c r="V33">
        <v>3</v>
      </c>
      <c r="X33" s="1"/>
      <c r="AA33" s="9">
        <v>45107</v>
      </c>
      <c r="AB33" t="s">
        <v>21</v>
      </c>
    </row>
    <row r="34" spans="8:28" x14ac:dyDescent="0.25">
      <c r="H34">
        <v>31</v>
      </c>
      <c r="I34">
        <f t="shared" si="8"/>
        <v>3</v>
      </c>
      <c r="J34">
        <f t="shared" si="5"/>
        <v>2</v>
      </c>
      <c r="K34" s="10">
        <v>45104</v>
      </c>
      <c r="L34" s="10"/>
      <c r="M34" s="10" t="e">
        <f t="shared" si="2"/>
        <v>#N/A</v>
      </c>
      <c r="N34">
        <f t="shared" si="6"/>
        <v>2</v>
      </c>
      <c r="P34">
        <f t="shared" si="0"/>
        <v>3</v>
      </c>
      <c r="Q34">
        <f t="shared" si="7"/>
        <v>2</v>
      </c>
      <c r="S34">
        <f t="shared" si="3"/>
        <v>26</v>
      </c>
      <c r="T34">
        <f t="shared" si="1"/>
        <v>3</v>
      </c>
      <c r="U34">
        <f t="shared" si="11"/>
        <v>7</v>
      </c>
      <c r="V34">
        <v>3</v>
      </c>
      <c r="X34" s="1"/>
    </row>
    <row r="35" spans="8:28" x14ac:dyDescent="0.25">
      <c r="H35">
        <v>32</v>
      </c>
      <c r="I35">
        <f t="shared" si="8"/>
        <v>4</v>
      </c>
      <c r="J35">
        <f t="shared" si="5"/>
        <v>2</v>
      </c>
      <c r="K35" s="10">
        <v>45105</v>
      </c>
      <c r="L35" s="10"/>
      <c r="M35" s="10" t="e">
        <f t="shared" si="2"/>
        <v>#N/A</v>
      </c>
      <c r="N35">
        <f t="shared" si="6"/>
        <v>2</v>
      </c>
      <c r="P35">
        <f t="shared" si="0"/>
        <v>4</v>
      </c>
      <c r="Q35">
        <f t="shared" si="7"/>
        <v>2</v>
      </c>
      <c r="S35">
        <f t="shared" si="3"/>
        <v>26</v>
      </c>
      <c r="T35">
        <f t="shared" si="1"/>
        <v>3</v>
      </c>
      <c r="X35" s="1"/>
    </row>
    <row r="36" spans="8:28" x14ac:dyDescent="0.25">
      <c r="H36">
        <v>33</v>
      </c>
      <c r="I36">
        <f t="shared" si="8"/>
        <v>5</v>
      </c>
      <c r="J36">
        <f t="shared" si="5"/>
        <v>2</v>
      </c>
      <c r="K36" s="10">
        <v>45106</v>
      </c>
      <c r="L36" s="10"/>
      <c r="M36" s="10" t="e">
        <f t="shared" si="2"/>
        <v>#N/A</v>
      </c>
      <c r="N36">
        <f t="shared" si="6"/>
        <v>2</v>
      </c>
      <c r="P36">
        <f t="shared" si="0"/>
        <v>5</v>
      </c>
      <c r="Q36">
        <f t="shared" si="7"/>
        <v>2</v>
      </c>
      <c r="S36">
        <f t="shared" si="3"/>
        <v>26</v>
      </c>
      <c r="T36">
        <f t="shared" si="1"/>
        <v>3</v>
      </c>
      <c r="U36" t="e">
        <f t="shared" ref="U36:U42" si="12">IF(T32&gt;=$V$2,I32,NA())</f>
        <v>#N/A</v>
      </c>
      <c r="V36">
        <v>2</v>
      </c>
      <c r="X36" s="1"/>
    </row>
    <row r="37" spans="8:28" x14ac:dyDescent="0.25">
      <c r="H37">
        <v>34</v>
      </c>
      <c r="I37">
        <f t="shared" si="8"/>
        <v>6</v>
      </c>
      <c r="J37">
        <f t="shared" si="5"/>
        <v>2</v>
      </c>
      <c r="K37" s="10">
        <v>45107</v>
      </c>
      <c r="L37" s="10"/>
      <c r="M37" s="10" t="e">
        <f t="shared" si="2"/>
        <v>#N/A</v>
      </c>
      <c r="N37">
        <f t="shared" si="6"/>
        <v>2</v>
      </c>
      <c r="P37" t="e">
        <f t="shared" si="0"/>
        <v>#N/A</v>
      </c>
      <c r="Q37">
        <f t="shared" si="7"/>
        <v>2</v>
      </c>
      <c r="S37">
        <f t="shared" si="3"/>
        <v>26</v>
      </c>
      <c r="T37">
        <f t="shared" si="1"/>
        <v>3</v>
      </c>
      <c r="U37" t="e">
        <f t="shared" si="12"/>
        <v>#N/A</v>
      </c>
      <c r="V37">
        <v>2</v>
      </c>
      <c r="X37" s="1"/>
    </row>
    <row r="38" spans="8:28" x14ac:dyDescent="0.25">
      <c r="H38">
        <v>35</v>
      </c>
      <c r="I38">
        <f t="shared" si="8"/>
        <v>7</v>
      </c>
      <c r="J38">
        <f t="shared" si="5"/>
        <v>2</v>
      </c>
      <c r="K38" s="10">
        <v>45108</v>
      </c>
      <c r="L38" s="10"/>
      <c r="M38" s="10">
        <f t="shared" si="2"/>
        <v>7</v>
      </c>
      <c r="N38">
        <f t="shared" si="6"/>
        <v>2</v>
      </c>
      <c r="P38" t="e">
        <f t="shared" si="0"/>
        <v>#N/A</v>
      </c>
      <c r="Q38">
        <f t="shared" si="7"/>
        <v>2</v>
      </c>
      <c r="S38">
        <f t="shared" si="3"/>
        <v>26</v>
      </c>
      <c r="T38">
        <f t="shared" si="1"/>
        <v>3</v>
      </c>
      <c r="U38" t="e">
        <f t="shared" si="12"/>
        <v>#N/A</v>
      </c>
      <c r="V38">
        <v>2</v>
      </c>
      <c r="X38" s="1"/>
    </row>
    <row r="39" spans="8:28" x14ac:dyDescent="0.25">
      <c r="H39">
        <v>36</v>
      </c>
      <c r="I39">
        <f t="shared" si="8"/>
        <v>1</v>
      </c>
      <c r="J39">
        <f t="shared" si="5"/>
        <v>1</v>
      </c>
      <c r="K39" s="10">
        <v>45109</v>
      </c>
      <c r="L39" s="10"/>
      <c r="M39" s="10">
        <f t="shared" si="2"/>
        <v>1</v>
      </c>
      <c r="N39">
        <f t="shared" si="6"/>
        <v>1</v>
      </c>
      <c r="P39" t="e">
        <f t="shared" si="0"/>
        <v>#N/A</v>
      </c>
      <c r="Q39">
        <f t="shared" si="7"/>
        <v>1</v>
      </c>
      <c r="S39">
        <f t="shared" si="3"/>
        <v>27</v>
      </c>
      <c r="T39">
        <f t="shared" si="1"/>
        <v>0</v>
      </c>
      <c r="U39" t="e">
        <f t="shared" si="12"/>
        <v>#N/A</v>
      </c>
      <c r="V39">
        <v>2</v>
      </c>
      <c r="X39" s="1"/>
    </row>
    <row r="40" spans="8:28" x14ac:dyDescent="0.25">
      <c r="H40">
        <v>37</v>
      </c>
      <c r="I40">
        <f t="shared" si="8"/>
        <v>2</v>
      </c>
      <c r="J40">
        <f t="shared" si="5"/>
        <v>1</v>
      </c>
      <c r="K40" s="10">
        <v>45110</v>
      </c>
      <c r="L40" s="10"/>
      <c r="M40" s="10">
        <f t="shared" si="2"/>
        <v>2</v>
      </c>
      <c r="N40">
        <f t="shared" si="6"/>
        <v>1</v>
      </c>
      <c r="P40" t="e">
        <f t="shared" si="0"/>
        <v>#N/A</v>
      </c>
      <c r="Q40">
        <f t="shared" si="7"/>
        <v>1</v>
      </c>
      <c r="S40">
        <f t="shared" si="3"/>
        <v>27</v>
      </c>
      <c r="T40">
        <f t="shared" si="1"/>
        <v>0</v>
      </c>
      <c r="U40" t="e">
        <f t="shared" si="12"/>
        <v>#N/A</v>
      </c>
      <c r="V40">
        <v>2</v>
      </c>
      <c r="X40" s="1"/>
    </row>
    <row r="41" spans="8:28" x14ac:dyDescent="0.25">
      <c r="H41">
        <v>38</v>
      </c>
      <c r="I41">
        <f t="shared" si="8"/>
        <v>3</v>
      </c>
      <c r="J41">
        <f t="shared" si="5"/>
        <v>1</v>
      </c>
      <c r="K41" s="10">
        <v>45111</v>
      </c>
      <c r="L41" s="10"/>
      <c r="M41" s="10">
        <f t="shared" si="2"/>
        <v>3</v>
      </c>
      <c r="N41">
        <f t="shared" si="6"/>
        <v>1</v>
      </c>
      <c r="P41" t="e">
        <f t="shared" si="0"/>
        <v>#N/A</v>
      </c>
      <c r="Q41">
        <f t="shared" si="7"/>
        <v>1</v>
      </c>
      <c r="S41">
        <f t="shared" si="3"/>
        <v>27</v>
      </c>
      <c r="T41">
        <f t="shared" si="1"/>
        <v>0</v>
      </c>
      <c r="U41" t="e">
        <f t="shared" si="12"/>
        <v>#N/A</v>
      </c>
      <c r="V41">
        <v>2</v>
      </c>
      <c r="X41" s="1"/>
    </row>
    <row r="42" spans="8:28" x14ac:dyDescent="0.25">
      <c r="H42">
        <v>39</v>
      </c>
      <c r="I42">
        <f t="shared" si="8"/>
        <v>4</v>
      </c>
      <c r="J42">
        <f t="shared" si="5"/>
        <v>1</v>
      </c>
      <c r="K42" s="10">
        <v>45112</v>
      </c>
      <c r="L42" s="10"/>
      <c r="M42" s="10">
        <f t="shared" si="2"/>
        <v>4</v>
      </c>
      <c r="N42">
        <f t="shared" si="6"/>
        <v>1</v>
      </c>
      <c r="P42" t="e">
        <f t="shared" si="0"/>
        <v>#N/A</v>
      </c>
      <c r="Q42">
        <f t="shared" si="7"/>
        <v>1</v>
      </c>
      <c r="S42">
        <f t="shared" si="3"/>
        <v>27</v>
      </c>
      <c r="T42">
        <f t="shared" si="1"/>
        <v>0</v>
      </c>
      <c r="U42" t="e">
        <f t="shared" si="12"/>
        <v>#N/A</v>
      </c>
      <c r="V42">
        <v>2</v>
      </c>
      <c r="X42" s="1"/>
    </row>
    <row r="43" spans="8:28" x14ac:dyDescent="0.25">
      <c r="H43">
        <v>40</v>
      </c>
      <c r="I43">
        <f t="shared" si="8"/>
        <v>5</v>
      </c>
      <c r="J43">
        <f t="shared" si="5"/>
        <v>1</v>
      </c>
      <c r="K43" s="10">
        <v>45113</v>
      </c>
      <c r="L43" s="10"/>
      <c r="M43" s="10">
        <f t="shared" si="2"/>
        <v>5</v>
      </c>
      <c r="N43">
        <f t="shared" si="6"/>
        <v>1</v>
      </c>
      <c r="P43" t="e">
        <f t="shared" si="0"/>
        <v>#N/A</v>
      </c>
      <c r="Q43">
        <f t="shared" si="7"/>
        <v>1</v>
      </c>
      <c r="S43">
        <f t="shared" si="3"/>
        <v>27</v>
      </c>
      <c r="T43">
        <f t="shared" si="1"/>
        <v>0</v>
      </c>
      <c r="X43" s="1"/>
    </row>
    <row r="44" spans="8:28" x14ac:dyDescent="0.25">
      <c r="H44">
        <v>41</v>
      </c>
      <c r="I44">
        <f t="shared" si="8"/>
        <v>6</v>
      </c>
      <c r="J44">
        <f t="shared" si="5"/>
        <v>1</v>
      </c>
      <c r="K44" s="10">
        <v>45114</v>
      </c>
      <c r="L44" s="10"/>
      <c r="M44" s="10">
        <f t="shared" si="2"/>
        <v>6</v>
      </c>
      <c r="N44">
        <f t="shared" si="6"/>
        <v>1</v>
      </c>
      <c r="P44" t="e">
        <f t="shared" si="0"/>
        <v>#N/A</v>
      </c>
      <c r="Q44">
        <f t="shared" si="7"/>
        <v>1</v>
      </c>
      <c r="S44">
        <f t="shared" si="3"/>
        <v>27</v>
      </c>
      <c r="T44">
        <f t="shared" si="1"/>
        <v>0</v>
      </c>
      <c r="U44" t="e">
        <f t="shared" ref="U44:U50" si="13">IF(T39&gt;=$V$2,I39,NA())</f>
        <v>#N/A</v>
      </c>
      <c r="V44">
        <v>1</v>
      </c>
      <c r="X44" s="1"/>
    </row>
    <row r="45" spans="8:28" x14ac:dyDescent="0.25">
      <c r="H45">
        <v>42</v>
      </c>
      <c r="I45">
        <f t="shared" si="8"/>
        <v>7</v>
      </c>
      <c r="J45">
        <f t="shared" si="5"/>
        <v>1</v>
      </c>
      <c r="K45" s="10">
        <v>45115</v>
      </c>
      <c r="L45" s="10"/>
      <c r="M45" s="10">
        <f t="shared" si="2"/>
        <v>7</v>
      </c>
      <c r="N45">
        <f t="shared" si="6"/>
        <v>1</v>
      </c>
      <c r="P45" t="e">
        <f t="shared" si="0"/>
        <v>#N/A</v>
      </c>
      <c r="Q45">
        <f t="shared" si="7"/>
        <v>1</v>
      </c>
      <c r="S45">
        <f t="shared" si="3"/>
        <v>27</v>
      </c>
      <c r="T45">
        <f t="shared" si="1"/>
        <v>0</v>
      </c>
      <c r="U45" t="e">
        <f t="shared" si="13"/>
        <v>#N/A</v>
      </c>
      <c r="V45">
        <v>1</v>
      </c>
      <c r="X45" s="1"/>
    </row>
    <row r="46" spans="8:28" x14ac:dyDescent="0.25">
      <c r="U46" t="e">
        <f t="shared" si="13"/>
        <v>#N/A</v>
      </c>
      <c r="V46">
        <v>1</v>
      </c>
      <c r="X46" s="1"/>
    </row>
    <row r="47" spans="8:28" x14ac:dyDescent="0.25">
      <c r="U47" t="e">
        <f t="shared" si="13"/>
        <v>#N/A</v>
      </c>
      <c r="V47">
        <v>1</v>
      </c>
      <c r="X47" s="1"/>
    </row>
    <row r="48" spans="8:28" x14ac:dyDescent="0.25">
      <c r="U48" t="e">
        <f t="shared" si="13"/>
        <v>#N/A</v>
      </c>
      <c r="V48">
        <v>1</v>
      </c>
      <c r="X48" s="1"/>
    </row>
    <row r="49" spans="21:24" x14ac:dyDescent="0.25">
      <c r="U49" t="e">
        <f t="shared" si="13"/>
        <v>#N/A</v>
      </c>
      <c r="V49">
        <v>1</v>
      </c>
      <c r="X49" s="1"/>
    </row>
    <row r="50" spans="21:24" x14ac:dyDescent="0.25">
      <c r="U50" t="e">
        <f t="shared" si="13"/>
        <v>#N/A</v>
      </c>
      <c r="V50">
        <v>1</v>
      </c>
      <c r="X50" s="1"/>
    </row>
    <row r="51" spans="21:24" x14ac:dyDescent="0.25">
      <c r="X51" s="1"/>
    </row>
    <row r="52" spans="21:24" x14ac:dyDescent="0.25">
      <c r="X52" s="1"/>
    </row>
    <row r="53" spans="21:24" x14ac:dyDescent="0.25">
      <c r="X53" s="1"/>
    </row>
    <row r="54" spans="21:24" x14ac:dyDescent="0.25">
      <c r="X54" s="1"/>
    </row>
    <row r="55" spans="21:24" x14ac:dyDescent="0.25">
      <c r="X55" s="1"/>
    </row>
    <row r="56" spans="21:24" x14ac:dyDescent="0.25">
      <c r="X56" s="1"/>
    </row>
    <row r="57" spans="21:24" x14ac:dyDescent="0.25">
      <c r="X57" s="1"/>
    </row>
    <row r="58" spans="21:24" x14ac:dyDescent="0.25">
      <c r="X58" s="1"/>
    </row>
    <row r="59" spans="21:24" x14ac:dyDescent="0.25">
      <c r="X59" s="1"/>
    </row>
    <row r="60" spans="21:24" x14ac:dyDescent="0.25">
      <c r="X60" s="1"/>
    </row>
    <row r="61" spans="21:24" x14ac:dyDescent="0.25">
      <c r="X61" s="1"/>
    </row>
    <row r="62" spans="21:24" x14ac:dyDescent="0.25">
      <c r="X62" s="1"/>
    </row>
    <row r="63" spans="21:24" x14ac:dyDescent="0.25">
      <c r="X63" s="1"/>
    </row>
    <row r="64" spans="21:24" x14ac:dyDescent="0.25">
      <c r="X64" s="1"/>
    </row>
    <row r="65" spans="24:24" x14ac:dyDescent="0.25">
      <c r="X65" s="1"/>
    </row>
    <row r="66" spans="24:24" x14ac:dyDescent="0.25">
      <c r="X66" s="1"/>
    </row>
    <row r="67" spans="24:24" x14ac:dyDescent="0.25">
      <c r="X67" s="1"/>
    </row>
    <row r="68" spans="24:24" x14ac:dyDescent="0.25">
      <c r="X68" s="1"/>
    </row>
    <row r="69" spans="24:24" x14ac:dyDescent="0.25">
      <c r="X69" s="1"/>
    </row>
    <row r="70" spans="24:24" x14ac:dyDescent="0.25">
      <c r="X70" s="1"/>
    </row>
    <row r="71" spans="24:24" x14ac:dyDescent="0.25">
      <c r="X71" s="1"/>
    </row>
    <row r="72" spans="24:24" x14ac:dyDescent="0.25">
      <c r="X72" s="1"/>
    </row>
    <row r="73" spans="24:24" x14ac:dyDescent="0.25">
      <c r="X73" s="1"/>
    </row>
    <row r="74" spans="24:24" x14ac:dyDescent="0.25">
      <c r="X74" s="1"/>
    </row>
    <row r="75" spans="24:24" x14ac:dyDescent="0.25">
      <c r="X75" s="1"/>
    </row>
    <row r="76" spans="24:24" x14ac:dyDescent="0.25">
      <c r="X76" s="1"/>
    </row>
    <row r="77" spans="24:24" x14ac:dyDescent="0.25">
      <c r="X77" s="1"/>
    </row>
    <row r="78" spans="24:24" x14ac:dyDescent="0.25">
      <c r="X78" s="1"/>
    </row>
    <row r="79" spans="24:24" x14ac:dyDescent="0.25">
      <c r="X79" s="1"/>
    </row>
    <row r="80" spans="24:24" x14ac:dyDescent="0.25">
      <c r="X80" s="1"/>
    </row>
    <row r="81" spans="24:24" x14ac:dyDescent="0.25">
      <c r="X81" s="1"/>
    </row>
    <row r="82" spans="24:24" x14ac:dyDescent="0.25">
      <c r="X82" s="1"/>
    </row>
    <row r="83" spans="24:24" x14ac:dyDescent="0.25">
      <c r="X83" s="1"/>
    </row>
    <row r="84" spans="24:24" x14ac:dyDescent="0.25">
      <c r="X84" s="1"/>
    </row>
    <row r="85" spans="24:24" x14ac:dyDescent="0.25">
      <c r="X85" s="1"/>
    </row>
    <row r="86" spans="24:24" x14ac:dyDescent="0.25">
      <c r="X86" s="1"/>
    </row>
    <row r="87" spans="24:24" x14ac:dyDescent="0.25">
      <c r="X87" s="1"/>
    </row>
    <row r="88" spans="24:24" x14ac:dyDescent="0.25">
      <c r="X88" s="1"/>
    </row>
    <row r="89" spans="24:24" x14ac:dyDescent="0.25">
      <c r="X89" s="1"/>
    </row>
    <row r="90" spans="24:24" x14ac:dyDescent="0.25">
      <c r="X90" s="1"/>
    </row>
    <row r="91" spans="24:24" x14ac:dyDescent="0.25">
      <c r="X91" s="1"/>
    </row>
    <row r="92" spans="24:24" x14ac:dyDescent="0.25">
      <c r="X92" s="1"/>
    </row>
    <row r="93" spans="24:24" x14ac:dyDescent="0.25">
      <c r="X93" s="1"/>
    </row>
    <row r="94" spans="24:24" x14ac:dyDescent="0.25">
      <c r="X94" s="1"/>
    </row>
    <row r="95" spans="24:24" x14ac:dyDescent="0.25">
      <c r="X95" s="1"/>
    </row>
    <row r="96" spans="24:24" x14ac:dyDescent="0.25">
      <c r="X96" s="1"/>
    </row>
    <row r="97" spans="24:24" x14ac:dyDescent="0.25">
      <c r="X97" s="1"/>
    </row>
    <row r="98" spans="24:24" x14ac:dyDescent="0.25">
      <c r="X98" s="1"/>
    </row>
    <row r="99" spans="24:24" x14ac:dyDescent="0.25">
      <c r="X99" s="1"/>
    </row>
    <row r="100" spans="24:24" x14ac:dyDescent="0.25">
      <c r="X100" s="1"/>
    </row>
    <row r="101" spans="24:24" x14ac:dyDescent="0.25">
      <c r="X101" s="1"/>
    </row>
    <row r="102" spans="24:24" x14ac:dyDescent="0.25">
      <c r="X102" s="1"/>
    </row>
    <row r="103" spans="24:24" x14ac:dyDescent="0.25">
      <c r="X103" s="1"/>
    </row>
  </sheetData>
  <hyperlinks>
    <hyperlink ref="A1" location="'TOC Gallery'!A1" tooltip="Go To: Table of Contents" display="'TOC Gallery'!A1" xr:uid="{3CB59F56-64B1-4E7A-B758-8CBCCAE6F91A}"/>
  </hyperlinks>
  <pageMargins left="0.7" right="0.7" top="0.75" bottom="0.75" header="0.3" footer="0.3"/>
  <ignoredErrors>
    <ignoredError sqref="P1:P1048576"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9224" r:id="rId3" name="Spinner 8">
              <controlPr defaultSize="0" autoPict="0">
                <anchor moveWithCells="1" sizeWithCells="1">
                  <from>
                    <xdr:col>4</xdr:col>
                    <xdr:colOff>285750</xdr:colOff>
                    <xdr:row>1</xdr:row>
                    <xdr:rowOff>104775</xdr:rowOff>
                  </from>
                  <to>
                    <xdr:col>4</xdr:col>
                    <xdr:colOff>457200</xdr:colOff>
                    <xdr:row>3</xdr:row>
                    <xdr:rowOff>9525</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ACCB-9211-45C4-A66C-39704E94A4EE}">
  <dimension ref="A1:A8"/>
  <sheetViews>
    <sheetView workbookViewId="0">
      <selection sqref="A1:A8"/>
    </sheetView>
  </sheetViews>
  <sheetFormatPr defaultRowHeight="15" x14ac:dyDescent="0.25"/>
  <sheetData>
    <row r="1" spans="1:1" x14ac:dyDescent="0.25">
      <c r="A1" t="s">
        <v>56</v>
      </c>
    </row>
    <row r="2" spans="1:1" x14ac:dyDescent="0.25">
      <c r="A2" t="s">
        <v>61</v>
      </c>
    </row>
    <row r="3" spans="1:1" x14ac:dyDescent="0.25">
      <c r="A3" t="s">
        <v>62</v>
      </c>
    </row>
    <row r="4" spans="1:1" x14ac:dyDescent="0.25">
      <c r="A4" t="s">
        <v>63</v>
      </c>
    </row>
    <row r="5" spans="1:1" x14ac:dyDescent="0.25">
      <c r="A5" t="s">
        <v>57</v>
      </c>
    </row>
    <row r="6" spans="1:1" x14ac:dyDescent="0.25">
      <c r="A6" t="s">
        <v>58</v>
      </c>
    </row>
    <row r="7" spans="1:1" x14ac:dyDescent="0.25">
      <c r="A7" t="s">
        <v>59</v>
      </c>
    </row>
    <row r="8" spans="1:1" x14ac:dyDescent="0.25">
      <c r="A8" t="s">
        <v>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93609-5A13-4CD6-86AC-3C2AA26B4ED8}">
  <sheetPr codeName="Sheet7"/>
  <dimension ref="A1:Q103"/>
  <sheetViews>
    <sheetView workbookViewId="0"/>
  </sheetViews>
  <sheetFormatPr defaultRowHeight="15" x14ac:dyDescent="0.25"/>
  <cols>
    <col min="1" max="1" width="2.7109375" customWidth="1"/>
    <col min="16" max="16" width="10.28515625" bestFit="1" customWidth="1"/>
  </cols>
  <sheetData>
    <row r="1" spans="1:17" x14ac:dyDescent="0.25">
      <c r="A1" s="15">
        <v>3</v>
      </c>
      <c r="B1" s="2" t="s">
        <v>36</v>
      </c>
      <c r="G1" s="2" t="s">
        <v>1</v>
      </c>
    </row>
    <row r="2" spans="1:17" x14ac:dyDescent="0.25">
      <c r="H2" s="2" t="s">
        <v>5</v>
      </c>
      <c r="J2" s="2" t="s">
        <v>40</v>
      </c>
      <c r="L2" s="2" t="s">
        <v>13</v>
      </c>
      <c r="P2" s="2" t="s">
        <v>37</v>
      </c>
      <c r="Q2" s="7">
        <v>0.65</v>
      </c>
    </row>
    <row r="3" spans="1:17" x14ac:dyDescent="0.25">
      <c r="G3" s="2" t="s">
        <v>14</v>
      </c>
      <c r="H3" s="2" t="s">
        <v>15</v>
      </c>
      <c r="I3" s="2" t="s">
        <v>16</v>
      </c>
      <c r="J3" s="2" t="s">
        <v>15</v>
      </c>
      <c r="K3" s="2" t="s">
        <v>16</v>
      </c>
      <c r="L3" s="2" t="s">
        <v>15</v>
      </c>
      <c r="M3" s="2" t="s">
        <v>16</v>
      </c>
      <c r="N3" s="2" t="s">
        <v>17</v>
      </c>
      <c r="O3" s="2"/>
      <c r="P3" s="2" t="s">
        <v>38</v>
      </c>
      <c r="Q3">
        <f>Q2*100</f>
        <v>65</v>
      </c>
    </row>
    <row r="4" spans="1:17" x14ac:dyDescent="0.25">
      <c r="G4" cm="1">
        <f t="array" ref="G4:G103">_xlfn.SEQUENCE(100)</f>
        <v>1</v>
      </c>
      <c r="H4">
        <v>1</v>
      </c>
      <c r="I4">
        <v>1</v>
      </c>
      <c r="J4">
        <f t="shared" ref="J4:J35" si="0">IF($G4&lt;=$Q$3,H4,NA())</f>
        <v>1</v>
      </c>
      <c r="K4">
        <f t="shared" ref="K4:K35" si="1">IF($G4&lt;=$Q$3,I4,NA())</f>
        <v>1</v>
      </c>
      <c r="L4" t="e">
        <f t="shared" ref="L4:L35" si="2">IF($G4=$Q$4,H4,NA())</f>
        <v>#N/A</v>
      </c>
      <c r="M4" t="e">
        <f t="shared" ref="M4:M35" si="3">IF($G4=$Q$4,I4,NA())</f>
        <v>#N/A</v>
      </c>
      <c r="N4" s="1" t="e">
        <f t="shared" ref="N4:N35" si="4">IF(NOT(ISERROR(M4)),$Q$2,NA())</f>
        <v>#N/A</v>
      </c>
      <c r="O4" s="1"/>
      <c r="P4" s="2" t="s">
        <v>39</v>
      </c>
      <c r="Q4">
        <f>ROUNDUP(Q3,-1)</f>
        <v>70</v>
      </c>
    </row>
    <row r="5" spans="1:17" x14ac:dyDescent="0.25">
      <c r="G5">
        <v>2</v>
      </c>
      <c r="H5">
        <v>2</v>
      </c>
      <c r="I5">
        <v>1</v>
      </c>
      <c r="J5">
        <f t="shared" si="0"/>
        <v>2</v>
      </c>
      <c r="K5">
        <f t="shared" si="1"/>
        <v>1</v>
      </c>
      <c r="L5" t="e">
        <f t="shared" si="2"/>
        <v>#N/A</v>
      </c>
      <c r="M5" t="e">
        <f t="shared" si="3"/>
        <v>#N/A</v>
      </c>
      <c r="N5" s="1" t="e">
        <f t="shared" si="4"/>
        <v>#N/A</v>
      </c>
      <c r="O5" s="1"/>
    </row>
    <row r="6" spans="1:17" x14ac:dyDescent="0.25">
      <c r="G6">
        <v>3</v>
      </c>
      <c r="H6">
        <v>3</v>
      </c>
      <c r="I6">
        <v>1</v>
      </c>
      <c r="J6">
        <f t="shared" si="0"/>
        <v>3</v>
      </c>
      <c r="K6">
        <f t="shared" si="1"/>
        <v>1</v>
      </c>
      <c r="L6" t="e">
        <f t="shared" si="2"/>
        <v>#N/A</v>
      </c>
      <c r="M6" t="e">
        <f t="shared" si="3"/>
        <v>#N/A</v>
      </c>
      <c r="N6" s="1" t="e">
        <f t="shared" si="4"/>
        <v>#N/A</v>
      </c>
      <c r="O6" s="1"/>
    </row>
    <row r="7" spans="1:17" x14ac:dyDescent="0.25">
      <c r="G7">
        <v>4</v>
      </c>
      <c r="H7">
        <v>4</v>
      </c>
      <c r="I7">
        <v>1</v>
      </c>
      <c r="J7">
        <f t="shared" si="0"/>
        <v>4</v>
      </c>
      <c r="K7">
        <f t="shared" si="1"/>
        <v>1</v>
      </c>
      <c r="L7" t="e">
        <f t="shared" si="2"/>
        <v>#N/A</v>
      </c>
      <c r="M7" t="e">
        <f t="shared" si="3"/>
        <v>#N/A</v>
      </c>
      <c r="N7" s="1" t="e">
        <f t="shared" si="4"/>
        <v>#N/A</v>
      </c>
      <c r="O7" s="1"/>
    </row>
    <row r="8" spans="1:17" x14ac:dyDescent="0.25">
      <c r="G8">
        <v>5</v>
      </c>
      <c r="H8">
        <v>5</v>
      </c>
      <c r="I8">
        <v>1</v>
      </c>
      <c r="J8">
        <f t="shared" si="0"/>
        <v>5</v>
      </c>
      <c r="K8">
        <f t="shared" si="1"/>
        <v>1</v>
      </c>
      <c r="L8" t="e">
        <f t="shared" si="2"/>
        <v>#N/A</v>
      </c>
      <c r="M8" t="e">
        <f t="shared" si="3"/>
        <v>#N/A</v>
      </c>
      <c r="N8" s="1" t="e">
        <f t="shared" si="4"/>
        <v>#N/A</v>
      </c>
      <c r="O8" s="1"/>
    </row>
    <row r="9" spans="1:17" x14ac:dyDescent="0.25">
      <c r="G9">
        <v>6</v>
      </c>
      <c r="H9">
        <v>6</v>
      </c>
      <c r="I9">
        <v>1</v>
      </c>
      <c r="J9">
        <f t="shared" si="0"/>
        <v>6</v>
      </c>
      <c r="K9">
        <f t="shared" si="1"/>
        <v>1</v>
      </c>
      <c r="L9" t="e">
        <f t="shared" si="2"/>
        <v>#N/A</v>
      </c>
      <c r="M9" t="e">
        <f t="shared" si="3"/>
        <v>#N/A</v>
      </c>
      <c r="N9" s="1" t="e">
        <f t="shared" si="4"/>
        <v>#N/A</v>
      </c>
      <c r="O9" s="1"/>
    </row>
    <row r="10" spans="1:17" x14ac:dyDescent="0.25">
      <c r="G10">
        <v>7</v>
      </c>
      <c r="H10">
        <v>7</v>
      </c>
      <c r="I10">
        <v>1</v>
      </c>
      <c r="J10">
        <f t="shared" si="0"/>
        <v>7</v>
      </c>
      <c r="K10">
        <f t="shared" si="1"/>
        <v>1</v>
      </c>
      <c r="L10" t="e">
        <f t="shared" si="2"/>
        <v>#N/A</v>
      </c>
      <c r="M10" t="e">
        <f t="shared" si="3"/>
        <v>#N/A</v>
      </c>
      <c r="N10" s="1" t="e">
        <f t="shared" si="4"/>
        <v>#N/A</v>
      </c>
      <c r="O10" s="1"/>
    </row>
    <row r="11" spans="1:17" x14ac:dyDescent="0.25">
      <c r="G11">
        <v>8</v>
      </c>
      <c r="H11">
        <v>8</v>
      </c>
      <c r="I11">
        <v>1</v>
      </c>
      <c r="J11">
        <f t="shared" si="0"/>
        <v>8</v>
      </c>
      <c r="K11">
        <f t="shared" si="1"/>
        <v>1</v>
      </c>
      <c r="L11" t="e">
        <f t="shared" si="2"/>
        <v>#N/A</v>
      </c>
      <c r="M11" t="e">
        <f t="shared" si="3"/>
        <v>#N/A</v>
      </c>
      <c r="N11" s="1" t="e">
        <f t="shared" si="4"/>
        <v>#N/A</v>
      </c>
      <c r="O11" s="1"/>
    </row>
    <row r="12" spans="1:17" x14ac:dyDescent="0.25">
      <c r="G12">
        <v>9</v>
      </c>
      <c r="H12">
        <v>9</v>
      </c>
      <c r="I12">
        <v>1</v>
      </c>
      <c r="J12">
        <f t="shared" si="0"/>
        <v>9</v>
      </c>
      <c r="K12">
        <f t="shared" si="1"/>
        <v>1</v>
      </c>
      <c r="L12" t="e">
        <f t="shared" si="2"/>
        <v>#N/A</v>
      </c>
      <c r="M12" t="e">
        <f t="shared" si="3"/>
        <v>#N/A</v>
      </c>
      <c r="N12" s="1" t="e">
        <f t="shared" si="4"/>
        <v>#N/A</v>
      </c>
      <c r="O12" s="1"/>
    </row>
    <row r="13" spans="1:17" x14ac:dyDescent="0.25">
      <c r="G13">
        <v>10</v>
      </c>
      <c r="H13">
        <v>10</v>
      </c>
      <c r="I13">
        <v>1</v>
      </c>
      <c r="J13">
        <f t="shared" si="0"/>
        <v>10</v>
      </c>
      <c r="K13">
        <f t="shared" si="1"/>
        <v>1</v>
      </c>
      <c r="L13" t="e">
        <f t="shared" si="2"/>
        <v>#N/A</v>
      </c>
      <c r="M13" t="e">
        <f t="shared" si="3"/>
        <v>#N/A</v>
      </c>
      <c r="N13" s="1" t="e">
        <f t="shared" si="4"/>
        <v>#N/A</v>
      </c>
      <c r="O13" s="1"/>
    </row>
    <row r="14" spans="1:17" x14ac:dyDescent="0.25">
      <c r="G14">
        <v>11</v>
      </c>
      <c r="H14">
        <f>H4</f>
        <v>1</v>
      </c>
      <c r="I14">
        <f>I4+1</f>
        <v>2</v>
      </c>
      <c r="J14">
        <f t="shared" si="0"/>
        <v>1</v>
      </c>
      <c r="K14">
        <f t="shared" si="1"/>
        <v>2</v>
      </c>
      <c r="L14" t="e">
        <f t="shared" si="2"/>
        <v>#N/A</v>
      </c>
      <c r="M14" t="e">
        <f t="shared" si="3"/>
        <v>#N/A</v>
      </c>
      <c r="N14" s="1" t="e">
        <f t="shared" si="4"/>
        <v>#N/A</v>
      </c>
      <c r="O14" s="1"/>
    </row>
    <row r="15" spans="1:17" x14ac:dyDescent="0.25">
      <c r="G15">
        <v>12</v>
      </c>
      <c r="H15">
        <f t="shared" ref="H15:H78" si="5">H5</f>
        <v>2</v>
      </c>
      <c r="I15">
        <f t="shared" ref="I15:I78" si="6">I5+1</f>
        <v>2</v>
      </c>
      <c r="J15">
        <f t="shared" si="0"/>
        <v>2</v>
      </c>
      <c r="K15">
        <f t="shared" si="1"/>
        <v>2</v>
      </c>
      <c r="L15" t="e">
        <f t="shared" si="2"/>
        <v>#N/A</v>
      </c>
      <c r="M15" t="e">
        <f t="shared" si="3"/>
        <v>#N/A</v>
      </c>
      <c r="N15" s="1" t="e">
        <f t="shared" si="4"/>
        <v>#N/A</v>
      </c>
      <c r="O15" s="1"/>
    </row>
    <row r="16" spans="1:17" x14ac:dyDescent="0.25">
      <c r="G16">
        <v>13</v>
      </c>
      <c r="H16">
        <f t="shared" si="5"/>
        <v>3</v>
      </c>
      <c r="I16">
        <f t="shared" si="6"/>
        <v>2</v>
      </c>
      <c r="J16">
        <f t="shared" si="0"/>
        <v>3</v>
      </c>
      <c r="K16">
        <f t="shared" si="1"/>
        <v>2</v>
      </c>
      <c r="L16" t="e">
        <f t="shared" si="2"/>
        <v>#N/A</v>
      </c>
      <c r="M16" t="e">
        <f t="shared" si="3"/>
        <v>#N/A</v>
      </c>
      <c r="N16" s="1" t="e">
        <f t="shared" si="4"/>
        <v>#N/A</v>
      </c>
      <c r="O16" s="1"/>
    </row>
    <row r="17" spans="7:15" x14ac:dyDescent="0.25">
      <c r="G17">
        <v>14</v>
      </c>
      <c r="H17">
        <f t="shared" si="5"/>
        <v>4</v>
      </c>
      <c r="I17">
        <f t="shared" si="6"/>
        <v>2</v>
      </c>
      <c r="J17">
        <f t="shared" si="0"/>
        <v>4</v>
      </c>
      <c r="K17">
        <f t="shared" si="1"/>
        <v>2</v>
      </c>
      <c r="L17" t="e">
        <f t="shared" si="2"/>
        <v>#N/A</v>
      </c>
      <c r="M17" t="e">
        <f t="shared" si="3"/>
        <v>#N/A</v>
      </c>
      <c r="N17" s="1" t="e">
        <f t="shared" si="4"/>
        <v>#N/A</v>
      </c>
      <c r="O17" s="1"/>
    </row>
    <row r="18" spans="7:15" x14ac:dyDescent="0.25">
      <c r="G18">
        <v>15</v>
      </c>
      <c r="H18">
        <f t="shared" si="5"/>
        <v>5</v>
      </c>
      <c r="I18">
        <f t="shared" si="6"/>
        <v>2</v>
      </c>
      <c r="J18">
        <f t="shared" si="0"/>
        <v>5</v>
      </c>
      <c r="K18">
        <f t="shared" si="1"/>
        <v>2</v>
      </c>
      <c r="L18" t="e">
        <f t="shared" si="2"/>
        <v>#N/A</v>
      </c>
      <c r="M18" t="e">
        <f t="shared" si="3"/>
        <v>#N/A</v>
      </c>
      <c r="N18" s="1" t="e">
        <f t="shared" si="4"/>
        <v>#N/A</v>
      </c>
      <c r="O18" s="1"/>
    </row>
    <row r="19" spans="7:15" x14ac:dyDescent="0.25">
      <c r="G19">
        <v>16</v>
      </c>
      <c r="H19">
        <f t="shared" si="5"/>
        <v>6</v>
      </c>
      <c r="I19">
        <f t="shared" si="6"/>
        <v>2</v>
      </c>
      <c r="J19">
        <f t="shared" si="0"/>
        <v>6</v>
      </c>
      <c r="K19">
        <f t="shared" si="1"/>
        <v>2</v>
      </c>
      <c r="L19" t="e">
        <f t="shared" si="2"/>
        <v>#N/A</v>
      </c>
      <c r="M19" t="e">
        <f t="shared" si="3"/>
        <v>#N/A</v>
      </c>
      <c r="N19" s="1" t="e">
        <f t="shared" si="4"/>
        <v>#N/A</v>
      </c>
      <c r="O19" s="1"/>
    </row>
    <row r="20" spans="7:15" x14ac:dyDescent="0.25">
      <c r="G20">
        <v>17</v>
      </c>
      <c r="H20">
        <f t="shared" si="5"/>
        <v>7</v>
      </c>
      <c r="I20">
        <f t="shared" si="6"/>
        <v>2</v>
      </c>
      <c r="J20">
        <f t="shared" si="0"/>
        <v>7</v>
      </c>
      <c r="K20">
        <f t="shared" si="1"/>
        <v>2</v>
      </c>
      <c r="L20" t="e">
        <f t="shared" si="2"/>
        <v>#N/A</v>
      </c>
      <c r="M20" t="e">
        <f t="shared" si="3"/>
        <v>#N/A</v>
      </c>
      <c r="N20" s="1" t="e">
        <f t="shared" si="4"/>
        <v>#N/A</v>
      </c>
      <c r="O20" s="1"/>
    </row>
    <row r="21" spans="7:15" x14ac:dyDescent="0.25">
      <c r="G21">
        <v>18</v>
      </c>
      <c r="H21">
        <f t="shared" si="5"/>
        <v>8</v>
      </c>
      <c r="I21">
        <f t="shared" si="6"/>
        <v>2</v>
      </c>
      <c r="J21">
        <f t="shared" si="0"/>
        <v>8</v>
      </c>
      <c r="K21">
        <f t="shared" si="1"/>
        <v>2</v>
      </c>
      <c r="L21" t="e">
        <f t="shared" si="2"/>
        <v>#N/A</v>
      </c>
      <c r="M21" t="e">
        <f t="shared" si="3"/>
        <v>#N/A</v>
      </c>
      <c r="N21" s="1" t="e">
        <f t="shared" si="4"/>
        <v>#N/A</v>
      </c>
      <c r="O21" s="1"/>
    </row>
    <row r="22" spans="7:15" x14ac:dyDescent="0.25">
      <c r="G22">
        <v>19</v>
      </c>
      <c r="H22">
        <f t="shared" si="5"/>
        <v>9</v>
      </c>
      <c r="I22">
        <f t="shared" si="6"/>
        <v>2</v>
      </c>
      <c r="J22">
        <f t="shared" si="0"/>
        <v>9</v>
      </c>
      <c r="K22">
        <f t="shared" si="1"/>
        <v>2</v>
      </c>
      <c r="L22" t="e">
        <f t="shared" si="2"/>
        <v>#N/A</v>
      </c>
      <c r="M22" t="e">
        <f t="shared" si="3"/>
        <v>#N/A</v>
      </c>
      <c r="N22" s="1" t="e">
        <f t="shared" si="4"/>
        <v>#N/A</v>
      </c>
      <c r="O22" s="1"/>
    </row>
    <row r="23" spans="7:15" x14ac:dyDescent="0.25">
      <c r="G23">
        <v>20</v>
      </c>
      <c r="H23">
        <f t="shared" si="5"/>
        <v>10</v>
      </c>
      <c r="I23">
        <f t="shared" si="6"/>
        <v>2</v>
      </c>
      <c r="J23">
        <f t="shared" si="0"/>
        <v>10</v>
      </c>
      <c r="K23">
        <f t="shared" si="1"/>
        <v>2</v>
      </c>
      <c r="L23" t="e">
        <f t="shared" si="2"/>
        <v>#N/A</v>
      </c>
      <c r="M23" t="e">
        <f t="shared" si="3"/>
        <v>#N/A</v>
      </c>
      <c r="N23" s="1" t="e">
        <f t="shared" si="4"/>
        <v>#N/A</v>
      </c>
      <c r="O23" s="1"/>
    </row>
    <row r="24" spans="7:15" x14ac:dyDescent="0.25">
      <c r="G24">
        <v>21</v>
      </c>
      <c r="H24">
        <f t="shared" si="5"/>
        <v>1</v>
      </c>
      <c r="I24">
        <f t="shared" si="6"/>
        <v>3</v>
      </c>
      <c r="J24">
        <f t="shared" si="0"/>
        <v>1</v>
      </c>
      <c r="K24">
        <f t="shared" si="1"/>
        <v>3</v>
      </c>
      <c r="L24" t="e">
        <f t="shared" si="2"/>
        <v>#N/A</v>
      </c>
      <c r="M24" t="e">
        <f t="shared" si="3"/>
        <v>#N/A</v>
      </c>
      <c r="N24" s="1" t="e">
        <f t="shared" si="4"/>
        <v>#N/A</v>
      </c>
      <c r="O24" s="1"/>
    </row>
    <row r="25" spans="7:15" x14ac:dyDescent="0.25">
      <c r="G25">
        <v>22</v>
      </c>
      <c r="H25">
        <f t="shared" si="5"/>
        <v>2</v>
      </c>
      <c r="I25">
        <f t="shared" si="6"/>
        <v>3</v>
      </c>
      <c r="J25">
        <f t="shared" si="0"/>
        <v>2</v>
      </c>
      <c r="K25">
        <f t="shared" si="1"/>
        <v>3</v>
      </c>
      <c r="L25" t="e">
        <f t="shared" si="2"/>
        <v>#N/A</v>
      </c>
      <c r="M25" t="e">
        <f t="shared" si="3"/>
        <v>#N/A</v>
      </c>
      <c r="N25" s="1" t="e">
        <f t="shared" si="4"/>
        <v>#N/A</v>
      </c>
      <c r="O25" s="1"/>
    </row>
    <row r="26" spans="7:15" x14ac:dyDescent="0.25">
      <c r="G26">
        <v>23</v>
      </c>
      <c r="H26">
        <f t="shared" si="5"/>
        <v>3</v>
      </c>
      <c r="I26">
        <f t="shared" si="6"/>
        <v>3</v>
      </c>
      <c r="J26">
        <f t="shared" si="0"/>
        <v>3</v>
      </c>
      <c r="K26">
        <f t="shared" si="1"/>
        <v>3</v>
      </c>
      <c r="L26" t="e">
        <f t="shared" si="2"/>
        <v>#N/A</v>
      </c>
      <c r="M26" t="e">
        <f t="shared" si="3"/>
        <v>#N/A</v>
      </c>
      <c r="N26" s="1" t="e">
        <f t="shared" si="4"/>
        <v>#N/A</v>
      </c>
      <c r="O26" s="1"/>
    </row>
    <row r="27" spans="7:15" x14ac:dyDescent="0.25">
      <c r="G27">
        <v>24</v>
      </c>
      <c r="H27">
        <f t="shared" si="5"/>
        <v>4</v>
      </c>
      <c r="I27">
        <f t="shared" si="6"/>
        <v>3</v>
      </c>
      <c r="J27">
        <f t="shared" si="0"/>
        <v>4</v>
      </c>
      <c r="K27">
        <f t="shared" si="1"/>
        <v>3</v>
      </c>
      <c r="L27" t="e">
        <f t="shared" si="2"/>
        <v>#N/A</v>
      </c>
      <c r="M27" t="e">
        <f t="shared" si="3"/>
        <v>#N/A</v>
      </c>
      <c r="N27" s="1" t="e">
        <f t="shared" si="4"/>
        <v>#N/A</v>
      </c>
      <c r="O27" s="1"/>
    </row>
    <row r="28" spans="7:15" x14ac:dyDescent="0.25">
      <c r="G28">
        <v>25</v>
      </c>
      <c r="H28">
        <f t="shared" si="5"/>
        <v>5</v>
      </c>
      <c r="I28">
        <f t="shared" si="6"/>
        <v>3</v>
      </c>
      <c r="J28">
        <f t="shared" si="0"/>
        <v>5</v>
      </c>
      <c r="K28">
        <f t="shared" si="1"/>
        <v>3</v>
      </c>
      <c r="L28" t="e">
        <f t="shared" si="2"/>
        <v>#N/A</v>
      </c>
      <c r="M28" t="e">
        <f t="shared" si="3"/>
        <v>#N/A</v>
      </c>
      <c r="N28" s="1" t="e">
        <f t="shared" si="4"/>
        <v>#N/A</v>
      </c>
      <c r="O28" s="1"/>
    </row>
    <row r="29" spans="7:15" x14ac:dyDescent="0.25">
      <c r="G29">
        <v>26</v>
      </c>
      <c r="H29">
        <f t="shared" si="5"/>
        <v>6</v>
      </c>
      <c r="I29">
        <f t="shared" si="6"/>
        <v>3</v>
      </c>
      <c r="J29">
        <f t="shared" si="0"/>
        <v>6</v>
      </c>
      <c r="K29">
        <f t="shared" si="1"/>
        <v>3</v>
      </c>
      <c r="L29" t="e">
        <f t="shared" si="2"/>
        <v>#N/A</v>
      </c>
      <c r="M29" t="e">
        <f t="shared" si="3"/>
        <v>#N/A</v>
      </c>
      <c r="N29" s="1" t="e">
        <f t="shared" si="4"/>
        <v>#N/A</v>
      </c>
      <c r="O29" s="1"/>
    </row>
    <row r="30" spans="7:15" x14ac:dyDescent="0.25">
      <c r="G30">
        <v>27</v>
      </c>
      <c r="H30">
        <f t="shared" si="5"/>
        <v>7</v>
      </c>
      <c r="I30">
        <f t="shared" si="6"/>
        <v>3</v>
      </c>
      <c r="J30">
        <f t="shared" si="0"/>
        <v>7</v>
      </c>
      <c r="K30">
        <f t="shared" si="1"/>
        <v>3</v>
      </c>
      <c r="L30" t="e">
        <f t="shared" si="2"/>
        <v>#N/A</v>
      </c>
      <c r="M30" t="e">
        <f t="shared" si="3"/>
        <v>#N/A</v>
      </c>
      <c r="N30" s="1" t="e">
        <f t="shared" si="4"/>
        <v>#N/A</v>
      </c>
      <c r="O30" s="1"/>
    </row>
    <row r="31" spans="7:15" x14ac:dyDescent="0.25">
      <c r="G31">
        <v>28</v>
      </c>
      <c r="H31">
        <f t="shared" si="5"/>
        <v>8</v>
      </c>
      <c r="I31">
        <f t="shared" si="6"/>
        <v>3</v>
      </c>
      <c r="J31">
        <f t="shared" si="0"/>
        <v>8</v>
      </c>
      <c r="K31">
        <f t="shared" si="1"/>
        <v>3</v>
      </c>
      <c r="L31" t="e">
        <f t="shared" si="2"/>
        <v>#N/A</v>
      </c>
      <c r="M31" t="e">
        <f t="shared" si="3"/>
        <v>#N/A</v>
      </c>
      <c r="N31" s="1" t="e">
        <f t="shared" si="4"/>
        <v>#N/A</v>
      </c>
      <c r="O31" s="1"/>
    </row>
    <row r="32" spans="7:15" x14ac:dyDescent="0.25">
      <c r="G32">
        <v>29</v>
      </c>
      <c r="H32">
        <f t="shared" si="5"/>
        <v>9</v>
      </c>
      <c r="I32">
        <f t="shared" si="6"/>
        <v>3</v>
      </c>
      <c r="J32">
        <f t="shared" si="0"/>
        <v>9</v>
      </c>
      <c r="K32">
        <f t="shared" si="1"/>
        <v>3</v>
      </c>
      <c r="L32" t="e">
        <f t="shared" si="2"/>
        <v>#N/A</v>
      </c>
      <c r="M32" t="e">
        <f t="shared" si="3"/>
        <v>#N/A</v>
      </c>
      <c r="N32" s="1" t="e">
        <f t="shared" si="4"/>
        <v>#N/A</v>
      </c>
      <c r="O32" s="1"/>
    </row>
    <row r="33" spans="7:15" x14ac:dyDescent="0.25">
      <c r="G33">
        <v>30</v>
      </c>
      <c r="H33">
        <f t="shared" si="5"/>
        <v>10</v>
      </c>
      <c r="I33">
        <f t="shared" si="6"/>
        <v>3</v>
      </c>
      <c r="J33">
        <f t="shared" si="0"/>
        <v>10</v>
      </c>
      <c r="K33">
        <f t="shared" si="1"/>
        <v>3</v>
      </c>
      <c r="L33" t="e">
        <f t="shared" si="2"/>
        <v>#N/A</v>
      </c>
      <c r="M33" t="e">
        <f t="shared" si="3"/>
        <v>#N/A</v>
      </c>
      <c r="N33" s="1" t="e">
        <f t="shared" si="4"/>
        <v>#N/A</v>
      </c>
      <c r="O33" s="1"/>
    </row>
    <row r="34" spans="7:15" x14ac:dyDescent="0.25">
      <c r="G34">
        <v>31</v>
      </c>
      <c r="H34">
        <f t="shared" si="5"/>
        <v>1</v>
      </c>
      <c r="I34">
        <f t="shared" si="6"/>
        <v>4</v>
      </c>
      <c r="J34">
        <f t="shared" si="0"/>
        <v>1</v>
      </c>
      <c r="K34">
        <f t="shared" si="1"/>
        <v>4</v>
      </c>
      <c r="L34" t="e">
        <f t="shared" si="2"/>
        <v>#N/A</v>
      </c>
      <c r="M34" t="e">
        <f t="shared" si="3"/>
        <v>#N/A</v>
      </c>
      <c r="N34" s="1" t="e">
        <f t="shared" si="4"/>
        <v>#N/A</v>
      </c>
      <c r="O34" s="1"/>
    </row>
    <row r="35" spans="7:15" x14ac:dyDescent="0.25">
      <c r="G35">
        <v>32</v>
      </c>
      <c r="H35">
        <f t="shared" si="5"/>
        <v>2</v>
      </c>
      <c r="I35">
        <f t="shared" si="6"/>
        <v>4</v>
      </c>
      <c r="J35">
        <f t="shared" si="0"/>
        <v>2</v>
      </c>
      <c r="K35">
        <f t="shared" si="1"/>
        <v>4</v>
      </c>
      <c r="L35" t="e">
        <f t="shared" si="2"/>
        <v>#N/A</v>
      </c>
      <c r="M35" t="e">
        <f t="shared" si="3"/>
        <v>#N/A</v>
      </c>
      <c r="N35" s="1" t="e">
        <f t="shared" si="4"/>
        <v>#N/A</v>
      </c>
      <c r="O35" s="1"/>
    </row>
    <row r="36" spans="7:15" x14ac:dyDescent="0.25">
      <c r="G36">
        <v>33</v>
      </c>
      <c r="H36">
        <f t="shared" si="5"/>
        <v>3</v>
      </c>
      <c r="I36">
        <f t="shared" si="6"/>
        <v>4</v>
      </c>
      <c r="J36">
        <f t="shared" ref="J36:J67" si="7">IF($G36&lt;=$Q$3,H36,NA())</f>
        <v>3</v>
      </c>
      <c r="K36">
        <f t="shared" ref="K36:K67" si="8">IF($G36&lt;=$Q$3,I36,NA())</f>
        <v>4</v>
      </c>
      <c r="L36" t="e">
        <f t="shared" ref="L36:L67" si="9">IF($G36=$Q$4,H36,NA())</f>
        <v>#N/A</v>
      </c>
      <c r="M36" t="e">
        <f t="shared" ref="M36:M67" si="10">IF($G36=$Q$4,I36,NA())</f>
        <v>#N/A</v>
      </c>
      <c r="N36" s="1" t="e">
        <f t="shared" ref="N36:N67" si="11">IF(NOT(ISERROR(M36)),$Q$2,NA())</f>
        <v>#N/A</v>
      </c>
      <c r="O36" s="1"/>
    </row>
    <row r="37" spans="7:15" x14ac:dyDescent="0.25">
      <c r="G37">
        <v>34</v>
      </c>
      <c r="H37">
        <f t="shared" si="5"/>
        <v>4</v>
      </c>
      <c r="I37">
        <f t="shared" si="6"/>
        <v>4</v>
      </c>
      <c r="J37">
        <f t="shared" si="7"/>
        <v>4</v>
      </c>
      <c r="K37">
        <f t="shared" si="8"/>
        <v>4</v>
      </c>
      <c r="L37" t="e">
        <f t="shared" si="9"/>
        <v>#N/A</v>
      </c>
      <c r="M37" t="e">
        <f t="shared" si="10"/>
        <v>#N/A</v>
      </c>
      <c r="N37" s="1" t="e">
        <f t="shared" si="11"/>
        <v>#N/A</v>
      </c>
      <c r="O37" s="1"/>
    </row>
    <row r="38" spans="7:15" x14ac:dyDescent="0.25">
      <c r="G38">
        <v>35</v>
      </c>
      <c r="H38">
        <f t="shared" si="5"/>
        <v>5</v>
      </c>
      <c r="I38">
        <f t="shared" si="6"/>
        <v>4</v>
      </c>
      <c r="J38">
        <f t="shared" si="7"/>
        <v>5</v>
      </c>
      <c r="K38">
        <f t="shared" si="8"/>
        <v>4</v>
      </c>
      <c r="L38" t="e">
        <f t="shared" si="9"/>
        <v>#N/A</v>
      </c>
      <c r="M38" t="e">
        <f t="shared" si="10"/>
        <v>#N/A</v>
      </c>
      <c r="N38" s="1" t="e">
        <f t="shared" si="11"/>
        <v>#N/A</v>
      </c>
      <c r="O38" s="1"/>
    </row>
    <row r="39" spans="7:15" x14ac:dyDescent="0.25">
      <c r="G39">
        <v>36</v>
      </c>
      <c r="H39">
        <f t="shared" si="5"/>
        <v>6</v>
      </c>
      <c r="I39">
        <f t="shared" si="6"/>
        <v>4</v>
      </c>
      <c r="J39">
        <f t="shared" si="7"/>
        <v>6</v>
      </c>
      <c r="K39">
        <f t="shared" si="8"/>
        <v>4</v>
      </c>
      <c r="L39" t="e">
        <f t="shared" si="9"/>
        <v>#N/A</v>
      </c>
      <c r="M39" t="e">
        <f t="shared" si="10"/>
        <v>#N/A</v>
      </c>
      <c r="N39" s="1" t="e">
        <f t="shared" si="11"/>
        <v>#N/A</v>
      </c>
      <c r="O39" s="1"/>
    </row>
    <row r="40" spans="7:15" x14ac:dyDescent="0.25">
      <c r="G40">
        <v>37</v>
      </c>
      <c r="H40">
        <f t="shared" si="5"/>
        <v>7</v>
      </c>
      <c r="I40">
        <f t="shared" si="6"/>
        <v>4</v>
      </c>
      <c r="J40">
        <f t="shared" si="7"/>
        <v>7</v>
      </c>
      <c r="K40">
        <f t="shared" si="8"/>
        <v>4</v>
      </c>
      <c r="L40" t="e">
        <f t="shared" si="9"/>
        <v>#N/A</v>
      </c>
      <c r="M40" t="e">
        <f t="shared" si="10"/>
        <v>#N/A</v>
      </c>
      <c r="N40" s="1" t="e">
        <f t="shared" si="11"/>
        <v>#N/A</v>
      </c>
      <c r="O40" s="1"/>
    </row>
    <row r="41" spans="7:15" x14ac:dyDescent="0.25">
      <c r="G41">
        <v>38</v>
      </c>
      <c r="H41">
        <f t="shared" si="5"/>
        <v>8</v>
      </c>
      <c r="I41">
        <f t="shared" si="6"/>
        <v>4</v>
      </c>
      <c r="J41">
        <f t="shared" si="7"/>
        <v>8</v>
      </c>
      <c r="K41">
        <f t="shared" si="8"/>
        <v>4</v>
      </c>
      <c r="L41" t="e">
        <f t="shared" si="9"/>
        <v>#N/A</v>
      </c>
      <c r="M41" t="e">
        <f t="shared" si="10"/>
        <v>#N/A</v>
      </c>
      <c r="N41" s="1" t="e">
        <f t="shared" si="11"/>
        <v>#N/A</v>
      </c>
      <c r="O41" s="1"/>
    </row>
    <row r="42" spans="7:15" x14ac:dyDescent="0.25">
      <c r="G42">
        <v>39</v>
      </c>
      <c r="H42">
        <f t="shared" si="5"/>
        <v>9</v>
      </c>
      <c r="I42">
        <f t="shared" si="6"/>
        <v>4</v>
      </c>
      <c r="J42">
        <f t="shared" si="7"/>
        <v>9</v>
      </c>
      <c r="K42">
        <f t="shared" si="8"/>
        <v>4</v>
      </c>
      <c r="L42" t="e">
        <f t="shared" si="9"/>
        <v>#N/A</v>
      </c>
      <c r="M42" t="e">
        <f t="shared" si="10"/>
        <v>#N/A</v>
      </c>
      <c r="N42" s="1" t="e">
        <f t="shared" si="11"/>
        <v>#N/A</v>
      </c>
      <c r="O42" s="1"/>
    </row>
    <row r="43" spans="7:15" x14ac:dyDescent="0.25">
      <c r="G43">
        <v>40</v>
      </c>
      <c r="H43">
        <f t="shared" si="5"/>
        <v>10</v>
      </c>
      <c r="I43">
        <f t="shared" si="6"/>
        <v>4</v>
      </c>
      <c r="J43">
        <f t="shared" si="7"/>
        <v>10</v>
      </c>
      <c r="K43">
        <f t="shared" si="8"/>
        <v>4</v>
      </c>
      <c r="L43" t="e">
        <f t="shared" si="9"/>
        <v>#N/A</v>
      </c>
      <c r="M43" t="e">
        <f t="shared" si="10"/>
        <v>#N/A</v>
      </c>
      <c r="N43" s="1" t="e">
        <f t="shared" si="11"/>
        <v>#N/A</v>
      </c>
      <c r="O43" s="1"/>
    </row>
    <row r="44" spans="7:15" x14ac:dyDescent="0.25">
      <c r="G44">
        <v>41</v>
      </c>
      <c r="H44">
        <f t="shared" si="5"/>
        <v>1</v>
      </c>
      <c r="I44">
        <f t="shared" si="6"/>
        <v>5</v>
      </c>
      <c r="J44">
        <f t="shared" si="7"/>
        <v>1</v>
      </c>
      <c r="K44">
        <f t="shared" si="8"/>
        <v>5</v>
      </c>
      <c r="L44" t="e">
        <f t="shared" si="9"/>
        <v>#N/A</v>
      </c>
      <c r="M44" t="e">
        <f t="shared" si="10"/>
        <v>#N/A</v>
      </c>
      <c r="N44" s="1" t="e">
        <f t="shared" si="11"/>
        <v>#N/A</v>
      </c>
      <c r="O44" s="1"/>
    </row>
    <row r="45" spans="7:15" x14ac:dyDescent="0.25">
      <c r="G45">
        <v>42</v>
      </c>
      <c r="H45">
        <f t="shared" si="5"/>
        <v>2</v>
      </c>
      <c r="I45">
        <f t="shared" si="6"/>
        <v>5</v>
      </c>
      <c r="J45">
        <f t="shared" si="7"/>
        <v>2</v>
      </c>
      <c r="K45">
        <f t="shared" si="8"/>
        <v>5</v>
      </c>
      <c r="L45" t="e">
        <f t="shared" si="9"/>
        <v>#N/A</v>
      </c>
      <c r="M45" t="e">
        <f t="shared" si="10"/>
        <v>#N/A</v>
      </c>
      <c r="N45" s="1" t="e">
        <f t="shared" si="11"/>
        <v>#N/A</v>
      </c>
      <c r="O45" s="1"/>
    </row>
    <row r="46" spans="7:15" x14ac:dyDescent="0.25">
      <c r="G46">
        <v>43</v>
      </c>
      <c r="H46">
        <f t="shared" si="5"/>
        <v>3</v>
      </c>
      <c r="I46">
        <f t="shared" si="6"/>
        <v>5</v>
      </c>
      <c r="J46">
        <f t="shared" si="7"/>
        <v>3</v>
      </c>
      <c r="K46">
        <f t="shared" si="8"/>
        <v>5</v>
      </c>
      <c r="L46" t="e">
        <f t="shared" si="9"/>
        <v>#N/A</v>
      </c>
      <c r="M46" t="e">
        <f t="shared" si="10"/>
        <v>#N/A</v>
      </c>
      <c r="N46" s="1" t="e">
        <f t="shared" si="11"/>
        <v>#N/A</v>
      </c>
      <c r="O46" s="1"/>
    </row>
    <row r="47" spans="7:15" x14ac:dyDescent="0.25">
      <c r="G47">
        <v>44</v>
      </c>
      <c r="H47">
        <f t="shared" si="5"/>
        <v>4</v>
      </c>
      <c r="I47">
        <f t="shared" si="6"/>
        <v>5</v>
      </c>
      <c r="J47">
        <f t="shared" si="7"/>
        <v>4</v>
      </c>
      <c r="K47">
        <f t="shared" si="8"/>
        <v>5</v>
      </c>
      <c r="L47" t="e">
        <f t="shared" si="9"/>
        <v>#N/A</v>
      </c>
      <c r="M47" t="e">
        <f t="shared" si="10"/>
        <v>#N/A</v>
      </c>
      <c r="N47" s="1" t="e">
        <f t="shared" si="11"/>
        <v>#N/A</v>
      </c>
      <c r="O47" s="1"/>
    </row>
    <row r="48" spans="7:15" x14ac:dyDescent="0.25">
      <c r="G48">
        <v>45</v>
      </c>
      <c r="H48">
        <f t="shared" si="5"/>
        <v>5</v>
      </c>
      <c r="I48">
        <f t="shared" si="6"/>
        <v>5</v>
      </c>
      <c r="J48">
        <f t="shared" si="7"/>
        <v>5</v>
      </c>
      <c r="K48">
        <f t="shared" si="8"/>
        <v>5</v>
      </c>
      <c r="L48" t="e">
        <f t="shared" si="9"/>
        <v>#N/A</v>
      </c>
      <c r="M48" t="e">
        <f t="shared" si="10"/>
        <v>#N/A</v>
      </c>
      <c r="N48" s="1" t="e">
        <f t="shared" si="11"/>
        <v>#N/A</v>
      </c>
      <c r="O48" s="1"/>
    </row>
    <row r="49" spans="7:15" x14ac:dyDescent="0.25">
      <c r="G49">
        <v>46</v>
      </c>
      <c r="H49">
        <f t="shared" si="5"/>
        <v>6</v>
      </c>
      <c r="I49">
        <f t="shared" si="6"/>
        <v>5</v>
      </c>
      <c r="J49">
        <f t="shared" si="7"/>
        <v>6</v>
      </c>
      <c r="K49">
        <f t="shared" si="8"/>
        <v>5</v>
      </c>
      <c r="L49" t="e">
        <f t="shared" si="9"/>
        <v>#N/A</v>
      </c>
      <c r="M49" t="e">
        <f t="shared" si="10"/>
        <v>#N/A</v>
      </c>
      <c r="N49" s="1" t="e">
        <f t="shared" si="11"/>
        <v>#N/A</v>
      </c>
      <c r="O49" s="1"/>
    </row>
    <row r="50" spans="7:15" x14ac:dyDescent="0.25">
      <c r="G50">
        <v>47</v>
      </c>
      <c r="H50">
        <f t="shared" si="5"/>
        <v>7</v>
      </c>
      <c r="I50">
        <f t="shared" si="6"/>
        <v>5</v>
      </c>
      <c r="J50">
        <f t="shared" si="7"/>
        <v>7</v>
      </c>
      <c r="K50">
        <f t="shared" si="8"/>
        <v>5</v>
      </c>
      <c r="L50" t="e">
        <f t="shared" si="9"/>
        <v>#N/A</v>
      </c>
      <c r="M50" t="e">
        <f t="shared" si="10"/>
        <v>#N/A</v>
      </c>
      <c r="N50" s="1" t="e">
        <f t="shared" si="11"/>
        <v>#N/A</v>
      </c>
      <c r="O50" s="1"/>
    </row>
    <row r="51" spans="7:15" x14ac:dyDescent="0.25">
      <c r="G51">
        <v>48</v>
      </c>
      <c r="H51">
        <f t="shared" si="5"/>
        <v>8</v>
      </c>
      <c r="I51">
        <f t="shared" si="6"/>
        <v>5</v>
      </c>
      <c r="J51">
        <f t="shared" si="7"/>
        <v>8</v>
      </c>
      <c r="K51">
        <f t="shared" si="8"/>
        <v>5</v>
      </c>
      <c r="L51" t="e">
        <f t="shared" si="9"/>
        <v>#N/A</v>
      </c>
      <c r="M51" t="e">
        <f t="shared" si="10"/>
        <v>#N/A</v>
      </c>
      <c r="N51" s="1" t="e">
        <f t="shared" si="11"/>
        <v>#N/A</v>
      </c>
      <c r="O51" s="1"/>
    </row>
    <row r="52" spans="7:15" x14ac:dyDescent="0.25">
      <c r="G52">
        <v>49</v>
      </c>
      <c r="H52">
        <f t="shared" si="5"/>
        <v>9</v>
      </c>
      <c r="I52">
        <f t="shared" si="6"/>
        <v>5</v>
      </c>
      <c r="J52">
        <f t="shared" si="7"/>
        <v>9</v>
      </c>
      <c r="K52">
        <f t="shared" si="8"/>
        <v>5</v>
      </c>
      <c r="L52" t="e">
        <f t="shared" si="9"/>
        <v>#N/A</v>
      </c>
      <c r="M52" t="e">
        <f t="shared" si="10"/>
        <v>#N/A</v>
      </c>
      <c r="N52" s="1" t="e">
        <f t="shared" si="11"/>
        <v>#N/A</v>
      </c>
      <c r="O52" s="1"/>
    </row>
    <row r="53" spans="7:15" x14ac:dyDescent="0.25">
      <c r="G53">
        <v>50</v>
      </c>
      <c r="H53">
        <f t="shared" si="5"/>
        <v>10</v>
      </c>
      <c r="I53">
        <f t="shared" si="6"/>
        <v>5</v>
      </c>
      <c r="J53">
        <f t="shared" si="7"/>
        <v>10</v>
      </c>
      <c r="K53">
        <f t="shared" si="8"/>
        <v>5</v>
      </c>
      <c r="L53" t="e">
        <f t="shared" si="9"/>
        <v>#N/A</v>
      </c>
      <c r="M53" t="e">
        <f t="shared" si="10"/>
        <v>#N/A</v>
      </c>
      <c r="N53" s="1" t="e">
        <f t="shared" si="11"/>
        <v>#N/A</v>
      </c>
      <c r="O53" s="1"/>
    </row>
    <row r="54" spans="7:15" x14ac:dyDescent="0.25">
      <c r="G54">
        <v>51</v>
      </c>
      <c r="H54">
        <f t="shared" si="5"/>
        <v>1</v>
      </c>
      <c r="I54">
        <f t="shared" si="6"/>
        <v>6</v>
      </c>
      <c r="J54">
        <f t="shared" si="7"/>
        <v>1</v>
      </c>
      <c r="K54">
        <f t="shared" si="8"/>
        <v>6</v>
      </c>
      <c r="L54" t="e">
        <f t="shared" si="9"/>
        <v>#N/A</v>
      </c>
      <c r="M54" t="e">
        <f t="shared" si="10"/>
        <v>#N/A</v>
      </c>
      <c r="N54" s="1" t="e">
        <f t="shared" si="11"/>
        <v>#N/A</v>
      </c>
      <c r="O54" s="1"/>
    </row>
    <row r="55" spans="7:15" x14ac:dyDescent="0.25">
      <c r="G55">
        <v>52</v>
      </c>
      <c r="H55">
        <f t="shared" si="5"/>
        <v>2</v>
      </c>
      <c r="I55">
        <f t="shared" si="6"/>
        <v>6</v>
      </c>
      <c r="J55">
        <f t="shared" si="7"/>
        <v>2</v>
      </c>
      <c r="K55">
        <f t="shared" si="8"/>
        <v>6</v>
      </c>
      <c r="L55" t="e">
        <f t="shared" si="9"/>
        <v>#N/A</v>
      </c>
      <c r="M55" t="e">
        <f t="shared" si="10"/>
        <v>#N/A</v>
      </c>
      <c r="N55" s="1" t="e">
        <f t="shared" si="11"/>
        <v>#N/A</v>
      </c>
      <c r="O55" s="1"/>
    </row>
    <row r="56" spans="7:15" x14ac:dyDescent="0.25">
      <c r="G56">
        <v>53</v>
      </c>
      <c r="H56">
        <f t="shared" si="5"/>
        <v>3</v>
      </c>
      <c r="I56">
        <f t="shared" si="6"/>
        <v>6</v>
      </c>
      <c r="J56">
        <f t="shared" si="7"/>
        <v>3</v>
      </c>
      <c r="K56">
        <f t="shared" si="8"/>
        <v>6</v>
      </c>
      <c r="L56" t="e">
        <f t="shared" si="9"/>
        <v>#N/A</v>
      </c>
      <c r="M56" t="e">
        <f t="shared" si="10"/>
        <v>#N/A</v>
      </c>
      <c r="N56" s="1" t="e">
        <f t="shared" si="11"/>
        <v>#N/A</v>
      </c>
      <c r="O56" s="1"/>
    </row>
    <row r="57" spans="7:15" x14ac:dyDescent="0.25">
      <c r="G57">
        <v>54</v>
      </c>
      <c r="H57">
        <f t="shared" si="5"/>
        <v>4</v>
      </c>
      <c r="I57">
        <f t="shared" si="6"/>
        <v>6</v>
      </c>
      <c r="J57">
        <f t="shared" si="7"/>
        <v>4</v>
      </c>
      <c r="K57">
        <f t="shared" si="8"/>
        <v>6</v>
      </c>
      <c r="L57" t="e">
        <f t="shared" si="9"/>
        <v>#N/A</v>
      </c>
      <c r="M57" t="e">
        <f t="shared" si="10"/>
        <v>#N/A</v>
      </c>
      <c r="N57" s="1" t="e">
        <f t="shared" si="11"/>
        <v>#N/A</v>
      </c>
      <c r="O57" s="1"/>
    </row>
    <row r="58" spans="7:15" x14ac:dyDescent="0.25">
      <c r="G58">
        <v>55</v>
      </c>
      <c r="H58">
        <f t="shared" si="5"/>
        <v>5</v>
      </c>
      <c r="I58">
        <f t="shared" si="6"/>
        <v>6</v>
      </c>
      <c r="J58">
        <f t="shared" si="7"/>
        <v>5</v>
      </c>
      <c r="K58">
        <f t="shared" si="8"/>
        <v>6</v>
      </c>
      <c r="L58" t="e">
        <f t="shared" si="9"/>
        <v>#N/A</v>
      </c>
      <c r="M58" t="e">
        <f t="shared" si="10"/>
        <v>#N/A</v>
      </c>
      <c r="N58" s="1" t="e">
        <f t="shared" si="11"/>
        <v>#N/A</v>
      </c>
      <c r="O58" s="1"/>
    </row>
    <row r="59" spans="7:15" x14ac:dyDescent="0.25">
      <c r="G59">
        <v>56</v>
      </c>
      <c r="H59">
        <f t="shared" si="5"/>
        <v>6</v>
      </c>
      <c r="I59">
        <f t="shared" si="6"/>
        <v>6</v>
      </c>
      <c r="J59">
        <f t="shared" si="7"/>
        <v>6</v>
      </c>
      <c r="K59">
        <f t="shared" si="8"/>
        <v>6</v>
      </c>
      <c r="L59" t="e">
        <f t="shared" si="9"/>
        <v>#N/A</v>
      </c>
      <c r="M59" t="e">
        <f t="shared" si="10"/>
        <v>#N/A</v>
      </c>
      <c r="N59" s="1" t="e">
        <f t="shared" si="11"/>
        <v>#N/A</v>
      </c>
      <c r="O59" s="1"/>
    </row>
    <row r="60" spans="7:15" x14ac:dyDescent="0.25">
      <c r="G60">
        <v>57</v>
      </c>
      <c r="H60">
        <f t="shared" si="5"/>
        <v>7</v>
      </c>
      <c r="I60">
        <f t="shared" si="6"/>
        <v>6</v>
      </c>
      <c r="J60">
        <f t="shared" si="7"/>
        <v>7</v>
      </c>
      <c r="K60">
        <f t="shared" si="8"/>
        <v>6</v>
      </c>
      <c r="L60" t="e">
        <f t="shared" si="9"/>
        <v>#N/A</v>
      </c>
      <c r="M60" t="e">
        <f t="shared" si="10"/>
        <v>#N/A</v>
      </c>
      <c r="N60" s="1" t="e">
        <f t="shared" si="11"/>
        <v>#N/A</v>
      </c>
      <c r="O60" s="1"/>
    </row>
    <row r="61" spans="7:15" x14ac:dyDescent="0.25">
      <c r="G61">
        <v>58</v>
      </c>
      <c r="H61">
        <f t="shared" si="5"/>
        <v>8</v>
      </c>
      <c r="I61">
        <f t="shared" si="6"/>
        <v>6</v>
      </c>
      <c r="J61">
        <f t="shared" si="7"/>
        <v>8</v>
      </c>
      <c r="K61">
        <f t="shared" si="8"/>
        <v>6</v>
      </c>
      <c r="L61" t="e">
        <f t="shared" si="9"/>
        <v>#N/A</v>
      </c>
      <c r="M61" t="e">
        <f t="shared" si="10"/>
        <v>#N/A</v>
      </c>
      <c r="N61" s="1" t="e">
        <f t="shared" si="11"/>
        <v>#N/A</v>
      </c>
      <c r="O61" s="1"/>
    </row>
    <row r="62" spans="7:15" x14ac:dyDescent="0.25">
      <c r="G62">
        <v>59</v>
      </c>
      <c r="H62">
        <f t="shared" si="5"/>
        <v>9</v>
      </c>
      <c r="I62">
        <f t="shared" si="6"/>
        <v>6</v>
      </c>
      <c r="J62">
        <f t="shared" si="7"/>
        <v>9</v>
      </c>
      <c r="K62">
        <f t="shared" si="8"/>
        <v>6</v>
      </c>
      <c r="L62" t="e">
        <f t="shared" si="9"/>
        <v>#N/A</v>
      </c>
      <c r="M62" t="e">
        <f t="shared" si="10"/>
        <v>#N/A</v>
      </c>
      <c r="N62" s="1" t="e">
        <f t="shared" si="11"/>
        <v>#N/A</v>
      </c>
      <c r="O62" s="1"/>
    </row>
    <row r="63" spans="7:15" x14ac:dyDescent="0.25">
      <c r="G63">
        <v>60</v>
      </c>
      <c r="H63">
        <f t="shared" si="5"/>
        <v>10</v>
      </c>
      <c r="I63">
        <f t="shared" si="6"/>
        <v>6</v>
      </c>
      <c r="J63">
        <f t="shared" si="7"/>
        <v>10</v>
      </c>
      <c r="K63">
        <f t="shared" si="8"/>
        <v>6</v>
      </c>
      <c r="L63" t="e">
        <f t="shared" si="9"/>
        <v>#N/A</v>
      </c>
      <c r="M63" t="e">
        <f t="shared" si="10"/>
        <v>#N/A</v>
      </c>
      <c r="N63" s="1" t="e">
        <f t="shared" si="11"/>
        <v>#N/A</v>
      </c>
      <c r="O63" s="1"/>
    </row>
    <row r="64" spans="7:15" x14ac:dyDescent="0.25">
      <c r="G64">
        <v>61</v>
      </c>
      <c r="H64">
        <f t="shared" si="5"/>
        <v>1</v>
      </c>
      <c r="I64">
        <f t="shared" si="6"/>
        <v>7</v>
      </c>
      <c r="J64">
        <f t="shared" si="7"/>
        <v>1</v>
      </c>
      <c r="K64">
        <f t="shared" si="8"/>
        <v>7</v>
      </c>
      <c r="L64" t="e">
        <f t="shared" si="9"/>
        <v>#N/A</v>
      </c>
      <c r="M64" t="e">
        <f t="shared" si="10"/>
        <v>#N/A</v>
      </c>
      <c r="N64" s="1" t="e">
        <f t="shared" si="11"/>
        <v>#N/A</v>
      </c>
      <c r="O64" s="1"/>
    </row>
    <row r="65" spans="7:15" x14ac:dyDescent="0.25">
      <c r="G65">
        <v>62</v>
      </c>
      <c r="H65">
        <f t="shared" si="5"/>
        <v>2</v>
      </c>
      <c r="I65">
        <f t="shared" si="6"/>
        <v>7</v>
      </c>
      <c r="J65">
        <f t="shared" si="7"/>
        <v>2</v>
      </c>
      <c r="K65">
        <f t="shared" si="8"/>
        <v>7</v>
      </c>
      <c r="L65" t="e">
        <f t="shared" si="9"/>
        <v>#N/A</v>
      </c>
      <c r="M65" t="e">
        <f t="shared" si="10"/>
        <v>#N/A</v>
      </c>
      <c r="N65" s="1" t="e">
        <f t="shared" si="11"/>
        <v>#N/A</v>
      </c>
      <c r="O65" s="1"/>
    </row>
    <row r="66" spans="7:15" x14ac:dyDescent="0.25">
      <c r="G66">
        <v>63</v>
      </c>
      <c r="H66">
        <f t="shared" si="5"/>
        <v>3</v>
      </c>
      <c r="I66">
        <f t="shared" si="6"/>
        <v>7</v>
      </c>
      <c r="J66">
        <f t="shared" si="7"/>
        <v>3</v>
      </c>
      <c r="K66">
        <f t="shared" si="8"/>
        <v>7</v>
      </c>
      <c r="L66" t="e">
        <f t="shared" si="9"/>
        <v>#N/A</v>
      </c>
      <c r="M66" t="e">
        <f t="shared" si="10"/>
        <v>#N/A</v>
      </c>
      <c r="N66" s="1" t="e">
        <f t="shared" si="11"/>
        <v>#N/A</v>
      </c>
      <c r="O66" s="1"/>
    </row>
    <row r="67" spans="7:15" x14ac:dyDescent="0.25">
      <c r="G67">
        <v>64</v>
      </c>
      <c r="H67">
        <f t="shared" si="5"/>
        <v>4</v>
      </c>
      <c r="I67">
        <f t="shared" si="6"/>
        <v>7</v>
      </c>
      <c r="J67">
        <f t="shared" si="7"/>
        <v>4</v>
      </c>
      <c r="K67">
        <f t="shared" si="8"/>
        <v>7</v>
      </c>
      <c r="L67" t="e">
        <f t="shared" si="9"/>
        <v>#N/A</v>
      </c>
      <c r="M67" t="e">
        <f t="shared" si="10"/>
        <v>#N/A</v>
      </c>
      <c r="N67" s="1" t="e">
        <f t="shared" si="11"/>
        <v>#N/A</v>
      </c>
      <c r="O67" s="1"/>
    </row>
    <row r="68" spans="7:15" x14ac:dyDescent="0.25">
      <c r="G68">
        <v>65</v>
      </c>
      <c r="H68">
        <f t="shared" si="5"/>
        <v>5</v>
      </c>
      <c r="I68">
        <f t="shared" si="6"/>
        <v>7</v>
      </c>
      <c r="J68">
        <f t="shared" ref="J68:J103" si="12">IF($G68&lt;=$Q$3,H68,NA())</f>
        <v>5</v>
      </c>
      <c r="K68">
        <f t="shared" ref="K68:K103" si="13">IF($G68&lt;=$Q$3,I68,NA())</f>
        <v>7</v>
      </c>
      <c r="L68" t="e">
        <f t="shared" ref="L68:L103" si="14">IF($G68=$Q$4,H68,NA())</f>
        <v>#N/A</v>
      </c>
      <c r="M68" t="e">
        <f t="shared" ref="M68:M103" si="15">IF($G68=$Q$4,I68,NA())</f>
        <v>#N/A</v>
      </c>
      <c r="N68" s="1" t="e">
        <f t="shared" ref="N68:N99" si="16">IF(NOT(ISERROR(M68)),$Q$2,NA())</f>
        <v>#N/A</v>
      </c>
      <c r="O68" s="1"/>
    </row>
    <row r="69" spans="7:15" x14ac:dyDescent="0.25">
      <c r="G69">
        <v>66</v>
      </c>
      <c r="H69">
        <f t="shared" si="5"/>
        <v>6</v>
      </c>
      <c r="I69">
        <f t="shared" si="6"/>
        <v>7</v>
      </c>
      <c r="J69" t="e">
        <f t="shared" si="12"/>
        <v>#N/A</v>
      </c>
      <c r="K69" t="e">
        <f t="shared" si="13"/>
        <v>#N/A</v>
      </c>
      <c r="L69" t="e">
        <f t="shared" si="14"/>
        <v>#N/A</v>
      </c>
      <c r="M69" t="e">
        <f t="shared" si="15"/>
        <v>#N/A</v>
      </c>
      <c r="N69" s="1" t="e">
        <f t="shared" si="16"/>
        <v>#N/A</v>
      </c>
      <c r="O69" s="1"/>
    </row>
    <row r="70" spans="7:15" x14ac:dyDescent="0.25">
      <c r="G70">
        <v>67</v>
      </c>
      <c r="H70">
        <f t="shared" si="5"/>
        <v>7</v>
      </c>
      <c r="I70">
        <f t="shared" si="6"/>
        <v>7</v>
      </c>
      <c r="J70" t="e">
        <f t="shared" si="12"/>
        <v>#N/A</v>
      </c>
      <c r="K70" t="e">
        <f t="shared" si="13"/>
        <v>#N/A</v>
      </c>
      <c r="L70" t="e">
        <f t="shared" si="14"/>
        <v>#N/A</v>
      </c>
      <c r="M70" t="e">
        <f t="shared" si="15"/>
        <v>#N/A</v>
      </c>
      <c r="N70" s="1" t="e">
        <f t="shared" si="16"/>
        <v>#N/A</v>
      </c>
      <c r="O70" s="1"/>
    </row>
    <row r="71" spans="7:15" x14ac:dyDescent="0.25">
      <c r="G71">
        <v>68</v>
      </c>
      <c r="H71">
        <f t="shared" si="5"/>
        <v>8</v>
      </c>
      <c r="I71">
        <f t="shared" si="6"/>
        <v>7</v>
      </c>
      <c r="J71" t="e">
        <f t="shared" si="12"/>
        <v>#N/A</v>
      </c>
      <c r="K71" t="e">
        <f t="shared" si="13"/>
        <v>#N/A</v>
      </c>
      <c r="L71" t="e">
        <f t="shared" si="14"/>
        <v>#N/A</v>
      </c>
      <c r="M71" t="e">
        <f t="shared" si="15"/>
        <v>#N/A</v>
      </c>
      <c r="N71" s="1" t="e">
        <f t="shared" si="16"/>
        <v>#N/A</v>
      </c>
      <c r="O71" s="1"/>
    </row>
    <row r="72" spans="7:15" x14ac:dyDescent="0.25">
      <c r="G72">
        <v>69</v>
      </c>
      <c r="H72">
        <f t="shared" si="5"/>
        <v>9</v>
      </c>
      <c r="I72">
        <f t="shared" si="6"/>
        <v>7</v>
      </c>
      <c r="J72" t="e">
        <f t="shared" si="12"/>
        <v>#N/A</v>
      </c>
      <c r="K72" t="e">
        <f t="shared" si="13"/>
        <v>#N/A</v>
      </c>
      <c r="L72" t="e">
        <f t="shared" si="14"/>
        <v>#N/A</v>
      </c>
      <c r="M72" t="e">
        <f t="shared" si="15"/>
        <v>#N/A</v>
      </c>
      <c r="N72" s="1" t="e">
        <f t="shared" si="16"/>
        <v>#N/A</v>
      </c>
      <c r="O72" s="1"/>
    </row>
    <row r="73" spans="7:15" x14ac:dyDescent="0.25">
      <c r="G73">
        <v>70</v>
      </c>
      <c r="H73">
        <f t="shared" si="5"/>
        <v>10</v>
      </c>
      <c r="I73">
        <f t="shared" si="6"/>
        <v>7</v>
      </c>
      <c r="J73" t="e">
        <f t="shared" si="12"/>
        <v>#N/A</v>
      </c>
      <c r="K73" t="e">
        <f t="shared" si="13"/>
        <v>#N/A</v>
      </c>
      <c r="L73">
        <f t="shared" si="14"/>
        <v>10</v>
      </c>
      <c r="M73">
        <f t="shared" si="15"/>
        <v>7</v>
      </c>
      <c r="N73" s="1">
        <f t="shared" si="16"/>
        <v>0.65</v>
      </c>
      <c r="O73" s="1"/>
    </row>
    <row r="74" spans="7:15" x14ac:dyDescent="0.25">
      <c r="G74">
        <v>71</v>
      </c>
      <c r="H74">
        <f t="shared" si="5"/>
        <v>1</v>
      </c>
      <c r="I74">
        <f t="shared" si="6"/>
        <v>8</v>
      </c>
      <c r="J74" t="e">
        <f t="shared" si="12"/>
        <v>#N/A</v>
      </c>
      <c r="K74" t="e">
        <f t="shared" si="13"/>
        <v>#N/A</v>
      </c>
      <c r="L74" t="e">
        <f t="shared" si="14"/>
        <v>#N/A</v>
      </c>
      <c r="M74" t="e">
        <f t="shared" si="15"/>
        <v>#N/A</v>
      </c>
      <c r="N74" s="1" t="e">
        <f t="shared" si="16"/>
        <v>#N/A</v>
      </c>
      <c r="O74" s="1"/>
    </row>
    <row r="75" spans="7:15" x14ac:dyDescent="0.25">
      <c r="G75">
        <v>72</v>
      </c>
      <c r="H75">
        <f t="shared" si="5"/>
        <v>2</v>
      </c>
      <c r="I75">
        <f t="shared" si="6"/>
        <v>8</v>
      </c>
      <c r="J75" t="e">
        <f t="shared" si="12"/>
        <v>#N/A</v>
      </c>
      <c r="K75" t="e">
        <f t="shared" si="13"/>
        <v>#N/A</v>
      </c>
      <c r="L75" t="e">
        <f t="shared" si="14"/>
        <v>#N/A</v>
      </c>
      <c r="M75" t="e">
        <f t="shared" si="15"/>
        <v>#N/A</v>
      </c>
      <c r="N75" s="1" t="e">
        <f t="shared" si="16"/>
        <v>#N/A</v>
      </c>
      <c r="O75" s="1"/>
    </row>
    <row r="76" spans="7:15" x14ac:dyDescent="0.25">
      <c r="G76">
        <v>73</v>
      </c>
      <c r="H76">
        <f t="shared" si="5"/>
        <v>3</v>
      </c>
      <c r="I76">
        <f t="shared" si="6"/>
        <v>8</v>
      </c>
      <c r="J76" t="e">
        <f t="shared" si="12"/>
        <v>#N/A</v>
      </c>
      <c r="K76" t="e">
        <f t="shared" si="13"/>
        <v>#N/A</v>
      </c>
      <c r="L76" t="e">
        <f t="shared" si="14"/>
        <v>#N/A</v>
      </c>
      <c r="M76" t="e">
        <f t="shared" si="15"/>
        <v>#N/A</v>
      </c>
      <c r="N76" s="1" t="e">
        <f t="shared" si="16"/>
        <v>#N/A</v>
      </c>
      <c r="O76" s="1"/>
    </row>
    <row r="77" spans="7:15" x14ac:dyDescent="0.25">
      <c r="G77">
        <v>74</v>
      </c>
      <c r="H77">
        <f t="shared" si="5"/>
        <v>4</v>
      </c>
      <c r="I77">
        <f t="shared" si="6"/>
        <v>8</v>
      </c>
      <c r="J77" t="e">
        <f t="shared" si="12"/>
        <v>#N/A</v>
      </c>
      <c r="K77" t="e">
        <f t="shared" si="13"/>
        <v>#N/A</v>
      </c>
      <c r="L77" t="e">
        <f t="shared" si="14"/>
        <v>#N/A</v>
      </c>
      <c r="M77" t="e">
        <f t="shared" si="15"/>
        <v>#N/A</v>
      </c>
      <c r="N77" s="1" t="e">
        <f t="shared" si="16"/>
        <v>#N/A</v>
      </c>
      <c r="O77" s="1"/>
    </row>
    <row r="78" spans="7:15" x14ac:dyDescent="0.25">
      <c r="G78">
        <v>75</v>
      </c>
      <c r="H78">
        <f t="shared" si="5"/>
        <v>5</v>
      </c>
      <c r="I78">
        <f t="shared" si="6"/>
        <v>8</v>
      </c>
      <c r="J78" t="e">
        <f t="shared" si="12"/>
        <v>#N/A</v>
      </c>
      <c r="K78" t="e">
        <f t="shared" si="13"/>
        <v>#N/A</v>
      </c>
      <c r="L78" t="e">
        <f t="shared" si="14"/>
        <v>#N/A</v>
      </c>
      <c r="M78" t="e">
        <f t="shared" si="15"/>
        <v>#N/A</v>
      </c>
      <c r="N78" s="1" t="e">
        <f t="shared" si="16"/>
        <v>#N/A</v>
      </c>
      <c r="O78" s="1"/>
    </row>
    <row r="79" spans="7:15" x14ac:dyDescent="0.25">
      <c r="G79">
        <v>76</v>
      </c>
      <c r="H79">
        <f t="shared" ref="H79:H103" si="17">H69</f>
        <v>6</v>
      </c>
      <c r="I79">
        <f t="shared" ref="I79:I103" si="18">I69+1</f>
        <v>8</v>
      </c>
      <c r="J79" t="e">
        <f t="shared" si="12"/>
        <v>#N/A</v>
      </c>
      <c r="K79" t="e">
        <f t="shared" si="13"/>
        <v>#N/A</v>
      </c>
      <c r="L79" t="e">
        <f t="shared" si="14"/>
        <v>#N/A</v>
      </c>
      <c r="M79" t="e">
        <f t="shared" si="15"/>
        <v>#N/A</v>
      </c>
      <c r="N79" s="1" t="e">
        <f t="shared" si="16"/>
        <v>#N/A</v>
      </c>
      <c r="O79" s="1"/>
    </row>
    <row r="80" spans="7:15" x14ac:dyDescent="0.25">
      <c r="G80">
        <v>77</v>
      </c>
      <c r="H80">
        <f t="shared" si="17"/>
        <v>7</v>
      </c>
      <c r="I80">
        <f t="shared" si="18"/>
        <v>8</v>
      </c>
      <c r="J80" t="e">
        <f t="shared" si="12"/>
        <v>#N/A</v>
      </c>
      <c r="K80" t="e">
        <f t="shared" si="13"/>
        <v>#N/A</v>
      </c>
      <c r="L80" t="e">
        <f t="shared" si="14"/>
        <v>#N/A</v>
      </c>
      <c r="M80" t="e">
        <f t="shared" si="15"/>
        <v>#N/A</v>
      </c>
      <c r="N80" s="1" t="e">
        <f t="shared" si="16"/>
        <v>#N/A</v>
      </c>
      <c r="O80" s="1"/>
    </row>
    <row r="81" spans="7:15" x14ac:dyDescent="0.25">
      <c r="G81">
        <v>78</v>
      </c>
      <c r="H81">
        <f t="shared" si="17"/>
        <v>8</v>
      </c>
      <c r="I81">
        <f t="shared" si="18"/>
        <v>8</v>
      </c>
      <c r="J81" t="e">
        <f t="shared" si="12"/>
        <v>#N/A</v>
      </c>
      <c r="K81" t="e">
        <f t="shared" si="13"/>
        <v>#N/A</v>
      </c>
      <c r="L81" t="e">
        <f t="shared" si="14"/>
        <v>#N/A</v>
      </c>
      <c r="M81" t="e">
        <f t="shared" si="15"/>
        <v>#N/A</v>
      </c>
      <c r="N81" s="1" t="e">
        <f t="shared" si="16"/>
        <v>#N/A</v>
      </c>
      <c r="O81" s="1"/>
    </row>
    <row r="82" spans="7:15" x14ac:dyDescent="0.25">
      <c r="G82">
        <v>79</v>
      </c>
      <c r="H82">
        <f t="shared" si="17"/>
        <v>9</v>
      </c>
      <c r="I82">
        <f t="shared" si="18"/>
        <v>8</v>
      </c>
      <c r="J82" t="e">
        <f t="shared" si="12"/>
        <v>#N/A</v>
      </c>
      <c r="K82" t="e">
        <f t="shared" si="13"/>
        <v>#N/A</v>
      </c>
      <c r="L82" t="e">
        <f t="shared" si="14"/>
        <v>#N/A</v>
      </c>
      <c r="M82" t="e">
        <f t="shared" si="15"/>
        <v>#N/A</v>
      </c>
      <c r="N82" s="1" t="e">
        <f t="shared" si="16"/>
        <v>#N/A</v>
      </c>
      <c r="O82" s="1"/>
    </row>
    <row r="83" spans="7:15" x14ac:dyDescent="0.25">
      <c r="G83">
        <v>80</v>
      </c>
      <c r="H83">
        <f t="shared" si="17"/>
        <v>10</v>
      </c>
      <c r="I83">
        <f t="shared" si="18"/>
        <v>8</v>
      </c>
      <c r="J83" t="e">
        <f t="shared" si="12"/>
        <v>#N/A</v>
      </c>
      <c r="K83" t="e">
        <f t="shared" si="13"/>
        <v>#N/A</v>
      </c>
      <c r="L83" t="e">
        <f t="shared" si="14"/>
        <v>#N/A</v>
      </c>
      <c r="M83" t="e">
        <f t="shared" si="15"/>
        <v>#N/A</v>
      </c>
      <c r="N83" s="1" t="e">
        <f t="shared" si="16"/>
        <v>#N/A</v>
      </c>
      <c r="O83" s="1"/>
    </row>
    <row r="84" spans="7:15" x14ac:dyDescent="0.25">
      <c r="G84">
        <v>81</v>
      </c>
      <c r="H84">
        <f t="shared" si="17"/>
        <v>1</v>
      </c>
      <c r="I84">
        <f t="shared" si="18"/>
        <v>9</v>
      </c>
      <c r="J84" t="e">
        <f t="shared" si="12"/>
        <v>#N/A</v>
      </c>
      <c r="K84" t="e">
        <f t="shared" si="13"/>
        <v>#N/A</v>
      </c>
      <c r="L84" t="e">
        <f t="shared" si="14"/>
        <v>#N/A</v>
      </c>
      <c r="M84" t="e">
        <f t="shared" si="15"/>
        <v>#N/A</v>
      </c>
      <c r="N84" s="1" t="e">
        <f t="shared" si="16"/>
        <v>#N/A</v>
      </c>
      <c r="O84" s="1"/>
    </row>
    <row r="85" spans="7:15" x14ac:dyDescent="0.25">
      <c r="G85">
        <v>82</v>
      </c>
      <c r="H85">
        <f t="shared" si="17"/>
        <v>2</v>
      </c>
      <c r="I85">
        <f t="shared" si="18"/>
        <v>9</v>
      </c>
      <c r="J85" t="e">
        <f t="shared" si="12"/>
        <v>#N/A</v>
      </c>
      <c r="K85" t="e">
        <f t="shared" si="13"/>
        <v>#N/A</v>
      </c>
      <c r="L85" t="e">
        <f t="shared" si="14"/>
        <v>#N/A</v>
      </c>
      <c r="M85" t="e">
        <f t="shared" si="15"/>
        <v>#N/A</v>
      </c>
      <c r="N85" s="1" t="e">
        <f t="shared" si="16"/>
        <v>#N/A</v>
      </c>
      <c r="O85" s="1"/>
    </row>
    <row r="86" spans="7:15" x14ac:dyDescent="0.25">
      <c r="G86">
        <v>83</v>
      </c>
      <c r="H86">
        <f t="shared" si="17"/>
        <v>3</v>
      </c>
      <c r="I86">
        <f t="shared" si="18"/>
        <v>9</v>
      </c>
      <c r="J86" t="e">
        <f t="shared" si="12"/>
        <v>#N/A</v>
      </c>
      <c r="K86" t="e">
        <f t="shared" si="13"/>
        <v>#N/A</v>
      </c>
      <c r="L86" t="e">
        <f t="shared" si="14"/>
        <v>#N/A</v>
      </c>
      <c r="M86" t="e">
        <f t="shared" si="15"/>
        <v>#N/A</v>
      </c>
      <c r="N86" s="1" t="e">
        <f t="shared" si="16"/>
        <v>#N/A</v>
      </c>
      <c r="O86" s="1"/>
    </row>
    <row r="87" spans="7:15" x14ac:dyDescent="0.25">
      <c r="G87">
        <v>84</v>
      </c>
      <c r="H87">
        <f t="shared" si="17"/>
        <v>4</v>
      </c>
      <c r="I87">
        <f t="shared" si="18"/>
        <v>9</v>
      </c>
      <c r="J87" t="e">
        <f t="shared" si="12"/>
        <v>#N/A</v>
      </c>
      <c r="K87" t="e">
        <f t="shared" si="13"/>
        <v>#N/A</v>
      </c>
      <c r="L87" t="e">
        <f t="shared" si="14"/>
        <v>#N/A</v>
      </c>
      <c r="M87" t="e">
        <f t="shared" si="15"/>
        <v>#N/A</v>
      </c>
      <c r="N87" s="1" t="e">
        <f t="shared" si="16"/>
        <v>#N/A</v>
      </c>
      <c r="O87" s="1"/>
    </row>
    <row r="88" spans="7:15" x14ac:dyDescent="0.25">
      <c r="G88">
        <v>85</v>
      </c>
      <c r="H88">
        <f t="shared" si="17"/>
        <v>5</v>
      </c>
      <c r="I88">
        <f t="shared" si="18"/>
        <v>9</v>
      </c>
      <c r="J88" t="e">
        <f t="shared" si="12"/>
        <v>#N/A</v>
      </c>
      <c r="K88" t="e">
        <f t="shared" si="13"/>
        <v>#N/A</v>
      </c>
      <c r="L88" t="e">
        <f t="shared" si="14"/>
        <v>#N/A</v>
      </c>
      <c r="M88" t="e">
        <f t="shared" si="15"/>
        <v>#N/A</v>
      </c>
      <c r="N88" s="1" t="e">
        <f t="shared" si="16"/>
        <v>#N/A</v>
      </c>
      <c r="O88" s="1"/>
    </row>
    <row r="89" spans="7:15" x14ac:dyDescent="0.25">
      <c r="G89">
        <v>86</v>
      </c>
      <c r="H89">
        <f t="shared" si="17"/>
        <v>6</v>
      </c>
      <c r="I89">
        <f t="shared" si="18"/>
        <v>9</v>
      </c>
      <c r="J89" t="e">
        <f t="shared" si="12"/>
        <v>#N/A</v>
      </c>
      <c r="K89" t="e">
        <f t="shared" si="13"/>
        <v>#N/A</v>
      </c>
      <c r="L89" t="e">
        <f t="shared" si="14"/>
        <v>#N/A</v>
      </c>
      <c r="M89" t="e">
        <f t="shared" si="15"/>
        <v>#N/A</v>
      </c>
      <c r="N89" s="1" t="e">
        <f t="shared" si="16"/>
        <v>#N/A</v>
      </c>
      <c r="O89" s="1"/>
    </row>
    <row r="90" spans="7:15" x14ac:dyDescent="0.25">
      <c r="G90">
        <v>87</v>
      </c>
      <c r="H90">
        <f t="shared" si="17"/>
        <v>7</v>
      </c>
      <c r="I90">
        <f t="shared" si="18"/>
        <v>9</v>
      </c>
      <c r="J90" t="e">
        <f t="shared" si="12"/>
        <v>#N/A</v>
      </c>
      <c r="K90" t="e">
        <f t="shared" si="13"/>
        <v>#N/A</v>
      </c>
      <c r="L90" t="e">
        <f t="shared" si="14"/>
        <v>#N/A</v>
      </c>
      <c r="M90" t="e">
        <f t="shared" si="15"/>
        <v>#N/A</v>
      </c>
      <c r="N90" s="1" t="e">
        <f t="shared" si="16"/>
        <v>#N/A</v>
      </c>
      <c r="O90" s="1"/>
    </row>
    <row r="91" spans="7:15" x14ac:dyDescent="0.25">
      <c r="G91">
        <v>88</v>
      </c>
      <c r="H91">
        <f t="shared" si="17"/>
        <v>8</v>
      </c>
      <c r="I91">
        <f t="shared" si="18"/>
        <v>9</v>
      </c>
      <c r="J91" t="e">
        <f t="shared" si="12"/>
        <v>#N/A</v>
      </c>
      <c r="K91" t="e">
        <f t="shared" si="13"/>
        <v>#N/A</v>
      </c>
      <c r="L91" t="e">
        <f t="shared" si="14"/>
        <v>#N/A</v>
      </c>
      <c r="M91" t="e">
        <f t="shared" si="15"/>
        <v>#N/A</v>
      </c>
      <c r="N91" s="1" t="e">
        <f t="shared" si="16"/>
        <v>#N/A</v>
      </c>
      <c r="O91" s="1"/>
    </row>
    <row r="92" spans="7:15" x14ac:dyDescent="0.25">
      <c r="G92">
        <v>89</v>
      </c>
      <c r="H92">
        <f t="shared" si="17"/>
        <v>9</v>
      </c>
      <c r="I92">
        <f t="shared" si="18"/>
        <v>9</v>
      </c>
      <c r="J92" t="e">
        <f t="shared" si="12"/>
        <v>#N/A</v>
      </c>
      <c r="K92" t="e">
        <f t="shared" si="13"/>
        <v>#N/A</v>
      </c>
      <c r="L92" t="e">
        <f t="shared" si="14"/>
        <v>#N/A</v>
      </c>
      <c r="M92" t="e">
        <f t="shared" si="15"/>
        <v>#N/A</v>
      </c>
      <c r="N92" s="1" t="e">
        <f t="shared" si="16"/>
        <v>#N/A</v>
      </c>
      <c r="O92" s="1"/>
    </row>
    <row r="93" spans="7:15" x14ac:dyDescent="0.25">
      <c r="G93">
        <v>90</v>
      </c>
      <c r="H93">
        <f t="shared" si="17"/>
        <v>10</v>
      </c>
      <c r="I93">
        <f t="shared" si="18"/>
        <v>9</v>
      </c>
      <c r="J93" t="e">
        <f t="shared" si="12"/>
        <v>#N/A</v>
      </c>
      <c r="K93" t="e">
        <f t="shared" si="13"/>
        <v>#N/A</v>
      </c>
      <c r="L93" t="e">
        <f t="shared" si="14"/>
        <v>#N/A</v>
      </c>
      <c r="M93" t="e">
        <f t="shared" si="15"/>
        <v>#N/A</v>
      </c>
      <c r="N93" s="1" t="e">
        <f t="shared" si="16"/>
        <v>#N/A</v>
      </c>
      <c r="O93" s="1"/>
    </row>
    <row r="94" spans="7:15" x14ac:dyDescent="0.25">
      <c r="G94">
        <v>91</v>
      </c>
      <c r="H94">
        <f t="shared" si="17"/>
        <v>1</v>
      </c>
      <c r="I94">
        <f t="shared" si="18"/>
        <v>10</v>
      </c>
      <c r="J94" t="e">
        <f t="shared" si="12"/>
        <v>#N/A</v>
      </c>
      <c r="K94" t="e">
        <f t="shared" si="13"/>
        <v>#N/A</v>
      </c>
      <c r="L94" t="e">
        <f t="shared" si="14"/>
        <v>#N/A</v>
      </c>
      <c r="M94" t="e">
        <f t="shared" si="15"/>
        <v>#N/A</v>
      </c>
      <c r="N94" s="1" t="e">
        <f t="shared" si="16"/>
        <v>#N/A</v>
      </c>
      <c r="O94" s="1"/>
    </row>
    <row r="95" spans="7:15" x14ac:dyDescent="0.25">
      <c r="G95">
        <v>92</v>
      </c>
      <c r="H95">
        <f t="shared" si="17"/>
        <v>2</v>
      </c>
      <c r="I95">
        <f t="shared" si="18"/>
        <v>10</v>
      </c>
      <c r="J95" t="e">
        <f t="shared" si="12"/>
        <v>#N/A</v>
      </c>
      <c r="K95" t="e">
        <f t="shared" si="13"/>
        <v>#N/A</v>
      </c>
      <c r="L95" t="e">
        <f t="shared" si="14"/>
        <v>#N/A</v>
      </c>
      <c r="M95" t="e">
        <f t="shared" si="15"/>
        <v>#N/A</v>
      </c>
      <c r="N95" s="1" t="e">
        <f t="shared" si="16"/>
        <v>#N/A</v>
      </c>
      <c r="O95" s="1"/>
    </row>
    <row r="96" spans="7:15" x14ac:dyDescent="0.25">
      <c r="G96">
        <v>93</v>
      </c>
      <c r="H96">
        <f t="shared" si="17"/>
        <v>3</v>
      </c>
      <c r="I96">
        <f t="shared" si="18"/>
        <v>10</v>
      </c>
      <c r="J96" t="e">
        <f t="shared" si="12"/>
        <v>#N/A</v>
      </c>
      <c r="K96" t="e">
        <f t="shared" si="13"/>
        <v>#N/A</v>
      </c>
      <c r="L96" t="e">
        <f t="shared" si="14"/>
        <v>#N/A</v>
      </c>
      <c r="M96" t="e">
        <f t="shared" si="15"/>
        <v>#N/A</v>
      </c>
      <c r="N96" s="1" t="e">
        <f t="shared" si="16"/>
        <v>#N/A</v>
      </c>
      <c r="O96" s="1"/>
    </row>
    <row r="97" spans="7:15" x14ac:dyDescent="0.25">
      <c r="G97">
        <v>94</v>
      </c>
      <c r="H97">
        <f t="shared" si="17"/>
        <v>4</v>
      </c>
      <c r="I97">
        <f t="shared" si="18"/>
        <v>10</v>
      </c>
      <c r="J97" t="e">
        <f t="shared" si="12"/>
        <v>#N/A</v>
      </c>
      <c r="K97" t="e">
        <f t="shared" si="13"/>
        <v>#N/A</v>
      </c>
      <c r="L97" t="e">
        <f t="shared" si="14"/>
        <v>#N/A</v>
      </c>
      <c r="M97" t="e">
        <f t="shared" si="15"/>
        <v>#N/A</v>
      </c>
      <c r="N97" s="1" t="e">
        <f t="shared" si="16"/>
        <v>#N/A</v>
      </c>
      <c r="O97" s="1"/>
    </row>
    <row r="98" spans="7:15" x14ac:dyDescent="0.25">
      <c r="G98">
        <v>95</v>
      </c>
      <c r="H98">
        <f t="shared" si="17"/>
        <v>5</v>
      </c>
      <c r="I98">
        <f t="shared" si="18"/>
        <v>10</v>
      </c>
      <c r="J98" t="e">
        <f t="shared" si="12"/>
        <v>#N/A</v>
      </c>
      <c r="K98" t="e">
        <f t="shared" si="13"/>
        <v>#N/A</v>
      </c>
      <c r="L98" t="e">
        <f t="shared" si="14"/>
        <v>#N/A</v>
      </c>
      <c r="M98" t="e">
        <f t="shared" si="15"/>
        <v>#N/A</v>
      </c>
      <c r="N98" s="1" t="e">
        <f t="shared" si="16"/>
        <v>#N/A</v>
      </c>
      <c r="O98" s="1"/>
    </row>
    <row r="99" spans="7:15" x14ac:dyDescent="0.25">
      <c r="G99">
        <v>96</v>
      </c>
      <c r="H99">
        <f t="shared" si="17"/>
        <v>6</v>
      </c>
      <c r="I99">
        <f t="shared" si="18"/>
        <v>10</v>
      </c>
      <c r="J99" t="e">
        <f t="shared" si="12"/>
        <v>#N/A</v>
      </c>
      <c r="K99" t="e">
        <f t="shared" si="13"/>
        <v>#N/A</v>
      </c>
      <c r="L99" t="e">
        <f t="shared" si="14"/>
        <v>#N/A</v>
      </c>
      <c r="M99" t="e">
        <f t="shared" si="15"/>
        <v>#N/A</v>
      </c>
      <c r="N99" s="1" t="e">
        <f t="shared" si="16"/>
        <v>#N/A</v>
      </c>
      <c r="O99" s="1"/>
    </row>
    <row r="100" spans="7:15" x14ac:dyDescent="0.25">
      <c r="G100">
        <v>97</v>
      </c>
      <c r="H100">
        <f t="shared" si="17"/>
        <v>7</v>
      </c>
      <c r="I100">
        <f t="shared" si="18"/>
        <v>10</v>
      </c>
      <c r="J100" t="e">
        <f t="shared" si="12"/>
        <v>#N/A</v>
      </c>
      <c r="K100" t="e">
        <f t="shared" si="13"/>
        <v>#N/A</v>
      </c>
      <c r="L100" t="e">
        <f t="shared" si="14"/>
        <v>#N/A</v>
      </c>
      <c r="M100" t="e">
        <f t="shared" si="15"/>
        <v>#N/A</v>
      </c>
      <c r="N100" s="1" t="e">
        <f>IF(NOT(ISERROR(M100)),$Q$2,NA())</f>
        <v>#N/A</v>
      </c>
      <c r="O100" s="1"/>
    </row>
    <row r="101" spans="7:15" x14ac:dyDescent="0.25">
      <c r="G101">
        <v>98</v>
      </c>
      <c r="H101">
        <f t="shared" si="17"/>
        <v>8</v>
      </c>
      <c r="I101">
        <f t="shared" si="18"/>
        <v>10</v>
      </c>
      <c r="J101" t="e">
        <f t="shared" si="12"/>
        <v>#N/A</v>
      </c>
      <c r="K101" t="e">
        <f t="shared" si="13"/>
        <v>#N/A</v>
      </c>
      <c r="L101" t="e">
        <f t="shared" si="14"/>
        <v>#N/A</v>
      </c>
      <c r="M101" t="e">
        <f t="shared" si="15"/>
        <v>#N/A</v>
      </c>
      <c r="N101" s="1" t="e">
        <f>IF(NOT(ISERROR(M101)),$Q$2,NA())</f>
        <v>#N/A</v>
      </c>
      <c r="O101" s="1"/>
    </row>
    <row r="102" spans="7:15" x14ac:dyDescent="0.25">
      <c r="G102">
        <v>99</v>
      </c>
      <c r="H102">
        <f t="shared" si="17"/>
        <v>9</v>
      </c>
      <c r="I102">
        <f t="shared" si="18"/>
        <v>10</v>
      </c>
      <c r="J102" t="e">
        <f t="shared" si="12"/>
        <v>#N/A</v>
      </c>
      <c r="K102" t="e">
        <f t="shared" si="13"/>
        <v>#N/A</v>
      </c>
      <c r="L102" t="e">
        <f t="shared" si="14"/>
        <v>#N/A</v>
      </c>
      <c r="M102" t="e">
        <f t="shared" si="15"/>
        <v>#N/A</v>
      </c>
      <c r="N102" s="1" t="e">
        <f>IF(NOT(ISERROR(M102)),$Q$2,NA())</f>
        <v>#N/A</v>
      </c>
      <c r="O102" s="1"/>
    </row>
    <row r="103" spans="7:15" x14ac:dyDescent="0.25">
      <c r="G103">
        <v>100</v>
      </c>
      <c r="H103">
        <f t="shared" si="17"/>
        <v>10</v>
      </c>
      <c r="I103">
        <f t="shared" si="18"/>
        <v>10</v>
      </c>
      <c r="J103" t="e">
        <f t="shared" si="12"/>
        <v>#N/A</v>
      </c>
      <c r="K103" t="e">
        <f t="shared" si="13"/>
        <v>#N/A</v>
      </c>
      <c r="L103" t="e">
        <f t="shared" si="14"/>
        <v>#N/A</v>
      </c>
      <c r="M103" t="e">
        <f t="shared" si="15"/>
        <v>#N/A</v>
      </c>
      <c r="N103" s="1" t="e">
        <f>IF(NOT(ISERROR(M103)),$Q$2,NA())</f>
        <v>#N/A</v>
      </c>
      <c r="O103" s="1"/>
    </row>
  </sheetData>
  <hyperlinks>
    <hyperlink ref="A1" location="'TOC Gallery'!A1" tooltip="Go To: Table of Contents" display="'TOC Gallery'!A1" xr:uid="{E92F7E30-7DBE-4589-87DB-0EE69E34F702}"/>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69715-1559-412B-BEF2-4440A8E9BD51}">
  <sheetPr codeName="Sheet6"/>
  <dimension ref="A1:R102"/>
  <sheetViews>
    <sheetView workbookViewId="0">
      <selection activeCell="O2" sqref="O2"/>
    </sheetView>
  </sheetViews>
  <sheetFormatPr defaultRowHeight="15" x14ac:dyDescent="0.25"/>
  <cols>
    <col min="1" max="1" width="2.7109375" customWidth="1"/>
    <col min="17" max="17" width="10.28515625" bestFit="1" customWidth="1"/>
  </cols>
  <sheetData>
    <row r="1" spans="1:18" x14ac:dyDescent="0.25">
      <c r="A1" s="15">
        <v>3</v>
      </c>
      <c r="B1" s="2" t="s">
        <v>42</v>
      </c>
      <c r="M1" s="2" t="s">
        <v>41</v>
      </c>
      <c r="N1" s="2" t="s">
        <v>5</v>
      </c>
      <c r="O1" s="2" t="s">
        <v>40</v>
      </c>
      <c r="P1" s="2"/>
      <c r="Q1" s="2" t="s">
        <v>37</v>
      </c>
      <c r="R1" s="5">
        <v>0.47</v>
      </c>
    </row>
    <row r="2" spans="1:18" x14ac:dyDescent="0.25">
      <c r="M2" cm="1">
        <f t="array" ref="M2:M101">_xlfn.SEQUENCE(100)</f>
        <v>1</v>
      </c>
      <c r="N2" cm="1">
        <f t="array" ref="N2:N101">_xlfn.SEQUENCE(100)*0+1</f>
        <v>1</v>
      </c>
      <c r="O2" cm="1">
        <f t="array" ref="O2:O101">IF(_xlfn.ANCHORARRAY(M2)&lt;=(R1*100),1,0)</f>
        <v>1</v>
      </c>
    </row>
    <row r="3" spans="1:18" x14ac:dyDescent="0.25">
      <c r="M3">
        <v>2</v>
      </c>
      <c r="N3">
        <v>1</v>
      </c>
      <c r="O3">
        <v>1</v>
      </c>
    </row>
    <row r="4" spans="1:18" x14ac:dyDescent="0.25">
      <c r="M4">
        <v>3</v>
      </c>
      <c r="N4">
        <v>1</v>
      </c>
      <c r="O4">
        <v>1</v>
      </c>
    </row>
    <row r="5" spans="1:18" x14ac:dyDescent="0.25">
      <c r="M5">
        <v>4</v>
      </c>
      <c r="N5">
        <v>1</v>
      </c>
      <c r="O5">
        <v>1</v>
      </c>
    </row>
    <row r="6" spans="1:18" x14ac:dyDescent="0.25">
      <c r="M6">
        <v>5</v>
      </c>
      <c r="N6">
        <v>1</v>
      </c>
      <c r="O6">
        <v>1</v>
      </c>
    </row>
    <row r="7" spans="1:18" x14ac:dyDescent="0.25">
      <c r="M7">
        <v>6</v>
      </c>
      <c r="N7">
        <v>1</v>
      </c>
      <c r="O7">
        <v>1</v>
      </c>
    </row>
    <row r="8" spans="1:18" x14ac:dyDescent="0.25">
      <c r="M8">
        <v>7</v>
      </c>
      <c r="N8">
        <v>1</v>
      </c>
      <c r="O8">
        <v>1</v>
      </c>
    </row>
    <row r="9" spans="1:18" x14ac:dyDescent="0.25">
      <c r="M9">
        <v>8</v>
      </c>
      <c r="N9">
        <v>1</v>
      </c>
      <c r="O9">
        <v>1</v>
      </c>
    </row>
    <row r="10" spans="1:18" x14ac:dyDescent="0.25">
      <c r="M10">
        <v>9</v>
      </c>
      <c r="N10">
        <v>1</v>
      </c>
      <c r="O10">
        <v>1</v>
      </c>
    </row>
    <row r="11" spans="1:18" x14ac:dyDescent="0.25">
      <c r="M11">
        <v>10</v>
      </c>
      <c r="N11">
        <v>1</v>
      </c>
      <c r="O11">
        <v>1</v>
      </c>
    </row>
    <row r="12" spans="1:18" x14ac:dyDescent="0.25">
      <c r="M12">
        <v>11</v>
      </c>
      <c r="N12">
        <v>1</v>
      </c>
      <c r="O12">
        <v>1</v>
      </c>
    </row>
    <row r="13" spans="1:18" x14ac:dyDescent="0.25">
      <c r="M13">
        <v>12</v>
      </c>
      <c r="N13">
        <v>1</v>
      </c>
      <c r="O13">
        <v>1</v>
      </c>
    </row>
    <row r="14" spans="1:18" x14ac:dyDescent="0.25">
      <c r="M14">
        <v>13</v>
      </c>
      <c r="N14">
        <v>1</v>
      </c>
      <c r="O14">
        <v>1</v>
      </c>
    </row>
    <row r="15" spans="1:18" x14ac:dyDescent="0.25">
      <c r="M15">
        <v>14</v>
      </c>
      <c r="N15">
        <v>1</v>
      </c>
      <c r="O15">
        <v>1</v>
      </c>
    </row>
    <row r="16" spans="1:18" x14ac:dyDescent="0.25">
      <c r="M16">
        <v>15</v>
      </c>
      <c r="N16">
        <v>1</v>
      </c>
      <c r="O16">
        <v>1</v>
      </c>
    </row>
    <row r="17" spans="13:15" x14ac:dyDescent="0.25">
      <c r="M17">
        <v>16</v>
      </c>
      <c r="N17">
        <v>1</v>
      </c>
      <c r="O17">
        <v>1</v>
      </c>
    </row>
    <row r="18" spans="13:15" x14ac:dyDescent="0.25">
      <c r="M18">
        <v>17</v>
      </c>
      <c r="N18">
        <v>1</v>
      </c>
      <c r="O18">
        <v>1</v>
      </c>
    </row>
    <row r="19" spans="13:15" x14ac:dyDescent="0.25">
      <c r="M19">
        <v>18</v>
      </c>
      <c r="N19">
        <v>1</v>
      </c>
      <c r="O19">
        <v>1</v>
      </c>
    </row>
    <row r="20" spans="13:15" x14ac:dyDescent="0.25">
      <c r="M20">
        <v>19</v>
      </c>
      <c r="N20">
        <v>1</v>
      </c>
      <c r="O20">
        <v>1</v>
      </c>
    </row>
    <row r="21" spans="13:15" x14ac:dyDescent="0.25">
      <c r="M21">
        <v>20</v>
      </c>
      <c r="N21">
        <v>1</v>
      </c>
      <c r="O21">
        <v>1</v>
      </c>
    </row>
    <row r="22" spans="13:15" x14ac:dyDescent="0.25">
      <c r="M22">
        <v>21</v>
      </c>
      <c r="N22">
        <v>1</v>
      </c>
      <c r="O22">
        <v>1</v>
      </c>
    </row>
    <row r="23" spans="13:15" x14ac:dyDescent="0.25">
      <c r="M23">
        <v>22</v>
      </c>
      <c r="N23">
        <v>1</v>
      </c>
      <c r="O23">
        <v>1</v>
      </c>
    </row>
    <row r="24" spans="13:15" x14ac:dyDescent="0.25">
      <c r="M24">
        <v>23</v>
      </c>
      <c r="N24">
        <v>1</v>
      </c>
      <c r="O24">
        <v>1</v>
      </c>
    </row>
    <row r="25" spans="13:15" x14ac:dyDescent="0.25">
      <c r="M25">
        <v>24</v>
      </c>
      <c r="N25">
        <v>1</v>
      </c>
      <c r="O25">
        <v>1</v>
      </c>
    </row>
    <row r="26" spans="13:15" x14ac:dyDescent="0.25">
      <c r="M26">
        <v>25</v>
      </c>
      <c r="N26">
        <v>1</v>
      </c>
      <c r="O26">
        <v>1</v>
      </c>
    </row>
    <row r="27" spans="13:15" x14ac:dyDescent="0.25">
      <c r="M27">
        <v>26</v>
      </c>
      <c r="N27">
        <v>1</v>
      </c>
      <c r="O27">
        <v>1</v>
      </c>
    </row>
    <row r="28" spans="13:15" x14ac:dyDescent="0.25">
      <c r="M28">
        <v>27</v>
      </c>
      <c r="N28">
        <v>1</v>
      </c>
      <c r="O28">
        <v>1</v>
      </c>
    </row>
    <row r="29" spans="13:15" x14ac:dyDescent="0.25">
      <c r="M29">
        <v>28</v>
      </c>
      <c r="N29">
        <v>1</v>
      </c>
      <c r="O29">
        <v>1</v>
      </c>
    </row>
    <row r="30" spans="13:15" x14ac:dyDescent="0.25">
      <c r="M30">
        <v>29</v>
      </c>
      <c r="N30">
        <v>1</v>
      </c>
      <c r="O30">
        <v>1</v>
      </c>
    </row>
    <row r="31" spans="13:15" x14ac:dyDescent="0.25">
      <c r="M31">
        <v>30</v>
      </c>
      <c r="N31">
        <v>1</v>
      </c>
      <c r="O31">
        <v>1</v>
      </c>
    </row>
    <row r="32" spans="13:15" x14ac:dyDescent="0.25">
      <c r="M32">
        <v>31</v>
      </c>
      <c r="N32">
        <v>1</v>
      </c>
      <c r="O32">
        <v>1</v>
      </c>
    </row>
    <row r="33" spans="13:15" x14ac:dyDescent="0.25">
      <c r="M33">
        <v>32</v>
      </c>
      <c r="N33">
        <v>1</v>
      </c>
      <c r="O33">
        <v>1</v>
      </c>
    </row>
    <row r="34" spans="13:15" x14ac:dyDescent="0.25">
      <c r="M34">
        <v>33</v>
      </c>
      <c r="N34">
        <v>1</v>
      </c>
      <c r="O34">
        <v>1</v>
      </c>
    </row>
    <row r="35" spans="13:15" x14ac:dyDescent="0.25">
      <c r="M35">
        <v>34</v>
      </c>
      <c r="N35">
        <v>1</v>
      </c>
      <c r="O35">
        <v>1</v>
      </c>
    </row>
    <row r="36" spans="13:15" x14ac:dyDescent="0.25">
      <c r="M36">
        <v>35</v>
      </c>
      <c r="N36">
        <v>1</v>
      </c>
      <c r="O36">
        <v>1</v>
      </c>
    </row>
    <row r="37" spans="13:15" x14ac:dyDescent="0.25">
      <c r="M37">
        <v>36</v>
      </c>
      <c r="N37">
        <v>1</v>
      </c>
      <c r="O37">
        <v>1</v>
      </c>
    </row>
    <row r="38" spans="13:15" x14ac:dyDescent="0.25">
      <c r="M38">
        <v>37</v>
      </c>
      <c r="N38">
        <v>1</v>
      </c>
      <c r="O38">
        <v>1</v>
      </c>
    </row>
    <row r="39" spans="13:15" x14ac:dyDescent="0.25">
      <c r="M39">
        <v>38</v>
      </c>
      <c r="N39">
        <v>1</v>
      </c>
      <c r="O39">
        <v>1</v>
      </c>
    </row>
    <row r="40" spans="13:15" x14ac:dyDescent="0.25">
      <c r="M40">
        <v>39</v>
      </c>
      <c r="N40">
        <v>1</v>
      </c>
      <c r="O40">
        <v>1</v>
      </c>
    </row>
    <row r="41" spans="13:15" x14ac:dyDescent="0.25">
      <c r="M41">
        <v>40</v>
      </c>
      <c r="N41">
        <v>1</v>
      </c>
      <c r="O41">
        <v>1</v>
      </c>
    </row>
    <row r="42" spans="13:15" x14ac:dyDescent="0.25">
      <c r="M42">
        <v>41</v>
      </c>
      <c r="N42">
        <v>1</v>
      </c>
      <c r="O42">
        <v>1</v>
      </c>
    </row>
    <row r="43" spans="13:15" x14ac:dyDescent="0.25">
      <c r="M43">
        <v>42</v>
      </c>
      <c r="N43">
        <v>1</v>
      </c>
      <c r="O43">
        <v>1</v>
      </c>
    </row>
    <row r="44" spans="13:15" x14ac:dyDescent="0.25">
      <c r="M44">
        <v>43</v>
      </c>
      <c r="N44">
        <v>1</v>
      </c>
      <c r="O44">
        <v>1</v>
      </c>
    </row>
    <row r="45" spans="13:15" x14ac:dyDescent="0.25">
      <c r="M45">
        <v>44</v>
      </c>
      <c r="N45">
        <v>1</v>
      </c>
      <c r="O45">
        <v>1</v>
      </c>
    </row>
    <row r="46" spans="13:15" x14ac:dyDescent="0.25">
      <c r="M46">
        <v>45</v>
      </c>
      <c r="N46">
        <v>1</v>
      </c>
      <c r="O46">
        <v>1</v>
      </c>
    </row>
    <row r="47" spans="13:15" x14ac:dyDescent="0.25">
      <c r="M47">
        <v>46</v>
      </c>
      <c r="N47">
        <v>1</v>
      </c>
      <c r="O47">
        <v>1</v>
      </c>
    </row>
    <row r="48" spans="13:15" x14ac:dyDescent="0.25">
      <c r="M48">
        <v>47</v>
      </c>
      <c r="N48">
        <v>1</v>
      </c>
      <c r="O48">
        <v>1</v>
      </c>
    </row>
    <row r="49" spans="13:15" x14ac:dyDescent="0.25">
      <c r="M49">
        <v>48</v>
      </c>
      <c r="N49">
        <v>1</v>
      </c>
      <c r="O49">
        <v>0</v>
      </c>
    </row>
    <row r="50" spans="13:15" x14ac:dyDescent="0.25">
      <c r="M50">
        <v>49</v>
      </c>
      <c r="N50">
        <v>1</v>
      </c>
      <c r="O50">
        <v>0</v>
      </c>
    </row>
    <row r="51" spans="13:15" x14ac:dyDescent="0.25">
      <c r="M51">
        <v>50</v>
      </c>
      <c r="N51">
        <v>1</v>
      </c>
      <c r="O51">
        <v>0</v>
      </c>
    </row>
    <row r="52" spans="13:15" x14ac:dyDescent="0.25">
      <c r="M52">
        <v>51</v>
      </c>
      <c r="N52">
        <v>1</v>
      </c>
      <c r="O52">
        <v>0</v>
      </c>
    </row>
    <row r="53" spans="13:15" x14ac:dyDescent="0.25">
      <c r="M53">
        <v>52</v>
      </c>
      <c r="N53">
        <v>1</v>
      </c>
      <c r="O53">
        <v>0</v>
      </c>
    </row>
    <row r="54" spans="13:15" x14ac:dyDescent="0.25">
      <c r="M54">
        <v>53</v>
      </c>
      <c r="N54">
        <v>1</v>
      </c>
      <c r="O54">
        <v>0</v>
      </c>
    </row>
    <row r="55" spans="13:15" x14ac:dyDescent="0.25">
      <c r="M55">
        <v>54</v>
      </c>
      <c r="N55">
        <v>1</v>
      </c>
      <c r="O55">
        <v>0</v>
      </c>
    </row>
    <row r="56" spans="13:15" x14ac:dyDescent="0.25">
      <c r="M56">
        <v>55</v>
      </c>
      <c r="N56">
        <v>1</v>
      </c>
      <c r="O56">
        <v>0</v>
      </c>
    </row>
    <row r="57" spans="13:15" x14ac:dyDescent="0.25">
      <c r="M57">
        <v>56</v>
      </c>
      <c r="N57">
        <v>1</v>
      </c>
      <c r="O57">
        <v>0</v>
      </c>
    </row>
    <row r="58" spans="13:15" x14ac:dyDescent="0.25">
      <c r="M58">
        <v>57</v>
      </c>
      <c r="N58">
        <v>1</v>
      </c>
      <c r="O58">
        <v>0</v>
      </c>
    </row>
    <row r="59" spans="13:15" x14ac:dyDescent="0.25">
      <c r="M59">
        <v>58</v>
      </c>
      <c r="N59">
        <v>1</v>
      </c>
      <c r="O59">
        <v>0</v>
      </c>
    </row>
    <row r="60" spans="13:15" x14ac:dyDescent="0.25">
      <c r="M60">
        <v>59</v>
      </c>
      <c r="N60">
        <v>1</v>
      </c>
      <c r="O60">
        <v>0</v>
      </c>
    </row>
    <row r="61" spans="13:15" x14ac:dyDescent="0.25">
      <c r="M61">
        <v>60</v>
      </c>
      <c r="N61">
        <v>1</v>
      </c>
      <c r="O61">
        <v>0</v>
      </c>
    </row>
    <row r="62" spans="13:15" x14ac:dyDescent="0.25">
      <c r="M62">
        <v>61</v>
      </c>
      <c r="N62">
        <v>1</v>
      </c>
      <c r="O62">
        <v>0</v>
      </c>
    </row>
    <row r="63" spans="13:15" x14ac:dyDescent="0.25">
      <c r="M63">
        <v>62</v>
      </c>
      <c r="N63">
        <v>1</v>
      </c>
      <c r="O63">
        <v>0</v>
      </c>
    </row>
    <row r="64" spans="13:15" x14ac:dyDescent="0.25">
      <c r="M64">
        <v>63</v>
      </c>
      <c r="N64">
        <v>1</v>
      </c>
      <c r="O64">
        <v>0</v>
      </c>
    </row>
    <row r="65" spans="13:15" x14ac:dyDescent="0.25">
      <c r="M65">
        <v>64</v>
      </c>
      <c r="N65">
        <v>1</v>
      </c>
      <c r="O65">
        <v>0</v>
      </c>
    </row>
    <row r="66" spans="13:15" x14ac:dyDescent="0.25">
      <c r="M66">
        <v>65</v>
      </c>
      <c r="N66">
        <v>1</v>
      </c>
      <c r="O66">
        <v>0</v>
      </c>
    </row>
    <row r="67" spans="13:15" x14ac:dyDescent="0.25">
      <c r="M67">
        <v>66</v>
      </c>
      <c r="N67">
        <v>1</v>
      </c>
      <c r="O67">
        <v>0</v>
      </c>
    </row>
    <row r="68" spans="13:15" x14ac:dyDescent="0.25">
      <c r="M68">
        <v>67</v>
      </c>
      <c r="N68">
        <v>1</v>
      </c>
      <c r="O68">
        <v>0</v>
      </c>
    </row>
    <row r="69" spans="13:15" x14ac:dyDescent="0.25">
      <c r="M69">
        <v>68</v>
      </c>
      <c r="N69">
        <v>1</v>
      </c>
      <c r="O69">
        <v>0</v>
      </c>
    </row>
    <row r="70" spans="13:15" x14ac:dyDescent="0.25">
      <c r="M70">
        <v>69</v>
      </c>
      <c r="N70">
        <v>1</v>
      </c>
      <c r="O70">
        <v>0</v>
      </c>
    </row>
    <row r="71" spans="13:15" x14ac:dyDescent="0.25">
      <c r="M71">
        <v>70</v>
      </c>
      <c r="N71">
        <v>1</v>
      </c>
      <c r="O71">
        <v>0</v>
      </c>
    </row>
    <row r="72" spans="13:15" x14ac:dyDescent="0.25">
      <c r="M72">
        <v>71</v>
      </c>
      <c r="N72">
        <v>1</v>
      </c>
      <c r="O72">
        <v>0</v>
      </c>
    </row>
    <row r="73" spans="13:15" x14ac:dyDescent="0.25">
      <c r="M73">
        <v>72</v>
      </c>
      <c r="N73">
        <v>1</v>
      </c>
      <c r="O73">
        <v>0</v>
      </c>
    </row>
    <row r="74" spans="13:15" x14ac:dyDescent="0.25">
      <c r="M74">
        <v>73</v>
      </c>
      <c r="N74">
        <v>1</v>
      </c>
      <c r="O74">
        <v>0</v>
      </c>
    </row>
    <row r="75" spans="13:15" x14ac:dyDescent="0.25">
      <c r="M75">
        <v>74</v>
      </c>
      <c r="N75">
        <v>1</v>
      </c>
      <c r="O75">
        <v>0</v>
      </c>
    </row>
    <row r="76" spans="13:15" x14ac:dyDescent="0.25">
      <c r="M76">
        <v>75</v>
      </c>
      <c r="N76">
        <v>1</v>
      </c>
      <c r="O76">
        <v>0</v>
      </c>
    </row>
    <row r="77" spans="13:15" x14ac:dyDescent="0.25">
      <c r="M77">
        <v>76</v>
      </c>
      <c r="N77">
        <v>1</v>
      </c>
      <c r="O77">
        <v>0</v>
      </c>
    </row>
    <row r="78" spans="13:15" x14ac:dyDescent="0.25">
      <c r="M78">
        <v>77</v>
      </c>
      <c r="N78">
        <v>1</v>
      </c>
      <c r="O78">
        <v>0</v>
      </c>
    </row>
    <row r="79" spans="13:15" x14ac:dyDescent="0.25">
      <c r="M79">
        <v>78</v>
      </c>
      <c r="N79">
        <v>1</v>
      </c>
      <c r="O79">
        <v>0</v>
      </c>
    </row>
    <row r="80" spans="13:15" x14ac:dyDescent="0.25">
      <c r="M80">
        <v>79</v>
      </c>
      <c r="N80">
        <v>1</v>
      </c>
      <c r="O80">
        <v>0</v>
      </c>
    </row>
    <row r="81" spans="13:15" x14ac:dyDescent="0.25">
      <c r="M81">
        <v>80</v>
      </c>
      <c r="N81">
        <v>1</v>
      </c>
      <c r="O81">
        <v>0</v>
      </c>
    </row>
    <row r="82" spans="13:15" x14ac:dyDescent="0.25">
      <c r="M82">
        <v>81</v>
      </c>
      <c r="N82">
        <v>1</v>
      </c>
      <c r="O82">
        <v>0</v>
      </c>
    </row>
    <row r="83" spans="13:15" x14ac:dyDescent="0.25">
      <c r="M83">
        <v>82</v>
      </c>
      <c r="N83">
        <v>1</v>
      </c>
      <c r="O83">
        <v>0</v>
      </c>
    </row>
    <row r="84" spans="13:15" x14ac:dyDescent="0.25">
      <c r="M84">
        <v>83</v>
      </c>
      <c r="N84">
        <v>1</v>
      </c>
      <c r="O84">
        <v>0</v>
      </c>
    </row>
    <row r="85" spans="13:15" x14ac:dyDescent="0.25">
      <c r="M85">
        <v>84</v>
      </c>
      <c r="N85">
        <v>1</v>
      </c>
      <c r="O85">
        <v>0</v>
      </c>
    </row>
    <row r="86" spans="13:15" x14ac:dyDescent="0.25">
      <c r="M86">
        <v>85</v>
      </c>
      <c r="N86">
        <v>1</v>
      </c>
      <c r="O86">
        <v>0</v>
      </c>
    </row>
    <row r="87" spans="13:15" x14ac:dyDescent="0.25">
      <c r="M87">
        <v>86</v>
      </c>
      <c r="N87">
        <v>1</v>
      </c>
      <c r="O87">
        <v>0</v>
      </c>
    </row>
    <row r="88" spans="13:15" x14ac:dyDescent="0.25">
      <c r="M88">
        <v>87</v>
      </c>
      <c r="N88">
        <v>1</v>
      </c>
      <c r="O88">
        <v>0</v>
      </c>
    </row>
    <row r="89" spans="13:15" x14ac:dyDescent="0.25">
      <c r="M89">
        <v>88</v>
      </c>
      <c r="N89">
        <v>1</v>
      </c>
      <c r="O89">
        <v>0</v>
      </c>
    </row>
    <row r="90" spans="13:15" x14ac:dyDescent="0.25">
      <c r="M90">
        <v>89</v>
      </c>
      <c r="N90">
        <v>1</v>
      </c>
      <c r="O90">
        <v>0</v>
      </c>
    </row>
    <row r="91" spans="13:15" x14ac:dyDescent="0.25">
      <c r="M91">
        <v>90</v>
      </c>
      <c r="N91">
        <v>1</v>
      </c>
      <c r="O91">
        <v>0</v>
      </c>
    </row>
    <row r="92" spans="13:15" x14ac:dyDescent="0.25">
      <c r="M92">
        <v>91</v>
      </c>
      <c r="N92">
        <v>1</v>
      </c>
      <c r="O92">
        <v>0</v>
      </c>
    </row>
    <row r="93" spans="13:15" x14ac:dyDescent="0.25">
      <c r="M93">
        <v>92</v>
      </c>
      <c r="N93">
        <v>1</v>
      </c>
      <c r="O93">
        <v>0</v>
      </c>
    </row>
    <row r="94" spans="13:15" x14ac:dyDescent="0.25">
      <c r="M94">
        <v>93</v>
      </c>
      <c r="N94">
        <v>1</v>
      </c>
      <c r="O94">
        <v>0</v>
      </c>
    </row>
    <row r="95" spans="13:15" x14ac:dyDescent="0.25">
      <c r="M95">
        <v>94</v>
      </c>
      <c r="N95">
        <v>1</v>
      </c>
      <c r="O95">
        <v>0</v>
      </c>
    </row>
    <row r="96" spans="13:15" x14ac:dyDescent="0.25">
      <c r="M96">
        <v>95</v>
      </c>
      <c r="N96">
        <v>1</v>
      </c>
      <c r="O96">
        <v>0</v>
      </c>
    </row>
    <row r="97" spans="13:15" x14ac:dyDescent="0.25">
      <c r="M97">
        <v>96</v>
      </c>
      <c r="N97">
        <v>1</v>
      </c>
      <c r="O97">
        <v>0</v>
      </c>
    </row>
    <row r="98" spans="13:15" x14ac:dyDescent="0.25">
      <c r="M98">
        <v>97</v>
      </c>
      <c r="N98">
        <v>1</v>
      </c>
      <c r="O98">
        <v>0</v>
      </c>
    </row>
    <row r="99" spans="13:15" x14ac:dyDescent="0.25">
      <c r="M99">
        <v>98</v>
      </c>
      <c r="N99">
        <v>1</v>
      </c>
      <c r="O99">
        <v>0</v>
      </c>
    </row>
    <row r="100" spans="13:15" x14ac:dyDescent="0.25">
      <c r="M100">
        <v>99</v>
      </c>
      <c r="N100">
        <v>1</v>
      </c>
      <c r="O100">
        <v>0</v>
      </c>
    </row>
    <row r="101" spans="13:15" x14ac:dyDescent="0.25">
      <c r="M101">
        <v>100</v>
      </c>
      <c r="N101">
        <v>1</v>
      </c>
      <c r="O101">
        <v>0</v>
      </c>
    </row>
    <row r="102" spans="13:15" x14ac:dyDescent="0.25">
      <c r="N102">
        <v>100</v>
      </c>
      <c r="O102">
        <f>200-(R1*100)</f>
        <v>153</v>
      </c>
    </row>
  </sheetData>
  <hyperlinks>
    <hyperlink ref="A1" location="'TOC Gallery'!A1" display="'TOC Gallery'!A1" xr:uid="{0F8D300D-082F-4524-A886-AAAC62479C1D}"/>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0601A-5A2B-4F33-BE3C-E720995A6AF8}">
  <sheetPr codeName="Sheet13"/>
  <dimension ref="A1"/>
  <sheetViews>
    <sheetView showGridLines="0" zoomScaleNormal="100" workbookViewId="0"/>
  </sheetViews>
  <sheetFormatPr defaultRowHeight="15" x14ac:dyDescent="0.25"/>
  <cols>
    <col min="1" max="16384" width="9.140625" style="11"/>
  </cols>
  <sheetData>
    <row r="1" spans="1:1" x14ac:dyDescent="0.25">
      <c r="A1" s="17">
        <v>3</v>
      </c>
    </row>
  </sheetData>
  <hyperlinks>
    <hyperlink ref="A1" location="'TOC Gallery'!A1" tooltip="Go To: Table of Contents" display="'TOC Gallery'!A1" xr:uid="{98CDC585-AE94-4A89-A94E-6AC0B693524D}"/>
  </hyperlink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E070-3281-46B1-9C97-5A068A250526}">
  <sheetPr codeName="Sheet15"/>
  <dimension ref="A1"/>
  <sheetViews>
    <sheetView showGridLines="0" zoomScaleNormal="100" workbookViewId="0"/>
  </sheetViews>
  <sheetFormatPr defaultRowHeight="15" x14ac:dyDescent="0.25"/>
  <cols>
    <col min="1" max="16384" width="9.140625" style="12"/>
  </cols>
  <sheetData>
    <row r="1" spans="1:1" x14ac:dyDescent="0.25">
      <c r="A1" s="16">
        <v>3</v>
      </c>
    </row>
  </sheetData>
  <hyperlinks>
    <hyperlink ref="A1" location="'TOC Gallery'!A1" tooltip="Go To: Table of Contents" display="'TOC Gallery'!A1" xr:uid="{76F86FE7-49EB-4562-B5F1-70F896AFA1A5}"/>
  </hyperlink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7761-81C9-4DBA-8DF1-55C5637071C4}">
  <dimension ref="A1:B2"/>
  <sheetViews>
    <sheetView workbookViewId="0">
      <selection activeCell="B2" sqref="B2"/>
    </sheetView>
  </sheetViews>
  <sheetFormatPr defaultRowHeight="15" x14ac:dyDescent="0.25"/>
  <cols>
    <col min="2" max="2" width="61.85546875" bestFit="1" customWidth="1"/>
  </cols>
  <sheetData>
    <row r="1" spans="1:2" x14ac:dyDescent="0.25">
      <c r="A1" s="2" t="s">
        <v>46</v>
      </c>
      <c r="B1" t="s">
        <v>47</v>
      </c>
    </row>
    <row r="2" spans="1:2" x14ac:dyDescent="0.25">
      <c r="A2" s="2" t="s">
        <v>48</v>
      </c>
      <c r="B2" s="18" t="s">
        <v>49</v>
      </c>
    </row>
  </sheetData>
  <hyperlinks>
    <hyperlink ref="B2" r:id="rId1" xr:uid="{77E9AF65-2F15-4130-BA96-BFA9744931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TOC Gallery</vt:lpstr>
      <vt:lpstr>Control</vt:lpstr>
      <vt:lpstr>Dashboard</vt:lpstr>
      <vt:lpstr>Dashboard Dark</vt:lpstr>
      <vt:lpstr>Calendar Styles</vt:lpstr>
      <vt:lpstr>Follow Along</vt:lpstr>
      <vt:lpstr>Original Calendar</vt:lpstr>
      <vt:lpstr>Month Only</vt:lpstr>
      <vt:lpstr>Full Calendar</vt:lpstr>
      <vt:lpstr>Goals</vt:lpstr>
      <vt:lpstr>Donut</vt:lpstr>
      <vt:lpstr>Progress Bar</vt:lpstr>
      <vt:lpstr>Dot</vt:lpstr>
      <vt:lpstr>Steps</vt:lpstr>
      <vt:lpstr>Scorecard</vt:lpstr>
      <vt:lpstr>Calendar</vt:lpstr>
      <vt:lpstr>Outline</vt:lpstr>
      <vt:lpstr>Waffle</vt:lpstr>
      <vt:lpstr>Gauge</vt:lpstr>
      <vt:lpstr>Dashboard Vertical</vt:lpstr>
      <vt:lpstr>Dashboard Dark Vertical</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Acampora</dc:creator>
  <cp:lastModifiedBy>Mark Biegert</cp:lastModifiedBy>
  <cp:lastPrinted>2023-06-13T19:08:07Z</cp:lastPrinted>
  <dcterms:created xsi:type="dcterms:W3CDTF">2023-06-12T21:34:15Z</dcterms:created>
  <dcterms:modified xsi:type="dcterms:W3CDTF">2023-10-12T15:54:59Z</dcterms:modified>
</cp:coreProperties>
</file>