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C1F564E9-8F4C-4CD6-AD71-A1F90BE1D34D}" xr6:coauthVersionLast="47" xr6:coauthVersionMax="47" xr10:uidLastSave="{00000000-0000-0000-0000-000000000000}"/>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70" i="29" l="1" a="1"/>
  <c r="K70" i="29" s="1" a="1"/>
  <c r="D39" i="29"/>
  <c r="E66"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<sst xmlns="http://schemas.openxmlformats.org/spreadsheetml/2006/main" count="6555" uniqueCount="2965">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</sst>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6"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4">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9" borderId="0" xfId="0" applyFill="1"/>
    <xf numFmtId="9" fontId="0" fillId="19" borderId="0" xfId="0" applyNumberFormat="1" applyFill="1"/>
    <xf numFmtId="0" fontId="11" fillId="0" borderId="0" xfId="0" applyFont="1"/>
    <xf numFmtId="176" fontId="0" fillId="0" borderId="0" xfId="0" applyNumberFormat="1"/>
    <xf numFmtId="10" fontId="0" fillId="0" borderId="0" xfId="19" applyNumberFormat="1" applyFon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282"/>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605790</xdr:colOff>
          <xdr:row>171</xdr:row>
          <xdr:rowOff>77373</xdr:rowOff>
        </xdr:from>
        <xdr:to>
          <xdr:col>24</xdr:col>
          <xdr:colOff>0</xdr:colOff>
          <xdr:row>211</xdr:row>
          <xdr:rowOff>0</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5" spid="_x0000_s229788"/>
                </a:ext>
              </a:extLst>
            </xdr:cNvPicPr>
          </xdr:nvPicPr>
          <xdr:blipFill>
            <a:blip xmlns:r="http://schemas.openxmlformats.org/officeDocument/2006/relationships" r:embed="rId1"/>
            <a:srcRect/>
            <a:stretch>
              <a:fillRect/>
            </a:stretch>
          </xdr:blipFill>
          <xdr:spPr bwMode="auto">
            <a:xfrm>
              <a:off x="4423117" y="29048027"/>
              <a:ext cx="2412902" cy="63703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0x7FC32C42A330&gt;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97" activePane="bottomLeft" state="frozen"/>
      <selection activeCell="P541" sqref="P541"/>
      <selection pane="bottomLeft" activeCell="J214" sqref="J214"/>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1" ca="1">TEXT(DATE(2026,1,_xlfn.SEQUENCE(1+_xlfn.DAYS(TODAY(),DATE(2026,1,1)))),"dd-mmm")</f>
        <v>01-Jan</v>
      </c>
      <c r="C5" s="5">
        <v>1</v>
      </c>
      <c r="D5" s="5">
        <v>1</v>
      </c>
      <c r="E5" s="5">
        <v>0</v>
      </c>
      <c r="F5" s="5">
        <v>0</v>
      </c>
      <c r="G5" s="5">
        <v>1</v>
      </c>
      <c r="H5" s="5">
        <v>1</v>
      </c>
      <c r="I5" s="5">
        <v>1</v>
      </c>
      <c r="J5" s="5">
        <v>1</v>
      </c>
      <c r="K5" s="5">
        <v>1</v>
      </c>
      <c r="L5" cm="1">
        <f t="array" aca="1" ref="L5:L211" ca="1">_xlfn.BYROW(_xlfn.TAKE(Banded,,1),_xleta.WEEKNUM)</f>
        <v>1</v>
      </c>
      <c r="M5" cm="1">
        <f t="array" ref="M5:M211">_xlfn.BYROW(_xlfn.DROP(Banded,,1),_xleta.SUM)</f>
        <v>7</v>
      </c>
      <c r="O5" s="38" cm="1">
        <f t="array" aca="1" ref="O5:X35"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1</v>
      </c>
      <c r="Q35" s="5">
        <f ca="1"/>
        <v>1</v>
      </c>
      <c r="R35" s="5">
        <f ca="1"/>
        <v>0</v>
      </c>
      <c r="S35" s="5">
        <f ca="1"/>
        <v>0</v>
      </c>
      <c r="T35" s="5">
        <f ca="1"/>
        <v>1</v>
      </c>
      <c r="U35" s="5">
        <f ca="1"/>
        <v>1</v>
      </c>
      <c r="V35" s="5">
        <f ca="1"/>
        <v>1</v>
      </c>
      <c r="W35" s="5">
        <f ca="1"/>
        <v>0</v>
      </c>
      <c r="X35" s="5">
        <f ca="1"/>
        <v>1</v>
      </c>
    </row>
    <row r="36" spans="2:24">
      <c r="B36" s="40" t="str">
        <f ca="1"/>
        <v>01-Feb</v>
      </c>
      <c r="C36" s="5">
        <v>1</v>
      </c>
      <c r="D36" s="5">
        <v>1</v>
      </c>
      <c r="E36" s="5">
        <v>1</v>
      </c>
      <c r="F36" s="5">
        <v>1</v>
      </c>
      <c r="G36" s="5">
        <v>1</v>
      </c>
      <c r="H36" s="5">
        <v>1</v>
      </c>
      <c r="I36" s="5">
        <v>1</v>
      </c>
      <c r="J36" s="5">
        <v>1</v>
      </c>
      <c r="K36" s="5">
        <v>1</v>
      </c>
      <c r="L36">
        <f ca="1"/>
        <v>6</v>
      </c>
      <c r="M36">
        <v>9</v>
      </c>
      <c r="O36" s="38"/>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0</v>
      </c>
      <c r="F211" s="5">
        <v>0</v>
      </c>
      <c r="G211" s="5">
        <v>1</v>
      </c>
      <c r="H211" s="5">
        <v>1</v>
      </c>
      <c r="I211" s="5">
        <v>1</v>
      </c>
      <c r="J211" s="5">
        <v>0</v>
      </c>
      <c r="K211" s="5">
        <v>1</v>
      </c>
      <c r="L211">
        <f ca="1"/>
        <v>31</v>
      </c>
      <c r="M211">
        <v>6</v>
      </c>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0"/>
  <sheetViews>
    <sheetView topLeftCell="A4" workbookViewId="0">
      <pane ySplit="5" topLeftCell="A569" activePane="bottomLeft" state="frozen"/>
      <selection activeCell="Y145" sqref="Y145"/>
      <selection pane="bottomLeft" activeCell="T582" sqref="T58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sheetData>
  <conditionalFormatting sqref="E9:Y580">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L72"/>
  <sheetViews>
    <sheetView topLeftCell="A32" workbookViewId="0">
      <selection activeCell="K70" sqref="K70"/>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2629</v>
      </c>
    </row>
    <row r="2" spans="1:7" ht="15">
      <c r="A2" s="75"/>
      <c r="F2" t="s">
        <v>2648</v>
      </c>
      <c r="G2" t="s">
        <v>2649</v>
      </c>
    </row>
    <row r="3" spans="1:7">
      <c r="A3" s="83" t="s">
        <v>2634</v>
      </c>
      <c r="C3" s="83"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3" t="s">
        <v>2635</v>
      </c>
    </row>
    <row r="9" spans="1:7">
      <c r="B9" t="s">
        <v>2643</v>
      </c>
      <c r="C9" t="s">
        <v>2644</v>
      </c>
      <c r="D9" s="74">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3" t="s">
        <v>2636</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2642</v>
      </c>
    </row>
    <row r="19" spans="1:12">
      <c r="B19" t="s">
        <v>2646</v>
      </c>
      <c r="C19" s="72">
        <v>1</v>
      </c>
      <c r="D19" s="69">
        <f>450</f>
        <v>450</v>
      </c>
      <c r="E19" t="s">
        <v>2650</v>
      </c>
      <c r="I19">
        <f>(_nT-70)/_nT*D19</f>
        <v>409.61538461538458</v>
      </c>
      <c r="L19">
        <v>456.14035087719299</v>
      </c>
    </row>
    <row r="20" spans="1:12">
      <c r="B20" t="s">
        <v>2557</v>
      </c>
      <c r="C20" s="72">
        <f>_nH</f>
        <v>0.65</v>
      </c>
      <c r="D20" s="69">
        <f>_nT*C20/_BP</f>
        <v>277.55474452554745</v>
      </c>
      <c r="E20" t="s">
        <v>2650</v>
      </c>
      <c r="I20">
        <f>(_nT-70)/_nT*D20</f>
        <v>252.64598540145985</v>
      </c>
      <c r="L20">
        <v>296.49122807017545</v>
      </c>
    </row>
    <row r="21" spans="1:12">
      <c r="B21" t="s">
        <v>2561</v>
      </c>
      <c r="C21" s="72">
        <v>0.02</v>
      </c>
      <c r="D21" s="69">
        <f>_nT*C21/_BP</f>
        <v>8.540145985401459</v>
      </c>
      <c r="E21" t="s">
        <v>2650</v>
      </c>
      <c r="F21" s="82"/>
      <c r="I21">
        <f>(_nT-70)/_nT*D21</f>
        <v>7.7737226277372251</v>
      </c>
      <c r="L21">
        <v>9.1228070175438596</v>
      </c>
    </row>
    <row r="22" spans="1:12">
      <c r="B22" t="s">
        <v>2558</v>
      </c>
      <c r="C22" s="72">
        <v>0.02</v>
      </c>
      <c r="D22" s="69">
        <f>_nT*C22/_BP</f>
        <v>8.540145985401459</v>
      </c>
      <c r="E22" t="s">
        <v>2650</v>
      </c>
      <c r="I22">
        <f>(_nT-70)/_nT*D22</f>
        <v>7.7737226277372251</v>
      </c>
      <c r="L22">
        <v>9.1228070175438596</v>
      </c>
    </row>
    <row r="23" spans="1:12">
      <c r="B23" t="s">
        <v>2567</v>
      </c>
      <c r="C23" s="72">
        <v>0.02</v>
      </c>
      <c r="D23" s="69">
        <f>_nT*C23/_BP</f>
        <v>8.540145985401459</v>
      </c>
      <c r="E23" t="s">
        <v>2650</v>
      </c>
      <c r="F23" s="73"/>
      <c r="I23">
        <f>(_nT-70)/_nT*D23</f>
        <v>7.7737226277372251</v>
      </c>
      <c r="L23">
        <v>9.1228070175438596</v>
      </c>
    </row>
    <row r="24" spans="1:12">
      <c r="B24" t="s">
        <v>2653</v>
      </c>
      <c r="C24" s="72">
        <f>(20+32.5)/D19</f>
        <v>0.11666666666666667</v>
      </c>
      <c r="D24" s="69">
        <v>70</v>
      </c>
      <c r="E24" t="s">
        <v>2650</v>
      </c>
      <c r="F24" s="73"/>
      <c r="G24">
        <v>70</v>
      </c>
      <c r="I24">
        <f>70/I19</f>
        <v>0.17089201877934274</v>
      </c>
      <c r="L24">
        <v>70</v>
      </c>
    </row>
    <row r="25" spans="1:12">
      <c r="C25" s="73">
        <f>SUM(C19:C24)</f>
        <v>1.8266666666666667</v>
      </c>
    </row>
    <row r="28" spans="1:12">
      <c r="A28" t="s">
        <v>2647</v>
      </c>
    </row>
    <row r="29" spans="1:12">
      <c r="A29" t="s">
        <v>2652</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2622</v>
      </c>
    </row>
    <row r="37" spans="2:11">
      <c r="B37" t="s">
        <v>2556</v>
      </c>
      <c r="C37" s="86">
        <v>450</v>
      </c>
      <c r="D37" s="72">
        <f>C37/$C$37</f>
        <v>1</v>
      </c>
      <c r="F37" t="s">
        <v>2556</v>
      </c>
      <c r="G37" s="72">
        <v>1</v>
      </c>
      <c r="H37">
        <f>(G37/$G$47)*$G$35</f>
        <v>399.99999999999994</v>
      </c>
      <c r="K37" t="s">
        <v>2623</v>
      </c>
    </row>
    <row r="38" spans="2:11">
      <c r="B38" t="s">
        <v>2560</v>
      </c>
      <c r="C38" s="86">
        <v>0</v>
      </c>
      <c r="D38" s="72">
        <f t="shared" ref="D38:D46" si="0">C38/$C$37</f>
        <v>0</v>
      </c>
      <c r="F38" t="s">
        <v>2560</v>
      </c>
      <c r="G38" s="72">
        <v>0</v>
      </c>
      <c r="H38">
        <f t="shared" ref="H38:H46" si="1">(G38/$G$47)*$G$35</f>
        <v>0</v>
      </c>
      <c r="K38" t="s">
        <v>2624</v>
      </c>
    </row>
    <row r="39" spans="2:11">
      <c r="B39" s="70" t="s">
        <v>2557</v>
      </c>
      <c r="C39" s="86">
        <v>247.5</v>
      </c>
      <c r="D39" s="72">
        <f t="shared" si="0"/>
        <v>0.55000000000000004</v>
      </c>
      <c r="F39" t="s">
        <v>2557</v>
      </c>
      <c r="G39" s="72">
        <v>0.5</v>
      </c>
      <c r="H39">
        <f t="shared" si="1"/>
        <v>199.99999999999997</v>
      </c>
      <c r="K39" t="s">
        <v>2625</v>
      </c>
    </row>
    <row r="40" spans="2:11">
      <c r="B40" s="70" t="s">
        <v>2564</v>
      </c>
      <c r="C40" s="86">
        <v>0</v>
      </c>
      <c r="D40" s="72">
        <f t="shared" si="0"/>
        <v>0</v>
      </c>
      <c r="F40" t="s">
        <v>2564</v>
      </c>
      <c r="G40" s="72">
        <v>0</v>
      </c>
      <c r="H40">
        <f t="shared" si="1"/>
        <v>0</v>
      </c>
    </row>
    <row r="41" spans="2:11">
      <c r="B41" s="70" t="s">
        <v>2561</v>
      </c>
      <c r="C41" s="86">
        <v>9</v>
      </c>
      <c r="D41" s="72">
        <f t="shared" si="0"/>
        <v>0.02</v>
      </c>
      <c r="F41" t="s">
        <v>2561</v>
      </c>
      <c r="G41" s="72">
        <v>0.02</v>
      </c>
      <c r="H41">
        <f t="shared" si="1"/>
        <v>8</v>
      </c>
    </row>
    <row r="42" spans="2:11">
      <c r="B42" t="s">
        <v>2558</v>
      </c>
      <c r="C42" s="86">
        <v>9</v>
      </c>
      <c r="D42" s="72">
        <f t="shared" si="0"/>
        <v>0.02</v>
      </c>
      <c r="F42" t="s">
        <v>2558</v>
      </c>
      <c r="G42" s="72">
        <v>0.02</v>
      </c>
      <c r="H42">
        <f t="shared" si="1"/>
        <v>8</v>
      </c>
    </row>
    <row r="43" spans="2:11">
      <c r="B43" t="s">
        <v>2562</v>
      </c>
      <c r="C43" s="86">
        <v>18</v>
      </c>
      <c r="D43" s="72">
        <f t="shared" si="0"/>
        <v>0.04</v>
      </c>
      <c r="F43" t="s">
        <v>2562</v>
      </c>
      <c r="G43" s="72">
        <v>0</v>
      </c>
      <c r="H43">
        <f t="shared" si="1"/>
        <v>0</v>
      </c>
    </row>
    <row r="44" spans="2:11">
      <c r="B44" t="s">
        <v>2563</v>
      </c>
      <c r="C44" s="86">
        <v>0</v>
      </c>
      <c r="D44" s="72">
        <f t="shared" si="0"/>
        <v>0</v>
      </c>
      <c r="F44" t="s">
        <v>2563</v>
      </c>
      <c r="G44" s="72">
        <v>0</v>
      </c>
      <c r="H44">
        <f t="shared" si="1"/>
        <v>0</v>
      </c>
    </row>
    <row r="45" spans="2:11">
      <c r="B45" t="s">
        <v>2567</v>
      </c>
      <c r="C45" s="86">
        <v>8</v>
      </c>
      <c r="D45" s="72">
        <f t="shared" si="0"/>
        <v>1.7777777777777778E-2</v>
      </c>
      <c r="F45" t="s">
        <v>2567</v>
      </c>
      <c r="G45" s="72">
        <v>0.02</v>
      </c>
      <c r="H45">
        <f t="shared" si="1"/>
        <v>8</v>
      </c>
    </row>
    <row r="46" spans="2:11">
      <c r="B46" t="s">
        <v>2559</v>
      </c>
      <c r="C46" s="86">
        <v>4</v>
      </c>
      <c r="D46" s="72">
        <f t="shared" si="0"/>
        <v>8.8888888888888889E-3</v>
      </c>
      <c r="F46" t="s">
        <v>2559</v>
      </c>
      <c r="G46" s="72">
        <v>0</v>
      </c>
      <c r="H46">
        <f t="shared" si="1"/>
        <v>0</v>
      </c>
    </row>
    <row r="47" spans="2:11">
      <c r="D47" s="73">
        <f>SUM(D37:D46)</f>
        <v>1.6566666666666667</v>
      </c>
      <c r="G47" s="73">
        <f>SUM(G37:G46)</f>
        <v>1.56</v>
      </c>
    </row>
    <row r="49" spans="2:8">
      <c r="B49" t="s">
        <v>2570</v>
      </c>
    </row>
    <row r="50" spans="2:8">
      <c r="B50" t="s">
        <v>2569</v>
      </c>
      <c r="D50">
        <f>C37*D47</f>
        <v>745.5</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2628</v>
      </c>
    </row>
    <row r="64" spans="2:8" ht="15">
      <c r="B64" s="60" t="s">
        <v>2626</v>
      </c>
      <c r="D64" s="82" t="s">
        <v>2627</v>
      </c>
    </row>
    <row r="66" spans="2:11">
      <c r="B66" s="77">
        <v>0.11700000000000001</v>
      </c>
      <c r="C66" s="78">
        <v>0.8</v>
      </c>
      <c r="D66" s="80">
        <v>0.14000000000000001</v>
      </c>
      <c r="E66" s="86">
        <f>C37</f>
        <v>450</v>
      </c>
      <c r="G66" s="92" cm="1">
        <f t="array" ref="G66:G67">MMULT(MINVERSE(B66:C67),D66:D67)*E66</f>
        <v>434.8462664714495</v>
      </c>
    </row>
    <row r="67" spans="2:11">
      <c r="B67" s="79">
        <v>1</v>
      </c>
      <c r="C67" s="79">
        <v>1</v>
      </c>
      <c r="D67" s="81">
        <v>1</v>
      </c>
      <c r="G67" s="92">
        <v>15.153733528550513</v>
      </c>
    </row>
    <row r="69" spans="2:11">
      <c r="B69" s="91" t="s">
        <v>2964</v>
      </c>
    </row>
    <row r="70" spans="2:11">
      <c r="B70" s="51">
        <v>0.11700000000000001</v>
      </c>
      <c r="C70" s="53">
        <v>0.122</v>
      </c>
      <c r="D70" s="53">
        <v>0.8</v>
      </c>
      <c r="E70" s="90">
        <v>0.14000000000000001</v>
      </c>
      <c r="F70" s="92" cm="1">
        <f t="array" ref="F70:F72">MMULT(MINVERSE(B70:D72),E70:E72)*E66</f>
        <v>390.17569546120058</v>
      </c>
      <c r="K70" s="93" cm="1">
        <f t="array" ref="K70">MMULT(B70:D70,_xlfn.ANCHORARRAY(F70))/E66</f>
        <v>0.14000000000000001</v>
      </c>
    </row>
    <row r="71" spans="2:11">
      <c r="B71">
        <v>1</v>
      </c>
      <c r="C71">
        <v>1</v>
      </c>
      <c r="D71">
        <v>1</v>
      </c>
      <c r="E71" s="90">
        <v>1</v>
      </c>
      <c r="F71" s="92">
        <v>45</v>
      </c>
    </row>
    <row r="72" spans="2:11">
      <c r="B72">
        <v>0</v>
      </c>
      <c r="C72">
        <v>1</v>
      </c>
      <c r="D72">
        <v>0</v>
      </c>
      <c r="E72" s="90">
        <v>0.1</v>
      </c>
      <c r="F72" s="92">
        <v>14.824304538799415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26-Jul-2026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8" t="s">
        <v>2878</v>
      </c>
      <c r="C27" t="str" cm="1">
        <f t="array" ref="C27:C31">B27:B31</f>
        <v>"Ich erinnere an Berlin."</v>
      </c>
    </row>
    <row r="28" spans="2:4">
      <c r="B28" s="88" t="s">
        <v>2879</v>
      </c>
      <c r="C28" t="str">
        <v>"Ich wasche mich das Auto."</v>
      </c>
    </row>
    <row r="29" spans="2:4">
      <c r="B29" s="88" t="s">
        <v>2880</v>
      </c>
      <c r="C29" t="str">
        <v>"CJ freut über seinen Kuchen."</v>
      </c>
    </row>
    <row r="30" spans="2:4">
      <c r="B30" s="88" t="s">
        <v>2881</v>
      </c>
      <c r="C30" t="str">
        <v>"Ich sorge um meine Gesundheit."</v>
      </c>
    </row>
    <row r="31" spans="2:4">
      <c r="B31" s="88"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9" t="s">
        <v>2892</v>
      </c>
      <c r="C51" t="str">
        <f t="shared" si="3"/>
        <v>I worry about my health.</v>
      </c>
    </row>
    <row r="52" spans="2:3">
      <c r="B52" s="89" t="s">
        <v>2893</v>
      </c>
      <c r="C52" t="str">
        <f t="shared" si="3"/>
        <v>I fell in love with mathematics.</v>
      </c>
    </row>
    <row r="53" spans="2:3">
      <c r="B53" s="89"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26-Jul-2026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26-Jul-2026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2026-07-26T14:34:57Z</cp:lastPrinted>
  <dcterms:created xsi:type="dcterms:W3CDTF">2021-09-27T12:19:57Z</dcterms:created>
  <dcterms:modified xsi:type="dcterms:W3CDTF">2026-07-26T17:46:00Z</dcterms:modified>
</cp:coreProperties>
</file>