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8"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F7A5290F-BB48-4E61-90D1-F65767FEAA1A}" xr6:coauthVersionLast="47" xr6:coauthVersionMax="47" xr10:uidLastSave="{00000000-0000-0000-0000-000000000000}"/>
  <bookViews>
    <workbookView xWindow="690" yWindow="1815" windowWidth="21600" windowHeight="11295" firstSheet="3" activeTab="3"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5" r:id="rId35"/>
    <pivotCache cacheId="6" r:id="rId36"/>
    <pivotCache cacheId="7" r:id="rId37"/>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9" i="29"/>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I2" i="35"/>
  <c r="J2" i="35" s="1"/>
  <c r="L2" i="35" s="1"/>
  <c r="K2" i="35"/>
  <c r="I3" i="35"/>
  <c r="J3" i="35" s="1"/>
  <c r="L3" i="35" s="1"/>
  <c r="H3" i="35"/>
  <c r="K3" i="35"/>
  <c r="H13" i="35"/>
  <c r="I13" i="35"/>
  <c r="J13" i="35" s="1"/>
  <c r="L13" i="35" s="1"/>
  <c r="K13" i="35"/>
  <c r="H14" i="35"/>
  <c r="I14" i="35"/>
  <c r="J14" i="35" s="1"/>
  <c r="L14" i="35" s="1"/>
  <c r="K14" i="35"/>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I27" i="35"/>
  <c r="J27" i="35" s="1"/>
  <c r="L27" i="35" s="1"/>
  <c r="K27" i="35"/>
  <c r="H28" i="35"/>
  <c r="I28" i="35"/>
  <c r="J28" i="35" s="1"/>
  <c r="L28" i="35" s="1"/>
  <c r="K28" i="35"/>
  <c r="I29" i="35"/>
  <c r="J29" i="35" s="1"/>
  <c r="L29" i="35" s="1"/>
  <c r="H29" i="35"/>
  <c r="K29" i="35" s="1"/>
  <c r="I30" i="35"/>
  <c r="J30" i="35" s="1"/>
  <c r="L30" i="35" s="1"/>
  <c r="H30" i="35"/>
  <c r="K30" i="35" s="1"/>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<sst xmlns="http://schemas.openxmlformats.org/spreadsheetml/2006/main" count="6426" uniqueCount="2854">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</sst>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1"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564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148</xdr:row>
          <xdr:rowOff>29599</xdr:rowOff>
        </xdr:from>
        <xdr:to>
          <xdr:col>23</xdr:col>
          <xdr:colOff>217653</xdr:colOff>
          <xdr:row>179</xdr:row>
          <xdr:rowOff>21981</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30" spid="_x0000_s161561"/>
                </a:ext>
              </a:extLst>
            </xdr:cNvPicPr>
          </xdr:nvPicPr>
          <xdr:blipFill>
            <a:blip xmlns:r="http://schemas.openxmlformats.org/officeDocument/2006/relationships" r:embed="rId1"/>
            <a:srcRect/>
            <a:stretch>
              <a:fillRect/>
            </a:stretch>
          </xdr:blipFill>
          <xdr:spPr bwMode="auto">
            <a:xfrm>
              <a:off x="4425462" y="25292830"/>
              <a:ext cx="2408403" cy="4989343"/>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0x7F578CEE12E0&gt;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7">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7">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7">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7">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7">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7">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7">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7">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7">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7">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7">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7">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7">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7">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7">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7">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7">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7">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7">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7">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7">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7">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7">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7">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7">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7">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7">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7">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7">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7">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7">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topLeftCell="R1" zoomScale="130" zoomScaleNormal="130" workbookViewId="0">
      <pane ySplit="4" topLeftCell="A170" activePane="bottomLeft" state="frozen"/>
      <selection activeCell="P541" sqref="P541"/>
      <selection pane="bottomLeft" activeCell="AB178" sqref="AB178"/>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179" ca="1">TEXT(DATE(2026,1,_xlfn.SEQUENCE(1+_xlfn.DAYS(TODAY(),DATE(2026,1,1)))),"dd-mmm")</f>
        <v>01-Jan</v>
      </c>
      <c r="C5" s="5">
        <v>1</v>
      </c>
      <c r="D5" s="5">
        <v>1</v>
      </c>
      <c r="E5" s="5">
        <v>0</v>
      </c>
      <c r="F5" s="5">
        <v>0</v>
      </c>
      <c r="G5" s="5">
        <v>1</v>
      </c>
      <c r="H5" s="5">
        <v>1</v>
      </c>
      <c r="I5" s="5">
        <v>1</v>
      </c>
      <c r="J5" s="5">
        <v>1</v>
      </c>
      <c r="K5" s="5">
        <v>1</v>
      </c>
      <c r="L5" cm="1">
        <f t="array" aca="1" ref="L5:L179" ca="1">_xlfn.BYROW(_xlfn.TAKE(Banded,,1),_xleta.WEEKNUM)</f>
        <v>1</v>
      </c>
      <c r="M5" cm="1">
        <f t="array" ref="M5:M179">_xlfn.BYROW(_xlfn.DROP(Banded,,1),_xleta.SUM)</f>
        <v>7</v>
      </c>
      <c r="O5" s="38" cm="1">
        <f t="array" aca="1" ref="O5:X30"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4</v>
      </c>
      <c r="Q30" s="5">
        <f ca="1"/>
        <v>4</v>
      </c>
      <c r="R30" s="5">
        <f ca="1"/>
        <v>4</v>
      </c>
      <c r="S30" s="5">
        <f ca="1"/>
        <v>4</v>
      </c>
      <c r="T30" s="5">
        <f ca="1"/>
        <v>4</v>
      </c>
      <c r="U30" s="5">
        <f ca="1"/>
        <v>4</v>
      </c>
      <c r="V30" s="5">
        <f ca="1"/>
        <v>4</v>
      </c>
      <c r="W30" s="5">
        <f ca="1"/>
        <v>4</v>
      </c>
      <c r="X30" s="5">
        <f ca="1"/>
        <v>4</v>
      </c>
    </row>
    <row r="31" spans="2:24">
      <c r="B31" s="40" t="str">
        <f ca="1"/>
        <v>27-Jan</v>
      </c>
      <c r="C31" s="5">
        <v>1</v>
      </c>
      <c r="D31" s="5">
        <v>1</v>
      </c>
      <c r="E31" s="5">
        <v>1</v>
      </c>
      <c r="F31" s="5">
        <v>1</v>
      </c>
      <c r="G31" s="5">
        <v>1</v>
      </c>
      <c r="H31" s="5">
        <v>1</v>
      </c>
      <c r="I31" s="5">
        <v>1</v>
      </c>
      <c r="J31" s="5">
        <v>1</v>
      </c>
      <c r="K31" s="5">
        <v>1</v>
      </c>
      <c r="L31">
        <f ca="1"/>
        <v>5</v>
      </c>
      <c r="M31">
        <v>9</v>
      </c>
      <c r="O31" s="38"/>
    </row>
    <row r="32" spans="2:24">
      <c r="B32" s="40" t="str">
        <f ca="1"/>
        <v>28-Jan</v>
      </c>
      <c r="C32" s="5">
        <v>1</v>
      </c>
      <c r="D32" s="5">
        <v>1</v>
      </c>
      <c r="E32" s="5">
        <v>0</v>
      </c>
      <c r="F32" s="5">
        <v>1</v>
      </c>
      <c r="G32" s="5">
        <v>1</v>
      </c>
      <c r="H32" s="5">
        <v>1</v>
      </c>
      <c r="I32" s="5">
        <v>1</v>
      </c>
      <c r="J32" s="5">
        <v>1</v>
      </c>
      <c r="K32" s="5">
        <v>1</v>
      </c>
      <c r="L32">
        <f ca="1"/>
        <v>5</v>
      </c>
      <c r="M32">
        <v>8</v>
      </c>
      <c r="O32" s="38"/>
    </row>
    <row r="33" spans="2:15">
      <c r="B33" s="40" t="str">
        <f ca="1"/>
        <v>29-Jan</v>
      </c>
      <c r="C33" s="5">
        <v>1</v>
      </c>
      <c r="D33" s="5">
        <v>1</v>
      </c>
      <c r="E33" s="5">
        <v>1</v>
      </c>
      <c r="F33" s="5">
        <v>1</v>
      </c>
      <c r="G33" s="5">
        <v>1</v>
      </c>
      <c r="H33" s="5">
        <v>1</v>
      </c>
      <c r="I33" s="5">
        <v>1</v>
      </c>
      <c r="J33" s="5">
        <v>1</v>
      </c>
      <c r="K33" s="5">
        <v>1</v>
      </c>
      <c r="L33">
        <f ca="1"/>
        <v>5</v>
      </c>
      <c r="M33">
        <v>9</v>
      </c>
      <c r="O33" s="38"/>
    </row>
    <row r="34" spans="2:15">
      <c r="B34" s="40" t="str">
        <f ca="1"/>
        <v>30-Jan</v>
      </c>
      <c r="C34" s="5">
        <v>1</v>
      </c>
      <c r="D34" s="5">
        <v>1</v>
      </c>
      <c r="E34" s="5">
        <v>1</v>
      </c>
      <c r="F34" s="5">
        <v>1</v>
      </c>
      <c r="G34" s="5">
        <v>1</v>
      </c>
      <c r="H34" s="5">
        <v>1</v>
      </c>
      <c r="I34" s="5">
        <v>1</v>
      </c>
      <c r="J34" s="5">
        <v>1</v>
      </c>
      <c r="K34" s="5">
        <v>1</v>
      </c>
      <c r="L34">
        <f ca="1"/>
        <v>5</v>
      </c>
      <c r="M34">
        <v>9</v>
      </c>
      <c r="O34" s="38"/>
    </row>
    <row r="35" spans="2:15">
      <c r="B35" s="40" t="str">
        <f ca="1"/>
        <v>31-Jan</v>
      </c>
      <c r="C35" s="5">
        <v>1</v>
      </c>
      <c r="D35" s="5">
        <v>1</v>
      </c>
      <c r="E35" s="5">
        <v>0</v>
      </c>
      <c r="F35" s="5">
        <v>1</v>
      </c>
      <c r="G35" s="5">
        <v>1</v>
      </c>
      <c r="H35" s="5">
        <v>1</v>
      </c>
      <c r="I35" s="5">
        <v>1</v>
      </c>
      <c r="J35" s="5">
        <v>1</v>
      </c>
      <c r="K35" s="5">
        <v>1</v>
      </c>
      <c r="L35">
        <f ca="1"/>
        <v>5</v>
      </c>
      <c r="M35">
        <v>8</v>
      </c>
      <c r="O35" s="38"/>
    </row>
    <row r="36" spans="2:15">
      <c r="B36" s="40" t="str">
        <f ca="1"/>
        <v>01-Feb</v>
      </c>
      <c r="C36" s="5">
        <v>1</v>
      </c>
      <c r="D36" s="5">
        <v>1</v>
      </c>
      <c r="E36" s="5">
        <v>1</v>
      </c>
      <c r="F36" s="5">
        <v>1</v>
      </c>
      <c r="G36" s="5">
        <v>1</v>
      </c>
      <c r="H36" s="5">
        <v>1</v>
      </c>
      <c r="I36" s="5">
        <v>1</v>
      </c>
      <c r="J36" s="5">
        <v>1</v>
      </c>
      <c r="K36" s="5">
        <v>1</v>
      </c>
      <c r="L36">
        <f ca="1"/>
        <v>6</v>
      </c>
      <c r="M36">
        <v>9</v>
      </c>
      <c r="O36" s="38"/>
    </row>
    <row r="37" spans="2:15">
      <c r="B37" s="40" t="str">
        <f ca="1"/>
        <v>02-Feb</v>
      </c>
      <c r="C37" s="5">
        <v>1</v>
      </c>
      <c r="D37" s="5">
        <v>1</v>
      </c>
      <c r="E37" s="5">
        <v>0</v>
      </c>
      <c r="F37" s="5">
        <v>1</v>
      </c>
      <c r="G37" s="5">
        <v>1</v>
      </c>
      <c r="H37" s="5">
        <v>1</v>
      </c>
      <c r="I37" s="5">
        <v>1</v>
      </c>
      <c r="J37" s="5">
        <v>1</v>
      </c>
      <c r="K37" s="5">
        <v>1</v>
      </c>
      <c r="L37">
        <f ca="1"/>
        <v>6</v>
      </c>
      <c r="M37">
        <v>8</v>
      </c>
      <c r="O37" s="38"/>
    </row>
    <row r="38" spans="2:15">
      <c r="B38" s="40" t="str">
        <f ca="1"/>
        <v>03-Feb</v>
      </c>
      <c r="C38" s="5">
        <v>1</v>
      </c>
      <c r="D38" s="5">
        <v>1</v>
      </c>
      <c r="E38" s="5">
        <v>0</v>
      </c>
      <c r="F38" s="5">
        <v>1</v>
      </c>
      <c r="G38" s="5">
        <v>1</v>
      </c>
      <c r="H38" s="5">
        <v>1</v>
      </c>
      <c r="I38" s="5">
        <v>1</v>
      </c>
      <c r="J38" s="5">
        <v>1</v>
      </c>
      <c r="K38" s="5">
        <v>1</v>
      </c>
      <c r="L38">
        <f ca="1"/>
        <v>6</v>
      </c>
      <c r="M38">
        <v>8</v>
      </c>
      <c r="O38" s="38"/>
    </row>
    <row r="39" spans="2:15">
      <c r="B39" s="40" t="str">
        <f ca="1"/>
        <v>04-Feb</v>
      </c>
      <c r="C39" s="5">
        <v>1</v>
      </c>
      <c r="D39" s="5">
        <v>1</v>
      </c>
      <c r="E39" s="5">
        <v>0</v>
      </c>
      <c r="F39" s="5">
        <v>1</v>
      </c>
      <c r="G39" s="5">
        <v>1</v>
      </c>
      <c r="H39" s="5">
        <v>1</v>
      </c>
      <c r="I39" s="5">
        <v>1</v>
      </c>
      <c r="J39" s="5">
        <v>1</v>
      </c>
      <c r="K39" s="5">
        <v>1</v>
      </c>
      <c r="L39">
        <f ca="1"/>
        <v>6</v>
      </c>
      <c r="M39">
        <v>8</v>
      </c>
      <c r="O39" s="38"/>
    </row>
    <row r="40" spans="2:15">
      <c r="B40" s="40" t="str">
        <f ca="1"/>
        <v>05-Feb</v>
      </c>
      <c r="C40" s="5">
        <v>1</v>
      </c>
      <c r="D40" s="5">
        <v>1</v>
      </c>
      <c r="E40" s="5">
        <v>1</v>
      </c>
      <c r="F40" s="5">
        <v>1</v>
      </c>
      <c r="G40" s="5">
        <v>1</v>
      </c>
      <c r="H40" s="5">
        <v>1</v>
      </c>
      <c r="I40" s="5">
        <v>1</v>
      </c>
      <c r="J40" s="5">
        <v>1</v>
      </c>
      <c r="K40" s="5">
        <v>1</v>
      </c>
      <c r="L40">
        <f ca="1"/>
        <v>6</v>
      </c>
      <c r="M40">
        <v>9</v>
      </c>
      <c r="O40" s="38"/>
    </row>
    <row r="41" spans="2:15">
      <c r="B41" s="40" t="str">
        <f ca="1"/>
        <v>06-Feb</v>
      </c>
      <c r="C41" s="5">
        <v>1</v>
      </c>
      <c r="D41" s="5">
        <v>1</v>
      </c>
      <c r="E41" s="5">
        <v>1</v>
      </c>
      <c r="F41" s="5">
        <v>1</v>
      </c>
      <c r="G41" s="5">
        <v>1</v>
      </c>
      <c r="H41" s="5">
        <v>1</v>
      </c>
      <c r="I41" s="5">
        <v>1</v>
      </c>
      <c r="J41" s="5">
        <v>1</v>
      </c>
      <c r="K41" s="5">
        <v>1</v>
      </c>
      <c r="L41">
        <f ca="1"/>
        <v>6</v>
      </c>
      <c r="M41">
        <v>9</v>
      </c>
      <c r="O41" s="38"/>
    </row>
    <row r="42" spans="2:15">
      <c r="B42" s="40" t="str">
        <f ca="1"/>
        <v>07-Feb</v>
      </c>
      <c r="C42" s="5">
        <v>1</v>
      </c>
      <c r="D42" s="5">
        <v>1</v>
      </c>
      <c r="E42" s="5">
        <v>0</v>
      </c>
      <c r="F42" s="5">
        <v>1</v>
      </c>
      <c r="G42" s="5">
        <v>1</v>
      </c>
      <c r="H42" s="5">
        <v>1</v>
      </c>
      <c r="I42" s="5">
        <v>1</v>
      </c>
      <c r="J42" s="5">
        <v>1</v>
      </c>
      <c r="K42" s="5">
        <v>1</v>
      </c>
      <c r="L42">
        <f ca="1"/>
        <v>6</v>
      </c>
      <c r="M42">
        <v>8</v>
      </c>
      <c r="O42" s="38"/>
    </row>
    <row r="43" spans="2:15">
      <c r="B43" s="40" t="str">
        <f ca="1"/>
        <v>08-Feb</v>
      </c>
      <c r="C43" s="5">
        <v>1</v>
      </c>
      <c r="D43" s="5">
        <v>1</v>
      </c>
      <c r="E43" s="5">
        <v>1</v>
      </c>
      <c r="F43" s="5">
        <v>1</v>
      </c>
      <c r="G43" s="5">
        <v>1</v>
      </c>
      <c r="H43" s="5">
        <v>1</v>
      </c>
      <c r="I43" s="5">
        <v>1</v>
      </c>
      <c r="J43" s="5">
        <v>1</v>
      </c>
      <c r="K43" s="5">
        <v>1</v>
      </c>
      <c r="L43">
        <f ca="1"/>
        <v>7</v>
      </c>
      <c r="M43">
        <v>9</v>
      </c>
      <c r="O43" s="38"/>
    </row>
    <row r="44" spans="2:15">
      <c r="B44" s="40" t="str">
        <f ca="1"/>
        <v>09-Feb</v>
      </c>
      <c r="C44" s="5">
        <v>1</v>
      </c>
      <c r="D44" s="5">
        <v>1</v>
      </c>
      <c r="E44" s="5">
        <v>1</v>
      </c>
      <c r="F44" s="5">
        <v>1</v>
      </c>
      <c r="G44" s="5">
        <v>1</v>
      </c>
      <c r="H44" s="5">
        <v>1</v>
      </c>
      <c r="I44" s="5">
        <v>1</v>
      </c>
      <c r="J44" s="5">
        <v>1</v>
      </c>
      <c r="K44" s="5">
        <v>1</v>
      </c>
      <c r="L44">
        <f ca="1"/>
        <v>7</v>
      </c>
      <c r="M44">
        <v>9</v>
      </c>
      <c r="O44" s="38"/>
    </row>
    <row r="45" spans="2:15">
      <c r="B45" s="40" t="str">
        <f ca="1"/>
        <v>10-Feb</v>
      </c>
      <c r="C45" s="45">
        <v>1</v>
      </c>
      <c r="D45" s="5">
        <v>1</v>
      </c>
      <c r="E45" s="5">
        <v>0</v>
      </c>
      <c r="F45" s="5">
        <v>1</v>
      </c>
      <c r="G45" s="5">
        <v>1</v>
      </c>
      <c r="H45" s="5">
        <v>1</v>
      </c>
      <c r="I45" s="5">
        <v>1</v>
      </c>
      <c r="J45" s="5">
        <v>1</v>
      </c>
      <c r="K45" s="5">
        <v>1</v>
      </c>
      <c r="L45">
        <f ca="1"/>
        <v>7</v>
      </c>
      <c r="M45">
        <v>8</v>
      </c>
      <c r="O45" s="38"/>
    </row>
    <row r="46" spans="2:15">
      <c r="B46" s="40" t="str">
        <f ca="1"/>
        <v>11-Feb</v>
      </c>
      <c r="C46" s="5">
        <v>1</v>
      </c>
      <c r="D46" s="5">
        <v>1</v>
      </c>
      <c r="E46" s="5">
        <v>0</v>
      </c>
      <c r="F46" s="5">
        <v>1</v>
      </c>
      <c r="G46" s="5">
        <v>1</v>
      </c>
      <c r="H46" s="5">
        <v>1</v>
      </c>
      <c r="I46" s="5">
        <v>1</v>
      </c>
      <c r="J46" s="5">
        <v>1</v>
      </c>
      <c r="K46" s="5">
        <v>1</v>
      </c>
      <c r="L46">
        <f ca="1"/>
        <v>7</v>
      </c>
      <c r="M46">
        <v>8</v>
      </c>
      <c r="O46" s="38"/>
    </row>
    <row r="47" spans="2:15">
      <c r="B47" s="40" t="str">
        <f ca="1"/>
        <v>12-Feb</v>
      </c>
      <c r="C47" s="5">
        <v>1</v>
      </c>
      <c r="D47" s="5">
        <v>1</v>
      </c>
      <c r="E47" s="5">
        <v>0</v>
      </c>
      <c r="F47" s="45">
        <v>1</v>
      </c>
      <c r="G47" s="5">
        <v>1</v>
      </c>
      <c r="H47" s="5">
        <v>1</v>
      </c>
      <c r="I47" s="5">
        <v>1</v>
      </c>
      <c r="J47" s="5">
        <v>1</v>
      </c>
      <c r="K47" s="5">
        <v>1</v>
      </c>
      <c r="L47">
        <f ca="1"/>
        <v>7</v>
      </c>
      <c r="M47">
        <v>8</v>
      </c>
      <c r="O47" s="38"/>
    </row>
    <row r="48" spans="2:15">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2850</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2851</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2852</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2853</v>
      </c>
    </row>
    <row r="177" spans="2:24">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4">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4">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4">
      <c r="B180" s="40"/>
      <c r="C180" s="5"/>
      <c r="D180" s="5"/>
      <c r="E180" s="5"/>
      <c r="F180" s="5"/>
      <c r="G180" s="5"/>
      <c r="H180" s="5"/>
      <c r="I180" s="5"/>
      <c r="J180" s="5"/>
      <c r="K180" s="5"/>
      <c r="P180"/>
      <c r="Q180"/>
      <c r="R180"/>
      <c r="S180"/>
      <c r="T180"/>
      <c r="U180"/>
      <c r="V180"/>
      <c r="W180"/>
      <c r="X180"/>
    </row>
    <row r="181" spans="2:24">
      <c r="B181" s="40"/>
      <c r="C181" s="5"/>
      <c r="D181" s="5"/>
      <c r="E181" s="5"/>
      <c r="F181" s="5"/>
      <c r="G181" s="5"/>
      <c r="H181" s="5"/>
      <c r="I181" s="5"/>
      <c r="J181" s="5"/>
      <c r="K181" s="5"/>
      <c r="P181"/>
      <c r="Q181"/>
      <c r="R181"/>
      <c r="S181"/>
      <c r="T181"/>
      <c r="U181"/>
      <c r="V181"/>
      <c r="W181"/>
      <c r="X181"/>
    </row>
    <row r="182" spans="2:24">
      <c r="B182" s="40"/>
      <c r="C182" s="5"/>
      <c r="D182" s="5"/>
      <c r="E182" s="5"/>
      <c r="F182" s="5"/>
      <c r="G182" s="5"/>
      <c r="H182" s="5"/>
      <c r="I182" s="5"/>
      <c r="J182" s="5"/>
      <c r="K182" s="5"/>
      <c r="P182"/>
      <c r="Q182"/>
      <c r="R182"/>
      <c r="S182"/>
      <c r="T182"/>
      <c r="U182"/>
      <c r="V182"/>
      <c r="W182"/>
      <c r="X182"/>
    </row>
    <row r="183" spans="2:24">
      <c r="B183" s="40"/>
      <c r="C183" s="5"/>
      <c r="D183" s="5"/>
      <c r="E183" s="5"/>
      <c r="F183" s="5"/>
      <c r="G183" s="5"/>
      <c r="H183" s="5"/>
      <c r="I183" s="5"/>
      <c r="J183" s="5"/>
      <c r="K183" s="5"/>
      <c r="P183"/>
      <c r="Q183"/>
      <c r="R183"/>
      <c r="S183"/>
      <c r="T183"/>
      <c r="U183"/>
      <c r="V183"/>
      <c r="W183"/>
      <c r="X183"/>
    </row>
    <row r="184" spans="2:24">
      <c r="B184" s="40"/>
      <c r="C184" s="5"/>
      <c r="D184" s="5"/>
      <c r="E184" s="5"/>
      <c r="F184" s="5"/>
      <c r="G184" s="5"/>
      <c r="H184" s="5"/>
      <c r="I184" s="5"/>
      <c r="J184" s="5"/>
      <c r="K184" s="5"/>
      <c r="P184"/>
      <c r="Q184"/>
      <c r="R184"/>
      <c r="S184"/>
      <c r="T184"/>
      <c r="U184"/>
      <c r="V184"/>
      <c r="W184"/>
      <c r="X184"/>
    </row>
    <row r="185" spans="2:24">
      <c r="B185" s="40"/>
      <c r="C185" s="5"/>
      <c r="D185" s="5"/>
      <c r="E185" s="5"/>
      <c r="F185" s="5"/>
      <c r="G185" s="5"/>
      <c r="H185" s="5"/>
      <c r="I185" s="5"/>
      <c r="J185" s="5"/>
      <c r="K185" s="5"/>
      <c r="P185"/>
      <c r="Q185"/>
      <c r="R185"/>
      <c r="S185"/>
      <c r="T185"/>
      <c r="U185"/>
      <c r="V185"/>
      <c r="W185"/>
      <c r="X185"/>
    </row>
    <row r="186" spans="2:24">
      <c r="B186" s="40"/>
      <c r="C186" s="5"/>
      <c r="D186" s="5"/>
      <c r="E186" s="5"/>
      <c r="F186" s="5"/>
      <c r="G186" s="5"/>
      <c r="H186" s="5"/>
      <c r="I186" s="5"/>
      <c r="J186" s="5"/>
      <c r="K186" s="5"/>
      <c r="P186"/>
      <c r="Q186"/>
      <c r="R186"/>
      <c r="S186"/>
      <c r="T186"/>
      <c r="U186"/>
      <c r="V186"/>
      <c r="W186"/>
      <c r="X186"/>
    </row>
    <row r="187" spans="2:24">
      <c r="B187" s="40"/>
      <c r="C187" s="5"/>
      <c r="D187" s="5"/>
      <c r="E187" s="5"/>
      <c r="F187" s="5"/>
      <c r="G187" s="5"/>
      <c r="H187" s="5"/>
      <c r="I187" s="5"/>
      <c r="J187" s="5"/>
      <c r="K187" s="5"/>
      <c r="P187"/>
      <c r="Q187"/>
      <c r="R187"/>
      <c r="S187"/>
      <c r="T187"/>
      <c r="U187"/>
      <c r="V187"/>
      <c r="W187"/>
      <c r="X187"/>
    </row>
    <row r="188" spans="2:24">
      <c r="B188" s="40"/>
      <c r="C188" s="5"/>
      <c r="D188" s="5"/>
      <c r="E188" s="5"/>
      <c r="F188" s="5"/>
      <c r="G188" s="5"/>
      <c r="H188" s="5"/>
      <c r="I188" s="5"/>
      <c r="J188" s="5"/>
      <c r="K188" s="5"/>
      <c r="P188"/>
      <c r="Q188"/>
      <c r="R188"/>
      <c r="S188"/>
      <c r="T188"/>
      <c r="U188"/>
      <c r="V188"/>
      <c r="W188"/>
      <c r="X188"/>
    </row>
    <row r="189" spans="2:24">
      <c r="B189" s="40"/>
      <c r="C189" s="5"/>
      <c r="D189" s="5"/>
      <c r="E189" s="5"/>
      <c r="F189" s="5"/>
      <c r="G189" s="5"/>
      <c r="H189" s="5"/>
      <c r="I189" s="5"/>
      <c r="J189" s="5"/>
      <c r="K189" s="5"/>
      <c r="P189"/>
      <c r="Q189"/>
      <c r="R189"/>
      <c r="S189"/>
      <c r="T189"/>
      <c r="U189"/>
      <c r="V189"/>
      <c r="W189"/>
      <c r="X189"/>
    </row>
    <row r="190" spans="2:24">
      <c r="B190" s="40"/>
      <c r="C190" s="5"/>
      <c r="D190" s="5"/>
      <c r="E190" s="5"/>
      <c r="F190" s="5"/>
      <c r="G190" s="5"/>
      <c r="H190" s="5"/>
      <c r="I190" s="5"/>
      <c r="J190" s="5"/>
      <c r="K190" s="5"/>
      <c r="P190"/>
      <c r="Q190"/>
      <c r="R190"/>
      <c r="S190"/>
      <c r="T190"/>
      <c r="U190"/>
      <c r="V190"/>
      <c r="W190"/>
      <c r="X190"/>
    </row>
    <row r="191" spans="2:24">
      <c r="B191" s="40"/>
      <c r="C191" s="5"/>
      <c r="D191" s="5"/>
      <c r="E191" s="5"/>
      <c r="F191" s="5"/>
      <c r="G191" s="5"/>
      <c r="H191" s="5"/>
      <c r="I191" s="5"/>
      <c r="J191" s="5"/>
      <c r="K191" s="5"/>
      <c r="P191"/>
      <c r="Q191"/>
      <c r="R191"/>
      <c r="S191"/>
      <c r="T191"/>
      <c r="U191"/>
      <c r="V191"/>
      <c r="W191"/>
      <c r="X191"/>
    </row>
    <row r="192" spans="2:24">
      <c r="B192" s="40"/>
      <c r="C192" s="5"/>
      <c r="D192" s="5"/>
      <c r="E192" s="5"/>
      <c r="F192" s="5"/>
      <c r="G192" s="5"/>
      <c r="H192" s="5"/>
      <c r="I192" s="5"/>
      <c r="J192" s="5"/>
      <c r="K192" s="5"/>
      <c r="P192"/>
      <c r="Q192"/>
      <c r="R192"/>
      <c r="S192"/>
      <c r="T192"/>
      <c r="U192"/>
      <c r="V192"/>
      <c r="W192"/>
      <c r="X192"/>
    </row>
    <row r="193" spans="2:24">
      <c r="B193" s="40"/>
      <c r="C193" s="5"/>
      <c r="D193" s="5"/>
      <c r="E193" s="5"/>
      <c r="F193" s="5"/>
      <c r="G193" s="5"/>
      <c r="H193" s="5"/>
      <c r="I193" s="5"/>
      <c r="J193" s="5"/>
      <c r="K193" s="5"/>
      <c r="P193"/>
      <c r="Q193"/>
      <c r="R193"/>
      <c r="S193"/>
      <c r="T193"/>
      <c r="U193"/>
      <c r="V193"/>
      <c r="W193"/>
      <c r="X193"/>
    </row>
    <row r="194" spans="2:24">
      <c r="B194" s="40"/>
      <c r="C194" s="5"/>
      <c r="D194" s="5"/>
      <c r="E194" s="5"/>
      <c r="F194" s="5"/>
      <c r="G194" s="5"/>
      <c r="H194" s="5"/>
      <c r="I194" s="5"/>
      <c r="J194" s="5"/>
      <c r="K194" s="5"/>
      <c r="P194"/>
      <c r="Q194"/>
      <c r="R194"/>
      <c r="S194"/>
      <c r="T194"/>
      <c r="U194"/>
      <c r="V194"/>
      <c r="W194"/>
      <c r="X194"/>
    </row>
    <row r="195" spans="2:24">
      <c r="B195" s="40"/>
      <c r="C195" s="5"/>
      <c r="D195" s="5"/>
      <c r="E195" s="5"/>
      <c r="F195" s="5"/>
      <c r="G195" s="5"/>
      <c r="H195" s="5"/>
      <c r="I195" s="5"/>
      <c r="J195" s="5"/>
      <c r="K195" s="5"/>
      <c r="P195"/>
      <c r="Q195"/>
      <c r="R195"/>
      <c r="S195"/>
      <c r="T195"/>
      <c r="U195"/>
      <c r="V195"/>
      <c r="W195"/>
      <c r="X195"/>
    </row>
    <row r="196" spans="2:24">
      <c r="B196" s="40"/>
      <c r="C196" s="5"/>
      <c r="D196" s="5"/>
      <c r="E196" s="5"/>
      <c r="F196" s="5"/>
      <c r="G196" s="5"/>
      <c r="H196" s="5"/>
      <c r="I196" s="5"/>
      <c r="J196" s="5"/>
      <c r="K196" s="5"/>
      <c r="P196"/>
      <c r="Q196"/>
      <c r="R196"/>
      <c r="S196"/>
      <c r="T196"/>
      <c r="U196"/>
      <c r="V196"/>
      <c r="W196"/>
      <c r="X196"/>
    </row>
    <row r="197" spans="2:24">
      <c r="B197" s="40"/>
      <c r="C197" s="5"/>
      <c r="D197" s="5"/>
      <c r="E197" s="5"/>
      <c r="F197" s="5"/>
      <c r="G197" s="5"/>
      <c r="H197" s="5"/>
      <c r="I197" s="5"/>
      <c r="J197" s="5"/>
      <c r="K197" s="5"/>
      <c r="P197"/>
      <c r="Q197"/>
      <c r="R197"/>
      <c r="S197"/>
      <c r="T197"/>
      <c r="U197"/>
      <c r="V197"/>
      <c r="W197"/>
      <c r="X197"/>
    </row>
    <row r="198" spans="2:24">
      <c r="B198" s="40"/>
      <c r="C198" s="5"/>
      <c r="D198" s="5"/>
      <c r="E198" s="5"/>
      <c r="F198" s="5"/>
      <c r="G198" s="5"/>
      <c r="H198" s="5"/>
      <c r="I198" s="5"/>
      <c r="J198" s="5"/>
      <c r="K198" s="5"/>
      <c r="P198"/>
      <c r="Q198"/>
      <c r="R198"/>
      <c r="S198"/>
      <c r="T198"/>
      <c r="U198"/>
      <c r="V198"/>
      <c r="W198"/>
      <c r="X198"/>
    </row>
    <row r="199" spans="2:24">
      <c r="B199" s="40"/>
      <c r="C199" s="5"/>
      <c r="D199" s="5"/>
      <c r="E199" s="5"/>
      <c r="F199" s="5"/>
      <c r="G199" s="5"/>
      <c r="H199" s="5"/>
      <c r="I199" s="5"/>
      <c r="J199" s="5"/>
      <c r="K199" s="5"/>
      <c r="P199"/>
      <c r="Q199"/>
      <c r="R199"/>
      <c r="S199"/>
      <c r="T199"/>
      <c r="U199"/>
      <c r="V199"/>
      <c r="W199"/>
      <c r="X199"/>
    </row>
    <row r="200" spans="2:24">
      <c r="B200" s="40"/>
      <c r="C200" s="5"/>
      <c r="D200" s="5"/>
      <c r="E200" s="5"/>
      <c r="F200" s="5"/>
      <c r="G200" s="5"/>
      <c r="H200" s="5"/>
      <c r="I200" s="5"/>
      <c r="J200" s="5"/>
      <c r="K200" s="5"/>
      <c r="P200"/>
      <c r="Q200"/>
      <c r="R200"/>
      <c r="S200"/>
      <c r="T200"/>
      <c r="U200"/>
      <c r="V200"/>
      <c r="W200"/>
      <c r="X200"/>
    </row>
    <row r="201" spans="2:24">
      <c r="B201" s="40"/>
      <c r="C201" s="5"/>
      <c r="D201" s="5"/>
      <c r="E201" s="5"/>
      <c r="F201" s="5"/>
      <c r="G201" s="5"/>
      <c r="H201" s="5"/>
      <c r="I201" s="5"/>
      <c r="J201" s="5"/>
      <c r="K201" s="5"/>
      <c r="P201"/>
      <c r="Q201"/>
      <c r="R201"/>
      <c r="S201"/>
      <c r="T201"/>
      <c r="U201"/>
      <c r="V201"/>
      <c r="W201"/>
      <c r="X201"/>
    </row>
    <row r="202" spans="2:24">
      <c r="B202" s="40"/>
      <c r="C202" s="5"/>
      <c r="D202" s="5"/>
      <c r="E202" s="5"/>
      <c r="F202" s="5"/>
      <c r="G202" s="5"/>
      <c r="H202" s="5"/>
      <c r="I202" s="5"/>
      <c r="J202" s="5"/>
      <c r="K202" s="5"/>
      <c r="P202"/>
      <c r="Q202"/>
      <c r="R202"/>
      <c r="S202"/>
      <c r="T202"/>
      <c r="U202"/>
      <c r="V202"/>
      <c r="W202"/>
      <c r="X202"/>
    </row>
    <row r="203" spans="2:24">
      <c r="B203" s="40"/>
      <c r="C203" s="5"/>
      <c r="D203" s="5"/>
      <c r="E203" s="5"/>
      <c r="F203" s="5"/>
      <c r="G203" s="5"/>
      <c r="H203" s="5"/>
      <c r="I203" s="5"/>
      <c r="J203" s="5"/>
      <c r="K203" s="5"/>
      <c r="P203"/>
      <c r="Q203"/>
      <c r="R203"/>
      <c r="S203"/>
      <c r="T203"/>
      <c r="U203"/>
      <c r="V203"/>
      <c r="W203"/>
      <c r="X203"/>
    </row>
    <row r="204" spans="2:24">
      <c r="B204" s="40"/>
      <c r="C204" s="5"/>
      <c r="D204" s="5"/>
      <c r="E204" s="5"/>
      <c r="F204" s="5"/>
      <c r="G204" s="5"/>
      <c r="H204" s="5"/>
      <c r="I204" s="5"/>
      <c r="J204" s="5"/>
      <c r="K204" s="5"/>
      <c r="P204"/>
      <c r="Q204"/>
      <c r="R204"/>
      <c r="S204"/>
      <c r="T204"/>
      <c r="U204"/>
      <c r="V204"/>
      <c r="W204"/>
      <c r="X204"/>
    </row>
    <row r="205" spans="2:24">
      <c r="B205" s="40"/>
      <c r="C205" s="5"/>
      <c r="D205" s="5"/>
      <c r="E205" s="5"/>
      <c r="F205" s="5"/>
      <c r="G205" s="5"/>
      <c r="H205" s="5"/>
      <c r="I205" s="5"/>
      <c r="J205" s="5"/>
      <c r="K205" s="5"/>
      <c r="P205"/>
      <c r="Q205"/>
      <c r="R205"/>
      <c r="S205"/>
      <c r="T205"/>
      <c r="U205"/>
      <c r="V205"/>
      <c r="W205"/>
      <c r="X205"/>
    </row>
    <row r="206" spans="2:24">
      <c r="B206" s="40"/>
      <c r="C206" s="5"/>
      <c r="D206" s="5"/>
      <c r="E206" s="5"/>
      <c r="F206" s="5"/>
      <c r="G206" s="5"/>
      <c r="H206" s="5"/>
      <c r="I206" s="5"/>
      <c r="J206" s="5"/>
      <c r="K206" s="5"/>
      <c r="P206"/>
      <c r="Q206"/>
      <c r="R206"/>
      <c r="S206"/>
      <c r="T206"/>
      <c r="U206"/>
      <c r="V206"/>
      <c r="W206"/>
      <c r="X206"/>
    </row>
    <row r="207" spans="2:24">
      <c r="B207" s="40"/>
      <c r="C207" s="5"/>
      <c r="D207" s="5"/>
      <c r="E207" s="5"/>
      <c r="F207" s="5"/>
      <c r="G207" s="5"/>
      <c r="H207" s="5"/>
      <c r="I207" s="5"/>
      <c r="J207" s="5"/>
      <c r="K207" s="5"/>
      <c r="P207"/>
      <c r="Q207"/>
      <c r="R207"/>
      <c r="S207"/>
      <c r="T207"/>
      <c r="U207"/>
      <c r="V207"/>
      <c r="W207"/>
      <c r="X207"/>
    </row>
    <row r="208" spans="2:24">
      <c r="B208" s="40"/>
      <c r="C208" s="5"/>
      <c r="D208" s="5"/>
      <c r="E208" s="5"/>
      <c r="F208" s="5"/>
      <c r="G208" s="5"/>
      <c r="H208" s="5"/>
      <c r="I208" s="5"/>
      <c r="J208" s="5"/>
      <c r="K208" s="5"/>
      <c r="P208"/>
      <c r="Q208"/>
      <c r="R208"/>
      <c r="S208"/>
      <c r="T208"/>
      <c r="U208"/>
      <c r="V208"/>
      <c r="W208"/>
      <c r="X208"/>
    </row>
    <row r="209" spans="2:24">
      <c r="B209" s="40"/>
      <c r="C209" s="5"/>
      <c r="D209" s="5"/>
      <c r="E209" s="5"/>
      <c r="F209" s="5"/>
      <c r="G209" s="5"/>
      <c r="H209" s="5"/>
      <c r="I209" s="5"/>
      <c r="J209" s="5"/>
      <c r="K209" s="5"/>
      <c r="P209"/>
      <c r="Q209"/>
      <c r="R209"/>
      <c r="S209"/>
      <c r="T209"/>
      <c r="U209"/>
      <c r="V209"/>
      <c r="W209"/>
      <c r="X209"/>
    </row>
    <row r="210" spans="2:24">
      <c r="B210" s="40"/>
      <c r="C210" s="5"/>
      <c r="D210" s="5"/>
      <c r="E210" s="5"/>
      <c r="F210" s="5"/>
      <c r="G210" s="5"/>
      <c r="H210" s="5"/>
      <c r="I210" s="5"/>
      <c r="J210" s="5"/>
      <c r="K210" s="5"/>
      <c r="P210"/>
      <c r="Q210"/>
      <c r="R210"/>
      <c r="S210"/>
      <c r="T210"/>
      <c r="U210"/>
      <c r="V210"/>
      <c r="W210"/>
      <c r="X210"/>
    </row>
    <row r="211" spans="2:24">
      <c r="B211" s="40"/>
      <c r="C211" s="5"/>
      <c r="D211" s="5"/>
      <c r="E211" s="5"/>
      <c r="F211" s="5"/>
      <c r="G211" s="5"/>
      <c r="H211" s="5"/>
      <c r="I211" s="5"/>
      <c r="J211" s="5"/>
      <c r="K211" s="5"/>
      <c r="P211"/>
      <c r="Q211"/>
      <c r="R211"/>
      <c r="S211"/>
      <c r="T211"/>
      <c r="U211"/>
      <c r="V211"/>
      <c r="W211"/>
      <c r="X211"/>
    </row>
    <row r="212" spans="2:24">
      <c r="B212" s="40"/>
      <c r="C212" s="5"/>
      <c r="D212" s="5"/>
      <c r="E212" s="5"/>
      <c r="F212" s="5"/>
      <c r="G212" s="5"/>
      <c r="H212" s="5"/>
      <c r="I212" s="5"/>
      <c r="J212" s="5"/>
      <c r="K212" s="5"/>
      <c r="P212"/>
      <c r="Q212"/>
      <c r="R212"/>
      <c r="S212"/>
      <c r="T212"/>
      <c r="U212"/>
      <c r="V212"/>
      <c r="W212"/>
      <c r="X212"/>
    </row>
    <row r="213" spans="2:24">
      <c r="B213" s="40"/>
      <c r="C213" s="5"/>
      <c r="D213" s="5"/>
      <c r="E213" s="5"/>
      <c r="F213" s="5"/>
      <c r="G213" s="5"/>
      <c r="H213" s="5"/>
      <c r="I213" s="5"/>
      <c r="J213" s="5"/>
      <c r="K213" s="5"/>
      <c r="P213"/>
      <c r="Q213"/>
      <c r="R213"/>
      <c r="S213"/>
      <c r="T213"/>
      <c r="U213"/>
      <c r="V213"/>
      <c r="W213"/>
      <c r="X213"/>
    </row>
    <row r="214" spans="2:24">
      <c r="B214" s="40"/>
      <c r="C214" s="5"/>
      <c r="D214" s="5"/>
      <c r="E214" s="5"/>
      <c r="F214" s="5"/>
      <c r="G214" s="5"/>
      <c r="H214" s="5"/>
      <c r="I214" s="5"/>
      <c r="J214" s="5"/>
      <c r="K214" s="5"/>
      <c r="P214"/>
      <c r="Q214"/>
      <c r="R214"/>
      <c r="S214"/>
      <c r="T214"/>
      <c r="U214"/>
      <c r="V214"/>
      <c r="W214"/>
      <c r="X214"/>
    </row>
    <row r="215" spans="2:24">
      <c r="B215" s="40"/>
      <c r="C215" s="5"/>
      <c r="D215" s="5"/>
      <c r="E215" s="5"/>
      <c r="F215" s="5"/>
      <c r="G215" s="5"/>
      <c r="H215" s="5"/>
      <c r="I215" s="5"/>
      <c r="J215" s="5"/>
      <c r="K215" s="5"/>
      <c r="P215"/>
      <c r="Q215"/>
      <c r="R215"/>
      <c r="S215"/>
      <c r="T215"/>
      <c r="U215"/>
      <c r="V215"/>
      <c r="W215"/>
      <c r="X215"/>
    </row>
    <row r="216" spans="2:24">
      <c r="B216" s="40"/>
      <c r="C216" s="5"/>
      <c r="D216" s="5"/>
      <c r="E216" s="5"/>
      <c r="F216" s="5"/>
      <c r="G216" s="5"/>
      <c r="H216" s="5"/>
      <c r="I216" s="5"/>
      <c r="J216" s="5"/>
      <c r="K216" s="5"/>
      <c r="P216"/>
      <c r="Q216"/>
      <c r="R216"/>
      <c r="S216"/>
      <c r="T216"/>
      <c r="U216"/>
      <c r="V216"/>
      <c r="W216"/>
      <c r="X216"/>
    </row>
    <row r="217" spans="2:24">
      <c r="B217" s="40"/>
      <c r="C217" s="5"/>
      <c r="D217" s="5"/>
      <c r="E217" s="5"/>
      <c r="F217" s="5"/>
      <c r="G217" s="5"/>
      <c r="H217" s="5"/>
      <c r="I217" s="5"/>
      <c r="J217" s="5"/>
      <c r="K217" s="5"/>
      <c r="P217"/>
      <c r="Q217"/>
      <c r="R217"/>
      <c r="S217"/>
      <c r="T217"/>
      <c r="U217"/>
      <c r="V217"/>
      <c r="W217"/>
      <c r="X217"/>
    </row>
    <row r="218" spans="2:24">
      <c r="B218" s="40"/>
      <c r="C218" s="5"/>
      <c r="D218" s="5"/>
      <c r="E218" s="5"/>
      <c r="F218" s="5"/>
      <c r="G218" s="5"/>
      <c r="H218" s="5"/>
      <c r="I218" s="5"/>
      <c r="J218" s="5"/>
      <c r="K218" s="5"/>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48"/>
  <sheetViews>
    <sheetView topLeftCell="A4" workbookViewId="0">
      <pane ySplit="5" topLeftCell="A536" activePane="bottomLeft" state="frozen"/>
      <selection activeCell="Y145" sqref="Y145"/>
      <selection pane="bottomLeft" activeCell="T552" sqref="T552"/>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48"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48">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sheetData>
  <conditionalFormatting sqref="E9:Y548">
    <cfRule type="expression" dxfId="95"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topLeftCell="A30" workbookViewId="0">
      <selection activeCell="B36" sqref="B36:D52"/>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s>
  <sheetData>
    <row r="1" spans="1:7" ht="15">
      <c r="A1" s="75" t="s">
        <v>2630</v>
      </c>
    </row>
    <row r="2" spans="1:7" ht="15">
      <c r="A2" s="75"/>
      <c r="F2" t="s">
        <v>2649</v>
      </c>
      <c r="G2" t="s">
        <v>2650</v>
      </c>
    </row>
    <row r="3" spans="1:7">
      <c r="A3" s="83" t="s">
        <v>2635</v>
      </c>
      <c r="C3" s="83" t="s">
        <v>2638</v>
      </c>
    </row>
    <row r="4" spans="1:7">
      <c r="B4" t="s">
        <v>2631</v>
      </c>
      <c r="C4" t="s">
        <v>2646</v>
      </c>
      <c r="D4">
        <v>780</v>
      </c>
      <c r="E4" t="s">
        <v>2651</v>
      </c>
    </row>
    <row r="5" spans="1:7">
      <c r="B5" t="s">
        <v>2568</v>
      </c>
      <c r="C5" t="s">
        <v>2639</v>
      </c>
      <c r="D5" s="53">
        <v>0.65</v>
      </c>
      <c r="E5" t="s">
        <v>2652</v>
      </c>
    </row>
    <row r="6" spans="1:7">
      <c r="B6" t="s">
        <v>2634</v>
      </c>
      <c r="C6" t="s">
        <v>2640</v>
      </c>
      <c r="D6" s="53">
        <v>0.14000000000000001</v>
      </c>
      <c r="E6" t="s">
        <v>2652</v>
      </c>
    </row>
    <row r="7" spans="1:7">
      <c r="D7" s="53"/>
    </row>
    <row r="8" spans="1:7">
      <c r="A8" s="83" t="s">
        <v>2636</v>
      </c>
    </row>
    <row r="9" spans="1:7">
      <c r="B9" t="s">
        <v>2644</v>
      </c>
      <c r="C9" t="s">
        <v>2645</v>
      </c>
      <c r="D9" s="74">
        <f>_nT/_BP</f>
        <v>427.00729927007302</v>
      </c>
      <c r="E9" t="s">
        <v>2651</v>
      </c>
    </row>
    <row r="10" spans="1:7">
      <c r="B10" t="s">
        <v>2633</v>
      </c>
      <c r="C10" t="s">
        <v>2641</v>
      </c>
      <c r="D10" s="53">
        <v>0.8</v>
      </c>
      <c r="E10" t="s">
        <v>2652</v>
      </c>
    </row>
    <row r="11" spans="1:7">
      <c r="B11" t="s">
        <v>2632</v>
      </c>
      <c r="C11" t="s">
        <v>2642</v>
      </c>
      <c r="D11" s="51">
        <v>0.11700000000000001</v>
      </c>
      <c r="E11" t="s">
        <v>2652</v>
      </c>
    </row>
    <row r="13" spans="1:7">
      <c r="A13" s="83" t="s">
        <v>2637</v>
      </c>
    </row>
    <row r="15" spans="1:7">
      <c r="B15" s="84">
        <f>_AP</f>
        <v>0.11700000000000001</v>
      </c>
      <c r="C15" s="84">
        <f>_GP</f>
        <v>0.8</v>
      </c>
      <c r="D15" s="85">
        <f>_nP</f>
        <v>0.14000000000000001</v>
      </c>
      <c r="E15" s="86" cm="1">
        <f t="array" ref="E15:E16">MMULT(MINVERSE(B15:C16),D15:D16)*D9</f>
        <v>412.62784409699589</v>
      </c>
    </row>
    <row r="16" spans="1:7">
      <c r="B16" s="84">
        <v>1</v>
      </c>
      <c r="C16" s="84">
        <v>1</v>
      </c>
      <c r="D16" s="85">
        <v>1</v>
      </c>
      <c r="E16" s="86">
        <v>14.37945517307713</v>
      </c>
    </row>
    <row r="18" spans="1:12" ht="15">
      <c r="A18" s="75" t="s">
        <v>2643</v>
      </c>
    </row>
    <row r="19" spans="1:12">
      <c r="B19" t="s">
        <v>2647</v>
      </c>
      <c r="C19" s="72">
        <v>1</v>
      </c>
      <c r="D19" s="69">
        <f>450</f>
        <v>450</v>
      </c>
      <c r="E19" t="s">
        <v>2651</v>
      </c>
      <c r="I19">
        <f>(_nT-70)/_nT*D19</f>
        <v>409.61538461538458</v>
      </c>
      <c r="L19">
        <v>456.14035087719299</v>
      </c>
    </row>
    <row r="20" spans="1:12">
      <c r="B20" t="s">
        <v>2557</v>
      </c>
      <c r="C20" s="72">
        <f>_nH</f>
        <v>0.65</v>
      </c>
      <c r="D20" s="69">
        <f>_nT*C20/_BP</f>
        <v>277.55474452554745</v>
      </c>
      <c r="E20" t="s">
        <v>2651</v>
      </c>
      <c r="I20">
        <f>(_nT-70)/_nT*D20</f>
        <v>252.64598540145985</v>
      </c>
      <c r="L20">
        <v>296.49122807017545</v>
      </c>
    </row>
    <row r="21" spans="1:12">
      <c r="B21" t="s">
        <v>2561</v>
      </c>
      <c r="C21" s="72">
        <v>0.02</v>
      </c>
      <c r="D21" s="69">
        <f>_nT*C21/_BP</f>
        <v>8.540145985401459</v>
      </c>
      <c r="E21" t="s">
        <v>2651</v>
      </c>
      <c r="F21" s="82"/>
      <c r="I21">
        <f>(_nT-70)/_nT*D21</f>
        <v>7.7737226277372251</v>
      </c>
      <c r="L21">
        <v>9.1228070175438596</v>
      </c>
    </row>
    <row r="22" spans="1:12">
      <c r="B22" t="s">
        <v>2558</v>
      </c>
      <c r="C22" s="72">
        <v>0.02</v>
      </c>
      <c r="D22" s="69">
        <f>_nT*C22/_BP</f>
        <v>8.540145985401459</v>
      </c>
      <c r="E22" t="s">
        <v>2651</v>
      </c>
      <c r="I22">
        <f>(_nT-70)/_nT*D22</f>
        <v>7.7737226277372251</v>
      </c>
      <c r="L22">
        <v>9.1228070175438596</v>
      </c>
    </row>
    <row r="23" spans="1:12">
      <c r="B23" t="s">
        <v>2567</v>
      </c>
      <c r="C23" s="72">
        <v>0.02</v>
      </c>
      <c r="D23" s="69">
        <f>_nT*C23/_BP</f>
        <v>8.540145985401459</v>
      </c>
      <c r="E23" t="s">
        <v>2651</v>
      </c>
      <c r="F23" s="73"/>
      <c r="I23">
        <f>(_nT-70)/_nT*D23</f>
        <v>7.7737226277372251</v>
      </c>
      <c r="L23">
        <v>9.1228070175438596</v>
      </c>
    </row>
    <row r="24" spans="1:12">
      <c r="B24" t="s">
        <v>2654</v>
      </c>
      <c r="C24" s="72">
        <f>(20+32.5)/D19</f>
        <v>0.11666666666666667</v>
      </c>
      <c r="D24" s="69">
        <v>70</v>
      </c>
      <c r="E24" t="s">
        <v>2651</v>
      </c>
      <c r="F24" s="73"/>
      <c r="G24">
        <v>70</v>
      </c>
      <c r="I24">
        <f>70/I19</f>
        <v>0.17089201877934274</v>
      </c>
      <c r="L24">
        <v>70</v>
      </c>
    </row>
    <row r="25" spans="1:12">
      <c r="C25" s="73">
        <f>SUM(C19:C24)</f>
        <v>1.8266666666666667</v>
      </c>
    </row>
    <row r="28" spans="1:12">
      <c r="A28" t="s">
        <v>2648</v>
      </c>
    </row>
    <row r="29" spans="1:12">
      <c r="A29" t="s">
        <v>2653</v>
      </c>
    </row>
    <row r="34" spans="2:11">
      <c r="B34" t="s">
        <v>2572</v>
      </c>
      <c r="F34" t="s">
        <v>2573</v>
      </c>
    </row>
    <row r="35" spans="2:11">
      <c r="F35" t="s">
        <v>2574</v>
      </c>
      <c r="G35">
        <v>624</v>
      </c>
    </row>
    <row r="36" spans="2:11" ht="15">
      <c r="B36" s="75" t="s">
        <v>2565</v>
      </c>
      <c r="C36" s="76" t="s">
        <v>2566</v>
      </c>
      <c r="D36" s="76" t="s">
        <v>734</v>
      </c>
      <c r="F36" s="75" t="s">
        <v>2565</v>
      </c>
      <c r="G36" s="76" t="s">
        <v>734</v>
      </c>
      <c r="H36" s="76" t="s">
        <v>2566</v>
      </c>
      <c r="K36" t="s">
        <v>2623</v>
      </c>
    </row>
    <row r="37" spans="2:11">
      <c r="B37" t="s">
        <v>2556</v>
      </c>
      <c r="C37" s="86">
        <v>425</v>
      </c>
      <c r="D37" s="72">
        <f>C37/$C$37</f>
        <v>1</v>
      </c>
      <c r="F37" t="s">
        <v>2556</v>
      </c>
      <c r="G37" s="72">
        <v>1</v>
      </c>
      <c r="H37">
        <f>(G37/$G$47)*$G$35</f>
        <v>399.99999999999994</v>
      </c>
      <c r="K37" t="s">
        <v>2624</v>
      </c>
    </row>
    <row r="38" spans="2:11">
      <c r="B38" t="s">
        <v>2560</v>
      </c>
      <c r="C38" s="86">
        <v>0</v>
      </c>
      <c r="D38" s="72">
        <f t="shared" ref="D38:D46" si="0">C38/$C$37</f>
        <v>0</v>
      </c>
      <c r="F38" t="s">
        <v>2560</v>
      </c>
      <c r="G38" s="72">
        <v>0</v>
      </c>
      <c r="H38">
        <f t="shared" ref="H38:H46" si="1">(G38/$G$47)*$G$35</f>
        <v>0</v>
      </c>
      <c r="K38" t="s">
        <v>2625</v>
      </c>
    </row>
    <row r="39" spans="2:11">
      <c r="B39" s="70" t="s">
        <v>2557</v>
      </c>
      <c r="C39" s="86">
        <v>276.25</v>
      </c>
      <c r="D39" s="72">
        <f>C39/$C$37</f>
        <v>0.65</v>
      </c>
      <c r="F39" t="s">
        <v>2557</v>
      </c>
      <c r="G39" s="72">
        <v>0.5</v>
      </c>
      <c r="H39">
        <f t="shared" si="1"/>
        <v>199.99999999999997</v>
      </c>
      <c r="K39" t="s">
        <v>2626</v>
      </c>
    </row>
    <row r="40" spans="2:11">
      <c r="B40" s="70" t="s">
        <v>2564</v>
      </c>
      <c r="C40" s="86">
        <v>0</v>
      </c>
      <c r="D40" s="72">
        <f t="shared" si="0"/>
        <v>0</v>
      </c>
      <c r="F40" t="s">
        <v>2564</v>
      </c>
      <c r="G40" s="72">
        <v>0</v>
      </c>
      <c r="H40">
        <f t="shared" si="1"/>
        <v>0</v>
      </c>
    </row>
    <row r="41" spans="2:11">
      <c r="B41" s="70" t="s">
        <v>2561</v>
      </c>
      <c r="C41" s="86">
        <v>8</v>
      </c>
      <c r="D41" s="72">
        <f t="shared" si="0"/>
        <v>1.8823529411764704E-2</v>
      </c>
      <c r="F41" t="s">
        <v>2561</v>
      </c>
      <c r="G41" s="72">
        <v>0.02</v>
      </c>
      <c r="H41">
        <f t="shared" si="1"/>
        <v>8</v>
      </c>
    </row>
    <row r="42" spans="2:11">
      <c r="B42" t="s">
        <v>2558</v>
      </c>
      <c r="C42" s="86">
        <v>8</v>
      </c>
      <c r="D42" s="72">
        <f t="shared" si="0"/>
        <v>1.8823529411764704E-2</v>
      </c>
      <c r="F42" t="s">
        <v>2558</v>
      </c>
      <c r="G42" s="72">
        <v>0.02</v>
      </c>
      <c r="H42">
        <f t="shared" si="1"/>
        <v>8</v>
      </c>
    </row>
    <row r="43" spans="2:11">
      <c r="B43" t="s">
        <v>2562</v>
      </c>
      <c r="C43" s="86">
        <v>18</v>
      </c>
      <c r="D43" s="72">
        <f t="shared" si="0"/>
        <v>4.2352941176470586E-2</v>
      </c>
      <c r="F43" t="s">
        <v>2562</v>
      </c>
      <c r="G43" s="72">
        <v>0</v>
      </c>
      <c r="H43">
        <f t="shared" si="1"/>
        <v>0</v>
      </c>
    </row>
    <row r="44" spans="2:11">
      <c r="B44" t="s">
        <v>2563</v>
      </c>
      <c r="C44" s="86">
        <v>54</v>
      </c>
      <c r="D44" s="72">
        <f t="shared" si="0"/>
        <v>0.12705882352941175</v>
      </c>
      <c r="F44" t="s">
        <v>2563</v>
      </c>
      <c r="G44" s="72">
        <v>0</v>
      </c>
      <c r="H44">
        <f t="shared" si="1"/>
        <v>0</v>
      </c>
    </row>
    <row r="45" spans="2:11">
      <c r="B45" t="s">
        <v>2567</v>
      </c>
      <c r="C45" s="86">
        <v>8</v>
      </c>
      <c r="D45" s="72">
        <f t="shared" si="0"/>
        <v>1.8823529411764704E-2</v>
      </c>
      <c r="F45" t="s">
        <v>2567</v>
      </c>
      <c r="G45" s="72">
        <v>0.02</v>
      </c>
      <c r="H45">
        <f t="shared" si="1"/>
        <v>8</v>
      </c>
    </row>
    <row r="46" spans="2:11">
      <c r="B46" t="s">
        <v>2622</v>
      </c>
      <c r="C46" s="86">
        <v>4</v>
      </c>
      <c r="D46" s="72">
        <f t="shared" si="0"/>
        <v>9.4117647058823521E-3</v>
      </c>
      <c r="F46" t="s">
        <v>2559</v>
      </c>
      <c r="G46" s="72">
        <v>0</v>
      </c>
      <c r="H46">
        <f t="shared" si="1"/>
        <v>0</v>
      </c>
    </row>
    <row r="47" spans="2:11">
      <c r="D47" s="73">
        <f>SUM(D37:D46)</f>
        <v>1.8852941176470586</v>
      </c>
      <c r="G47" s="73">
        <f>SUM(G37:G46)</f>
        <v>1.56</v>
      </c>
    </row>
    <row r="49" spans="2:8">
      <c r="B49" t="s">
        <v>2570</v>
      </c>
    </row>
    <row r="50" spans="2:8">
      <c r="B50" t="s">
        <v>2569</v>
      </c>
      <c r="D50">
        <f>C37*D47</f>
        <v>801.24999999999989</v>
      </c>
    </row>
    <row r="51" spans="2:8">
      <c r="B51" t="s">
        <v>2568</v>
      </c>
      <c r="D51" s="71">
        <v>0.65</v>
      </c>
    </row>
    <row r="52" spans="2:8">
      <c r="B52" t="s">
        <v>2571</v>
      </c>
    </row>
    <row r="56" spans="2:8" ht="15">
      <c r="B56" s="60" t="s">
        <v>2621</v>
      </c>
      <c r="E56" s="60" t="s">
        <v>2564</v>
      </c>
    </row>
    <row r="58" spans="2:8">
      <c r="B58" s="74">
        <v>434.84626647139891</v>
      </c>
      <c r="C58" s="73">
        <v>0.11700000000000001</v>
      </c>
      <c r="E58">
        <v>350</v>
      </c>
      <c r="G58" s="53">
        <v>0.1</v>
      </c>
      <c r="H58">
        <f>E58*G58</f>
        <v>35</v>
      </c>
    </row>
    <row r="59" spans="2:8">
      <c r="B59" s="74">
        <v>15.153733528601077</v>
      </c>
      <c r="C59" s="73">
        <v>0.8</v>
      </c>
      <c r="G59" s="53">
        <v>0.9</v>
      </c>
      <c r="H59">
        <f>G59*E58</f>
        <v>315</v>
      </c>
    </row>
    <row r="60" spans="2:8">
      <c r="B60">
        <f>SUM(B58:B59)</f>
        <v>450</v>
      </c>
      <c r="C60" s="72">
        <f>(B58*C58+B59*C59)/B60</f>
        <v>0.14000000000007676</v>
      </c>
    </row>
    <row r="63" spans="2:8">
      <c r="G63" t="s">
        <v>2629</v>
      </c>
    </row>
    <row r="64" spans="2:8" ht="15">
      <c r="B64" s="60" t="s">
        <v>2627</v>
      </c>
      <c r="D64" s="82" t="s">
        <v>2628</v>
      </c>
    </row>
    <row r="66" spans="2:7">
      <c r="B66" s="77">
        <v>0.11700000000000001</v>
      </c>
      <c r="C66" s="78">
        <v>0.8</v>
      </c>
      <c r="D66" s="80">
        <v>0.14000000000000001</v>
      </c>
      <c r="E66">
        <v>425</v>
      </c>
      <c r="G66" cm="1">
        <f t="array" ref="G66:G67">MMULT(MINVERSE(B66:C67),D66:D67)*E66</f>
        <v>410.68814055636898</v>
      </c>
    </row>
    <row r="67" spans="2:7">
      <c r="B67" s="79">
        <v>1</v>
      </c>
      <c r="C67" s="79">
        <v>1</v>
      </c>
      <c r="D67" s="81">
        <v>1</v>
      </c>
      <c r="G67">
        <v>14.31185944363104</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24-Jun-2026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24-Jun-2026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2026-06-19T15:20:17Z</cp:lastPrinted>
  <dcterms:created xsi:type="dcterms:W3CDTF">2021-09-27T12:19:57Z</dcterms:created>
  <dcterms:modified xsi:type="dcterms:W3CDTF">2026-06-25T02:44:25Z</dcterms:modified>
</cp:coreProperties>
</file>