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1B3F9B3E-5D98-43A2-8D36-3D56AC6E2846}" xr6:coauthVersionLast="47" xr6:coauthVersionMax="47" xr10:uidLastSave="{00000000-0000-0000-0000-000000000000}"/>
  <bookViews>
    <workbookView xWindow="-120" yWindow="-120" windowWidth="29040" windowHeight="15855" xr2:uid="{2043304F-2B67-47FA-96D9-F4A18306A12D}"/>
  </bookViews>
  <sheets>
    <sheet name="Report" sheetId="4" r:id="rId1"/>
    <sheet name="DataCleanup" sheetId="1" r:id="rId2"/>
  </sheets>
  <definedNames>
    <definedName name="_xlcn.WorksheetConnection_BritishTankProduction.xlsx_tDim" hidden="1">_tDim[]</definedName>
    <definedName name="ExternalData_1" localSheetId="0" hidden="1">Report!$X$6:$Z$209</definedName>
  </definedNames>
  <calcPr calcId="191029"/>
  <pivotCaches>
    <pivotCache cacheId="2" r:id="rId3"/>
    <pivotCache cacheId="3" r:id="rId4"/>
  </pivotCaches>
  <extLst>
    <ext xmlns:x15="http://schemas.microsoft.com/office/spreadsheetml/2010/11/main" uri="{FCE2AD5D-F65C-4FA6-A056-5C36A1767C68}">
      <x15:dataModel>
        <x15:modelTables>
          <x15:modelTable id="_tLong_947598ef-46a3-43d9-80a5-7e6bad1d2b32" name="_tLong" connection="Query - _tLong"/>
          <x15:modelTable id="_tDim" name="_tDim" connection="WorksheetConnection_BritishTankProduction.xlsx!_tDim"/>
        </x15:modelTables>
        <x15:modelRelationships>
          <x15:modelRelationship fromTable="_tLong" fromColumn="Tank" toTable="_tDim" toColumn="Designation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C31" i="1"/>
  <c r="D31" i="1"/>
  <c r="E31" i="1"/>
  <c r="F31" i="1"/>
  <c r="G31" i="1"/>
  <c r="H31" i="1"/>
  <c r="I31" i="1"/>
  <c r="B31" i="1"/>
  <c r="M29" i="1" a="1"/>
  <c r="M2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C61A9-A27E-4C41-9729-D84D054A5D5D}" keepAlive="1" name="ModelConnection_ExternalData_11" description="Data Model" type="5" refreshedVersion="8" minRefreshableVersion="5" saveData="1">
    <dbPr connection="Data Model Connection" command="_tLong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C319C82-7329-4D8D-BAB8-ECD33C060824}" name="Query - _tLong" description="Connection to the '_tLong' query in the workbook." type="100" refreshedVersion="8" minRefreshableVersion="5">
    <extLst>
      <ext xmlns:x15="http://schemas.microsoft.com/office/spreadsheetml/2010/11/main" uri="{DE250136-89BD-433C-8126-D09CA5730AF9}">
        <x15:connection id="55849621-cce9-4104-be9a-70db7bcb1390"/>
      </ext>
    </extLst>
  </connection>
  <connection id="3" xr16:uid="{051B65E8-9AB9-4E22-9B6C-7E7FFF97AAC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3919B45A-F181-458D-95C2-1309C90C1CCD}" name="WorksheetConnection_BritishTankProduction.xlsx!_tDim" type="102" refreshedVersion="8" minRefreshableVersion="5">
    <extLst>
      <ext xmlns:x15="http://schemas.microsoft.com/office/spreadsheetml/2010/11/main" uri="{DE250136-89BD-433C-8126-D09CA5730AF9}">
        <x15:connection id="_tDim">
          <x15:rangePr sourceName="_xlcn.WorksheetConnection_BritishTankProduction.xlsx_tDim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Table1].[Tank].&amp;[Matilda],[Table1].[Tank].&amp;[Churchill],[Table1].[Tank].&amp;[Valentine],[Table1].[Tank].&amp;[Valentine DD],[Table1].[Tank].&amp;[Valentine SP],[Table1].[Tank].&amp;[A.11 Infantry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<sst xmlns="http://schemas.openxmlformats.org/spreadsheetml/2006/main" count="672" uniqueCount="80">
  <si>
    <t>Light Mark VI 1</t>
  </si>
  <si>
    <t>A.11 Infantry</t>
  </si>
  <si>
    <t>Matilda</t>
  </si>
  <si>
    <t>Valentine</t>
  </si>
  <si>
    <t>Valentine SP</t>
  </si>
  <si>
    <t>Valentine DD</t>
  </si>
  <si>
    <t>Churchill</t>
  </si>
  <si>
    <t>Heavy Churchill</t>
  </si>
  <si>
    <t>A.9 Cruiser</t>
  </si>
  <si>
    <t>A.10 Cruiser</t>
  </si>
  <si>
    <t>Cruiser III</t>
  </si>
  <si>
    <t>Cruiser IV</t>
  </si>
  <si>
    <t>Covenanter</t>
  </si>
  <si>
    <t>Crusader</t>
  </si>
  <si>
    <t>Crusader Hulls</t>
  </si>
  <si>
    <t>Cavalier</t>
  </si>
  <si>
    <t>Cavalier OP</t>
  </si>
  <si>
    <t>Centaur</t>
  </si>
  <si>
    <t>Centaur AA</t>
  </si>
  <si>
    <t>Centaur Bulldozer</t>
  </si>
  <si>
    <t>Cromwell X/III</t>
  </si>
  <si>
    <t>Cromwell</t>
  </si>
  <si>
    <t>Challenger</t>
  </si>
  <si>
    <t>Comet</t>
  </si>
  <si>
    <t>Sherman DD</t>
  </si>
  <si>
    <t>Sherman 17-pdr</t>
  </si>
  <si>
    <t>M-10 17-pdr</t>
  </si>
  <si>
    <t>Total Light</t>
  </si>
  <si>
    <t>Total Infantry</t>
  </si>
  <si>
    <t>Total Cruiser</t>
  </si>
  <si>
    <t>Total Conversion</t>
  </si>
  <si>
    <t>All Total</t>
  </si>
  <si>
    <t>&lt;=1939</t>
  </si>
  <si>
    <t>1945-Apr</t>
  </si>
  <si>
    <t>Tank</t>
  </si>
  <si>
    <t>Total</t>
  </si>
  <si>
    <t>1940</t>
  </si>
  <si>
    <t>1941</t>
  </si>
  <si>
    <t>1942</t>
  </si>
  <si>
    <t>1943</t>
  </si>
  <si>
    <t>1944</t>
  </si>
  <si>
    <t>TNA, AVIA 46/188 "Monthly Deliveries of Infantry and Cruiser Tansk", "Procurement and Supply"</t>
  </si>
  <si>
    <t>Year</t>
  </si>
  <si>
    <t>https://www.google.com/books/edition/The_Second_World_War_Tank_Crisis/XOJIEAAAQBAJ?hl=en&amp;gbpv=0</t>
  </si>
  <si>
    <t>https://www.google.com/books/edition/Global_Logistics_and_Strategy/h-LjEOACfTMC?hl=en&amp;gbpv=0</t>
  </si>
  <si>
    <t>https://www.google.com/books/edition/British_Battle_Tanks/6gxmDwAAQBAJ?hl=en&amp;gbpv=1&amp;dq=tank+UK+production&amp;pg=PA256&amp;printsec=frontcover</t>
  </si>
  <si>
    <t>Sum of 1941</t>
  </si>
  <si>
    <t>Sum of 1942</t>
  </si>
  <si>
    <t>Sum of 1943</t>
  </si>
  <si>
    <t>Sum of 1944</t>
  </si>
  <si>
    <t>Sum of 1945-Apr</t>
  </si>
  <si>
    <t>C:\Users\Mark\Dropbox\Blog\MunitionsProduction\BritishTankProduction.pdf</t>
  </si>
  <si>
    <t>Light</t>
  </si>
  <si>
    <t>(Multiple Items)</t>
  </si>
  <si>
    <t>Infantry</t>
  </si>
  <si>
    <t>Cruiser</t>
  </si>
  <si>
    <t>Tetrarch</t>
  </si>
  <si>
    <t>Harry Hopkins</t>
  </si>
  <si>
    <t>Conversion</t>
  </si>
  <si>
    <t>Original</t>
  </si>
  <si>
    <t>Category</t>
  </si>
  <si>
    <t>Designation</t>
  </si>
  <si>
    <t>DATE:</t>
  </si>
  <si>
    <t>SUBJECT:</t>
  </si>
  <si>
    <t>Mark Biegert</t>
  </si>
  <si>
    <t>FROM:</t>
  </si>
  <si>
    <t>1939</t>
  </si>
  <si>
    <t>1945</t>
  </si>
  <si>
    <t>Count</t>
  </si>
  <si>
    <t>UK Tank Totals</t>
  </si>
  <si>
    <t>Tank Category</t>
  </si>
  <si>
    <t>UK Tank Production Summary Table</t>
  </si>
  <si>
    <t>_tLong</t>
  </si>
  <si>
    <t>_tDim</t>
  </si>
  <si>
    <t>3,4,5</t>
  </si>
  <si>
    <t>3,4</t>
  </si>
  <si>
    <t>Archer</t>
  </si>
  <si>
    <t>Firefly</t>
  </si>
  <si>
    <t>A25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</si>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</sst>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_0"/>
  </numFmts>
  <fonts count="17" x14ac:knownFonts="1">
    <font>
      <sz val="10"/>
      <color theme="1"/>
      <name val="Consolas"/>
      <family val="2"/>
      <scheme val="minor"/>
    </font>
    <font>
      <sz val="10"/>
      <color theme="1"/>
      <name val="Consolas"/>
      <family val="2"/>
    </font>
    <font>
      <u/>
      <sz val="12"/>
      <color theme="10"/>
      <name val="Consolas"/>
      <family val="2"/>
      <scheme val="minor"/>
    </font>
    <font>
      <b/>
      <sz val="12"/>
      <color theme="1"/>
      <name val="Consolas"/>
      <family val="2"/>
      <scheme val="minor"/>
    </font>
    <font>
      <sz val="8"/>
      <name val="Consolas"/>
      <family val="2"/>
      <scheme val="minor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b/>
      <sz val="15"/>
      <color theme="1"/>
      <name val="Consolas"/>
      <family val="2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i/>
      <sz val="10"/>
      <color theme="1"/>
      <name val="Consolas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24994659260841701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13" fillId="0" borderId="0" applyNumberFormat="0" applyFill="0" applyAlignment="0" applyProtection="0"/>
    <xf numFmtId="0" fontId="16" fillId="0" borderId="0" applyNumberFormat="0" applyFill="0" applyAlignment="0" applyProtection="0"/>
    <xf numFmtId="0" fontId="5" fillId="0" borderId="0" applyFill="0" applyBorder="0" applyProtection="0">
      <alignment vertical="top"/>
    </xf>
    <xf numFmtId="0" fontId="1" fillId="11" borderId="0" applyNumberFormat="0" applyBorder="0" applyAlignment="0" applyProtection="0"/>
    <xf numFmtId="0" fontId="6" fillId="0" borderId="0" applyNumberFormat="0" applyProtection="0">
      <alignment vertical="center"/>
    </xf>
    <xf numFmtId="0" fontId="7" fillId="0" borderId="0" applyNumberFormat="0" applyFill="0" applyBorder="0" applyAlignment="0" applyProtection="0"/>
    <xf numFmtId="0" fontId="8" fillId="10" borderId="13" applyNumberFormat="0" applyAlignment="0" applyProtection="0"/>
    <xf numFmtId="0" fontId="9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5" fillId="13" borderId="0"/>
    <xf numFmtId="0" fontId="14" fillId="12" borderId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1" xfId="0" applyBorder="1"/>
    <xf numFmtId="0" fontId="0" fillId="0" borderId="12" xfId="0" applyBorder="1"/>
    <xf numFmtId="0" fontId="3" fillId="0" borderId="8" xfId="0" applyFont="1" applyBorder="1" applyAlignment="1">
      <alignment horizontal="centerContinuous"/>
    </xf>
    <xf numFmtId="0" fontId="3" fillId="4" borderId="10" xfId="0" applyFont="1" applyFill="1" applyBorder="1" applyAlignment="1">
      <alignment horizontal="center"/>
    </xf>
    <xf numFmtId="0" fontId="3" fillId="5" borderId="11" xfId="0" applyFont="1" applyFill="1" applyBorder="1"/>
    <xf numFmtId="0" fontId="3" fillId="5" borderId="12" xfId="0" applyFont="1" applyFill="1" applyBorder="1"/>
    <xf numFmtId="0" fontId="0" fillId="2" borderId="4" xfId="0" applyFill="1" applyBorder="1"/>
    <xf numFmtId="0" fontId="0" fillId="0" borderId="0" xfId="0" pivotButton="1"/>
    <xf numFmtId="0" fontId="2" fillId="0" borderId="0" xfId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2" xfId="0" applyFill="1" applyBorder="1"/>
    <xf numFmtId="0" fontId="0" fillId="6" borderId="2" xfId="0" applyFill="1" applyBorder="1"/>
    <xf numFmtId="0" fontId="0" fillId="9" borderId="0" xfId="0" applyFill="1"/>
    <xf numFmtId="0" fontId="0" fillId="7" borderId="2" xfId="0" applyFill="1" applyBorder="1"/>
    <xf numFmtId="0" fontId="0" fillId="0" borderId="0" xfId="0" applyAlignment="1">
      <alignment horizontal="center"/>
    </xf>
    <xf numFmtId="0" fontId="15" fillId="13" borderId="0" xfId="13"/>
    <xf numFmtId="0" fontId="14" fillId="12" borderId="0" xfId="14"/>
    <xf numFmtId="164" fontId="0" fillId="0" borderId="0" xfId="0" applyNumberFormat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</cellXfs>
  <cellStyles count="15">
    <cellStyle name="20% - Accent3 2" xfId="5" xr:uid="{68AA51C0-4137-4C19-805F-4970C62AD771}"/>
    <cellStyle name="Comment" xfId="10" xr:uid="{806A7591-D4BC-4F43-B597-9AC65AA8C76C}"/>
    <cellStyle name="Explanatory Text 2" xfId="7" xr:uid="{1DC2FA1F-BB07-4942-A90D-749EC2E9CE33}"/>
    <cellStyle name="HD_Param" xfId="13" xr:uid="{BD745EAC-24DF-43D3-B20C-2E429A7A2C2C}"/>
    <cellStyle name="HD_Value" xfId="14" xr:uid="{97F0A84D-2F36-48B6-A0E2-196A764C5ADD}"/>
    <cellStyle name="Heading 1" xfId="2" builtinId="16" customBuiltin="1"/>
    <cellStyle name="Heading 1 2" xfId="6" xr:uid="{EA53C971-17BF-4870-A34E-02461A95715E}"/>
    <cellStyle name="Heading 2" xfId="3" builtinId="17" customBuiltin="1"/>
    <cellStyle name="Heading 2 2" xfId="12" xr:uid="{84B9B95C-32A0-4EE9-BB7D-BB8B86C2D529}"/>
    <cellStyle name="Heading 3 2" xfId="11" xr:uid="{B20BF84B-0CC7-4FF9-BE81-4EDA4B4ED911}"/>
    <cellStyle name="Hyperlink" xfId="1" builtinId="8"/>
    <cellStyle name="Hyperlink 2" xfId="9" xr:uid="{27DFF327-E351-4BFE-9B98-0104E222C551}"/>
    <cellStyle name="Input 2" xfId="8" xr:uid="{5165D34F-9602-4EA7-AA86-ADC577BC03CA}"/>
    <cellStyle name="Normal" xfId="0" builtinId="0" customBuiltin="1"/>
    <cellStyle name="Normal 2" xfId="4" xr:uid="{08350EA7-50DB-461B-A01E-82830E79335F}"/>
  </cellStyles>
  <dxfs count="19">
    <dxf>
      <numFmt numFmtId="0" formatCode="General"/>
    </dxf>
    <dxf>
      <numFmt numFmtId="0" formatCode="General"/>
    </dxf>
    <dxf>
      <numFmt numFmtId="164" formatCode="#,##0_0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alignment horizontal="center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0" tint="-4.9989318521683403E-2"/>
        </patternFill>
      </fill>
    </dxf>
    <dxf>
      <border>
        <left style="medium">
          <color auto="1"/>
        </left>
      </border>
    </dxf>
    <dxf>
      <border>
        <right style="medium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9" defaultPivotStyle="PivotStyleMedium4">
    <tableStyle name="Biegert Standard" table="0" count="7" xr9:uid="{FE230299-2F25-46F4-ADB1-94D35D007C83}"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SubtotalRow" dxfId="13"/>
      <tableStyleElement type="firstRowSubheading" dxfId="12"/>
    </tableStyle>
    <tableStyle name="Biegert Standard A" pivot="0" count="4" xr9:uid="{98E6DB57-5211-453A-A38C-CD5CA61DFCC1}">
      <tableStyleElement type="headerRow" dxfId="11"/>
      <tableStyleElement type="totalRow" dxfId="10"/>
      <tableStyleElement type="firstColumn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UK Tank Production By Year and Type</a:t>
            </a:r>
          </a:p>
        </c:rich>
      </c:tx>
      <c:layout>
        <c:manualLayout>
          <c:xMode val="edge"/>
          <c:yMode val="edge"/>
          <c:x val="2.1614537766112569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462962962962962E-2"/>
          <c:y val="0.16849555263925342"/>
          <c:w val="0.94907407407407407"/>
          <c:h val="0.609484908136482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Report!$M$25</c:f>
              <c:strCache>
                <c:ptCount val="1"/>
                <c:pt idx="0">
                  <c:v>Infantry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Report!$N$25:$T$25</c:f>
              <c:numCache>
                <c:formatCode>General</c:formatCode>
                <c:ptCount val="7"/>
                <c:pt idx="0">
                  <c:v>130</c:v>
                </c:pt>
                <c:pt idx="1">
                  <c:v>748</c:v>
                </c:pt>
                <c:pt idx="2">
                  <c:v>3351</c:v>
                </c:pt>
                <c:pt idx="3">
                  <c:v>5275</c:v>
                </c:pt>
                <c:pt idx="4">
                  <c:v>3315</c:v>
                </c:pt>
                <c:pt idx="5">
                  <c:v>1342</c:v>
                </c:pt>
                <c:pt idx="6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3-4D91-8165-884A0568B97C}"/>
            </c:ext>
          </c:extLst>
        </c:ser>
        <c:ser>
          <c:idx val="1"/>
          <c:order val="1"/>
          <c:tx>
            <c:strRef>
              <c:f>Report!$M$26</c:f>
              <c:strCache>
                <c:ptCount val="1"/>
                <c:pt idx="0">
                  <c:v>Cruiser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Report!$N$26:$T$26</c:f>
              <c:numCache>
                <c:formatCode>General</c:formatCode>
                <c:ptCount val="7"/>
                <c:pt idx="0">
                  <c:v>150</c:v>
                </c:pt>
                <c:pt idx="1">
                  <c:v>476</c:v>
                </c:pt>
                <c:pt idx="2">
                  <c:v>1413</c:v>
                </c:pt>
                <c:pt idx="3">
                  <c:v>3329</c:v>
                </c:pt>
                <c:pt idx="4">
                  <c:v>3872</c:v>
                </c:pt>
                <c:pt idx="5">
                  <c:v>2602</c:v>
                </c:pt>
                <c:pt idx="6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3-4D91-8165-884A0568B97C}"/>
            </c:ext>
          </c:extLst>
        </c:ser>
        <c:ser>
          <c:idx val="2"/>
          <c:order val="2"/>
          <c:tx>
            <c:strRef>
              <c:f>Report!$M$27</c:f>
              <c:strCache>
                <c:ptCount val="1"/>
                <c:pt idx="0">
                  <c:v>Conversion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Report!$N$27:$T$27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239</c:v>
                </c:pt>
                <c:pt idx="5">
                  <c:v>4102</c:v>
                </c:pt>
                <c:pt idx="6">
                  <c:v>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3-4D91-8165-884A0568B97C}"/>
            </c:ext>
          </c:extLst>
        </c:ser>
        <c:ser>
          <c:idx val="3"/>
          <c:order val="3"/>
          <c:tx>
            <c:strRef>
              <c:f>Report!$M$28</c:f>
              <c:strCache>
                <c:ptCount val="1"/>
                <c:pt idx="0">
                  <c:v>Light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Report!$N$28:$T$28</c:f>
              <c:numCache>
                <c:formatCode>General</c:formatCode>
                <c:ptCount val="7"/>
                <c:pt idx="0">
                  <c:v>1182</c:v>
                </c:pt>
                <c:pt idx="1">
                  <c:v>155</c:v>
                </c:pt>
                <c:pt idx="2">
                  <c:v>73</c:v>
                </c:pt>
                <c:pt idx="3">
                  <c:v>18</c:v>
                </c:pt>
                <c:pt idx="4">
                  <c:v>30</c:v>
                </c:pt>
                <c:pt idx="5">
                  <c:v>56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73-4D91-8165-884A0568B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13243895"/>
        <c:axId val="113244975"/>
      </c:barChart>
      <c:lineChart>
        <c:grouping val="standard"/>
        <c:varyColors val="0"/>
        <c:ser>
          <c:idx val="4"/>
          <c:order val="4"/>
          <c:tx>
            <c:v>Total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Report!$N$29:$T$29</c:f>
              <c:numCache>
                <c:formatCode>General</c:formatCode>
                <c:ptCount val="7"/>
                <c:pt idx="0">
                  <c:v>1462</c:v>
                </c:pt>
                <c:pt idx="1">
                  <c:v>1379</c:v>
                </c:pt>
                <c:pt idx="2">
                  <c:v>4837</c:v>
                </c:pt>
                <c:pt idx="3">
                  <c:v>8622</c:v>
                </c:pt>
                <c:pt idx="4">
                  <c:v>7456</c:v>
                </c:pt>
                <c:pt idx="5">
                  <c:v>8102</c:v>
                </c:pt>
                <c:pt idx="6">
                  <c:v>1681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73-4D91-8165-884A0568B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43895"/>
        <c:axId val="113244975"/>
      </c:lineChart>
      <c:catAx>
        <c:axId val="113243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44975"/>
        <c:crosses val="autoZero"/>
        <c:auto val="1"/>
        <c:lblAlgn val="ctr"/>
        <c:lblOffset val="100"/>
        <c:noMultiLvlLbl val="0"/>
      </c:catAx>
      <c:valAx>
        <c:axId val="1132449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3243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4518627879848352E-2"/>
          <c:y val="0.20169181977252842"/>
          <c:w val="0.19401829979585886"/>
          <c:h val="0.27978966170895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532711</xdr:colOff>
      <xdr:row>5</xdr:row>
      <xdr:rowOff>0</xdr:rowOff>
    </xdr:from>
    <xdr:to>
      <xdr:col>20</xdr:col>
      <xdr:colOff>0</xdr:colOff>
      <xdr:row>21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2C5CAC-5680-93A8-CB8C-31DC162D65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515"/>
        <a:stretch/>
      </xdr:blipFill>
      <xdr:spPr>
        <a:xfrm>
          <a:off x="7581211" y="809625"/>
          <a:ext cx="4877489" cy="2590800"/>
        </a:xfrm>
        <a:prstGeom prst="rect">
          <a:avLst/>
        </a:prstGeom>
      </xdr:spPr>
    </xdr:pic>
    <xdr:clientData/>
  </xdr:twoCellAnchor>
  <xdr:twoCellAnchor>
    <xdr:from>
      <xdr:col>11</xdr:col>
      <xdr:colOff>523875</xdr:colOff>
      <xdr:row>30</xdr:row>
      <xdr:rowOff>133350</xdr:rowOff>
    </xdr:from>
    <xdr:to>
      <xdr:col>20</xdr:col>
      <xdr:colOff>600075</xdr:colOff>
      <xdr:row>47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489C2F-A691-5537-1617-1166F895F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0</xdr:row>
      <xdr:rowOff>114300</xdr:rowOff>
    </xdr:from>
    <xdr:to>
      <xdr:col>19</xdr:col>
      <xdr:colOff>646873</xdr:colOff>
      <xdr:row>24</xdr:row>
      <xdr:rowOff>28100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2899BA-ED4B-1C95-BC24-1E6A49123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0025" y="114300"/>
          <a:ext cx="6619048" cy="38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35</xdr:row>
      <xdr:rowOff>180975</xdr:rowOff>
    </xdr:from>
    <xdr:to>
      <xdr:col>33</xdr:col>
      <xdr:colOff>380024</xdr:colOff>
      <xdr:row>58</xdr:row>
      <xdr:rowOff>18598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F91A73-56C1-E911-8BBB-F7C6B345F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6775" y="7200900"/>
          <a:ext cx="7809524" cy="3619048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54</xdr:row>
      <xdr:rowOff>47625</xdr:rowOff>
    </xdr:from>
    <xdr:to>
      <xdr:col>33</xdr:col>
      <xdr:colOff>561188</xdr:colOff>
      <xdr:row>75</xdr:row>
      <xdr:rowOff>66248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8B99B7-A531-1A61-1F11-26E2EE127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0175" y="11068050"/>
          <a:ext cx="6295238" cy="34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18</xdr:col>
      <xdr:colOff>808886</xdr:colOff>
      <xdr:row>115</xdr:row>
      <xdr:rowOff>141967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057D25-F509-A3B8-9317-589F97FC2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9675" y="14820900"/>
          <a:ext cx="5914286" cy="7266667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5.368280208335" backgroundQuery="1" createdVersion="8" refreshedVersion="8" minRefreshableVersion="3" recordCount="0" supportSubquery="1" supportAdvancedDrill="1" xr:uid="{A333D714-2E63-475E-9DEF-5DBCF9E22D1F}">
  <cacheSource type="external" connectionId="3"/>
  <cacheFields count="6">
    <cacheField name="[Table1].[Tank].[Tank]" caption="Tank" numFmtId="0" hierarchy="13" level="1">
      <sharedItems count="1">
        <s v="Crusader"/>
      </sharedItems>
    </cacheField>
    <cacheField name="[Measures].[Sum of 1944]" caption="Sum of 1944" numFmtId="0" hierarchy="34" level="32767"/>
    <cacheField name="[Measures].[Sum of 1945-Apr]" caption="Sum of 1945-Apr" numFmtId="0" hierarchy="35" level="32767"/>
    <cacheField name="[Measures].[Sum of 1943]" caption="Sum of 1943" numFmtId="0" hierarchy="36" level="32767"/>
    <cacheField name="[Measures].[Sum of 1942]" caption="Sum of 1942" numFmtId="0" hierarchy="37" level="32767"/>
    <cacheField name="[Measures].[Sum of 1941]" caption="Sum of 1941" numFmtId="0" hierarchy="38" level="32767"/>
  </cacheFields>
  <cacheHierarchies count="40">
    <cacheHierarchy uniqueName="[_tDim].[Designation]" caption="Designation" attribute="1" defaultMemberUniqueName="[_tDim].[Designation].[All]" allUniqueName="[_tDim].[Designation].[All]" dimensionUniqueName="[_tDim]" displayFolder="" count="0" memberValueDatatype="130" unbalanced="0"/>
    <cacheHierarchy uniqueName="[_tDim].[Category]" caption="Category" attribute="1" defaultMemberUniqueName="[_tDim].[Category].[All]" allUniqueName="[_tDim].[Category].[All]" dimensionUniqueName="[_tDim]" displayFolder="" count="0" memberValueDatatype="130" unbalanced="0"/>
    <cacheHierarchy uniqueName="[_tFact].[Tank]" caption="Tank" attribute="1" defaultMemberUniqueName="[_tFact].[Tank].[All]" allUniqueName="[_tFact].[Tank].[All]" dimensionUniqueName="[_tFact]" displayFolder="" count="0" memberValueDatatype="130" unbalanced="0"/>
    <cacheHierarchy uniqueName="[_tFact].[&lt;=1939]" caption="&lt;=1939" attribute="1" defaultMemberUniqueName="[_tFact].[&lt;=1939].[All]" allUniqueName="[_tFact].[&lt;=1939].[All]" dimensionUniqueName="[_tFact]" displayFolder="" count="0" memberValueDatatype="20" unbalanced="0"/>
    <cacheHierarchy uniqueName="[_tFact].[1940]" caption="1940" attribute="1" defaultMemberUniqueName="[_tFact].[1940].[All]" allUniqueName="[_tFact].[1940].[All]" dimensionUniqueName="[_tFact]" displayFolder="" count="0" memberValueDatatype="20" unbalanced="0"/>
    <cacheHierarchy uniqueName="[_tFact].[1941]" caption="1941" attribute="1" defaultMemberUniqueName="[_tFact].[1941].[All]" allUniqueName="[_tFact].[1941].[All]" dimensionUniqueName="[_tFact]" displayFolder="" count="0" memberValueDatatype="20" unbalanced="0"/>
    <cacheHierarchy uniqueName="[_tFact].[1942]" caption="1942" attribute="1" defaultMemberUniqueName="[_tFact].[1942].[All]" allUniqueName="[_tFact].[1942].[All]" dimensionUniqueName="[_tFact]" displayFolder="" count="0" memberValueDatatype="20" unbalanced="0"/>
    <cacheHierarchy uniqueName="[_tFact].[1943]" caption="1943" attribute="1" defaultMemberUniqueName="[_tFact].[1943].[All]" allUniqueName="[_tFact].[1943].[All]" dimensionUniqueName="[_tFact]" displayFolder="" count="0" memberValueDatatype="20" unbalanced="0"/>
    <cacheHierarchy uniqueName="[_tFact].[1944]" caption="1944" attribute="1" defaultMemberUniqueName="[_tFact].[1944].[All]" allUniqueName="[_tFact].[1944].[All]" dimensionUniqueName="[_tFact]" displayFolder="" count="0" memberValueDatatype="20" unbalanced="0"/>
    <cacheHierarchy uniqueName="[_tFact].[1945-Apr]" caption="1945-Apr" attribute="1" defaultMemberUniqueName="[_tFact].[1945-Apr].[All]" allUniqueName="[_tFact].[1945-Apr].[All]" dimensionUniqueName="[_tFact]" displayFolder="" count="0" memberValueDatatype="20" unbalanced="0"/>
    <cacheHierarchy uniqueName="[_tLong].[Tank]" caption="Tank" attribute="1" defaultMemberUniqueName="[_tLong].[Tank].[All]" allUniqueName="[_tLong].[Tank].[All]" dimensionUniqueName="[_tLong]" displayFolder="" count="0" memberValueDatatype="130" unbalanced="0"/>
    <cacheHierarchy uniqueName="[_tLong].[Year]" caption="Year" attribute="1" defaultMemberUniqueName="[_tLong].[Year].[All]" allUniqueName="[_tLong].[Year].[All]" dimensionUniqueName="[_tLong]" displayFolder="" count="0" memberValueDatatype="130" unbalanced="0"/>
    <cacheHierarchy uniqueName="[_tLong].[Count]" caption="Count" attribute="1" defaultMemberUniqueName="[_tLong].[Count].[All]" allUniqueName="[_tLong].[Count].[All]" dimensionUniqueName="[_tLong]" displayFolder="" count="0" memberValueDatatype="20" unbalanced="0"/>
    <cacheHierarchy uniqueName="[Table1].[Tank]" caption="Tank" attribute="1" defaultMemberUniqueName="[Table1].[Tank].[All]" allUniqueName="[Table1].[Tank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&lt;=1939]" caption="&lt;=1939" attribute="1" defaultMemberUniqueName="[Table1].[&lt;=1939].[All]" allUniqueName="[Table1].[&lt;=1939].[All]" dimensionUniqueName="[Table1]" displayFolder="" count="0" memberValueDatatype="20" unbalanced="0"/>
    <cacheHierarchy uniqueName="[Table1].[1940]" caption="1940" attribute="1" defaultMemberUniqueName="[Table1].[1940].[All]" allUniqueName="[Table1].[1940].[All]" dimensionUniqueName="[Table1]" displayFolder="" count="0" memberValueDatatype="20" unbalanced="0"/>
    <cacheHierarchy uniqueName="[Table1].[1941]" caption="1941" attribute="1" defaultMemberUniqueName="[Table1].[1941].[All]" allUniqueName="[Table1].[1941].[All]" dimensionUniqueName="[Table1]" displayFolder="" count="0" memberValueDatatype="20" unbalanced="0"/>
    <cacheHierarchy uniqueName="[Table1].[1942]" caption="1942" attribute="1" defaultMemberUniqueName="[Table1].[1942].[All]" allUniqueName="[Table1].[1942].[All]" dimensionUniqueName="[Table1]" displayFolder="" count="0" memberValueDatatype="20" unbalanced="0"/>
    <cacheHierarchy uniqueName="[Table1].[1943]" caption="1943" attribute="1" defaultMemberUniqueName="[Table1].[1943].[All]" allUniqueName="[Table1].[1943].[All]" dimensionUniqueName="[Table1]" displayFolder="" count="0" memberValueDatatype="20" unbalanced="0"/>
    <cacheHierarchy uniqueName="[Table1].[1944]" caption="1944" attribute="1" defaultMemberUniqueName="[Table1].[1944].[All]" allUniqueName="[Table1].[1944].[All]" dimensionUniqueName="[Table1]" displayFolder="" count="0" memberValueDatatype="20" unbalanced="0"/>
    <cacheHierarchy uniqueName="[Table1].[1945-Apr]" caption="1945-Apr" attribute="1" defaultMemberUniqueName="[Table1].[1945-Apr].[All]" allUniqueName="[Table1].[1945-Apr].[All]" dimensionUniqueName="[Table1]" displayFolder="" count="0" memberValueDatatype="20" unbalanced="0"/>
    <cacheHierarchy uniqueName="[Table1].[Total]" caption="Total" attribute="1" defaultMemberUniqueName="[Table1].[Total].[All]" allUniqueName="[Table1].[Total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XL_Count _tFact]" caption="__XL_Count _tFact" measure="1" displayFolder="" measureGroup="_tFact" count="0" hidden="1"/>
    <cacheHierarchy uniqueName="[Measures].[__XL_Count _tDim]" caption="__XL_Count _tDim" measure="1" displayFolder="" measureGroup="_tDim" count="0" hidden="1"/>
    <cacheHierarchy uniqueName="[Measures].[__XL_Count _tLong]" caption="__XL_Count _tLong" measure="1" displayFolder="" measureGroup="_tLong" count="0" hidden="1"/>
    <cacheHierarchy uniqueName="[Measures].[__No measures defined]" caption="__No measures defined" measure="1" displayFolder="" count="0" hidden="1"/>
    <cacheHierarchy uniqueName="[Measures].[Count of &lt;=1939]" caption="Count of &lt;=1939" measure="1" displayFolder="" measureGroup="Table1" count="0" hidden="1"/>
    <cacheHierarchy uniqueName="[Measures].[Count of 1940]" caption="Count of 1940" measure="1" displayFolder="" measureGroup="Table1" count="0" hidden="1"/>
    <cacheHierarchy uniqueName="[Measures].[Count of 1941]" caption="Count of 1941" measure="1" displayFolder="" measureGroup="Table1" count="0" hidden="1"/>
    <cacheHierarchy uniqueName="[Measures].[Count of 1942]" caption="Count of 1942" measure="1" displayFolder="" measureGroup="Table1" count="0" hidden="1"/>
    <cacheHierarchy uniqueName="[Measures].[Count of 1943]" caption="Count of 1943" measure="1" displayFolder="" measureGroup="Table1" count="0" hidden="1"/>
    <cacheHierarchy uniqueName="[Measures].[Count of 1944]" caption="Count of 1944" measure="1" displayFolder="" measureGroup="Table1" count="0" hidden="1"/>
    <cacheHierarchy uniqueName="[Measures].[Count of 1945-Apr]" caption="Count of 1945-Apr" measure="1" displayFolder="" measureGroup="Table1" count="0" hidden="1"/>
    <cacheHierarchy uniqueName="[Measures].[Sum of 1944]" caption="Sum of 1944" measure="1" displayFolder="" measureGroup="Table1" count="0" oneField="1" hidden="1">
      <fieldsUsage count="1">
        <fieldUsage x="1"/>
      </fieldsUsage>
    </cacheHierarchy>
    <cacheHierarchy uniqueName="[Measures].[Sum of 1945-Apr]" caption="Sum of 1945-Apr" measure="1" displayFolder="" measureGroup="Table1" count="0" oneField="1" hidden="1">
      <fieldsUsage count="1">
        <fieldUsage x="2"/>
      </fieldsUsage>
    </cacheHierarchy>
    <cacheHierarchy uniqueName="[Measures].[Sum of 1943]" caption="Sum of 1943" measure="1" displayFolder="" measureGroup="Table1" count="0" oneField="1" hidden="1">
      <fieldsUsage count="1">
        <fieldUsage x="3"/>
      </fieldsUsage>
    </cacheHierarchy>
    <cacheHierarchy uniqueName="[Measures].[Sum of 1942]" caption="Sum of 1942" measure="1" displayFolder="" measureGroup="Table1" count="0" oneField="1" hidden="1">
      <fieldsUsage count="1">
        <fieldUsage x="4"/>
      </fieldsUsage>
    </cacheHierarchy>
    <cacheHierarchy uniqueName="[Measures].[Sum of 1941]" caption="Sum of 1941" measure="1" displayFolder="" measureGroup="Table1" count="0" oneField="1" hidden="1">
      <fieldsUsage count="1">
        <fieldUsage x="5"/>
      </fieldsUsage>
    </cacheHierarchy>
    <cacheHierarchy uniqueName="[Measures].[Sum of Count]" caption="Sum of Count" measure="1" displayFolder="" measureGroup="_tLong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5">
    <dimension name="_tDim" uniqueName="[_tDim]" caption="_tDim"/>
    <dimension name="_tFact" uniqueName="[_tFact]" caption="_tFact"/>
    <dimension name="_tLong" uniqueName="[_tLong]" caption="_tLong"/>
    <dimension measure="1" name="Measures" uniqueName="[Measures]" caption="Measures"/>
    <dimension name="Table1" uniqueName="[Table1]" caption="Table1"/>
  </dimensions>
  <measureGroups count="4">
    <measureGroup name="_tDim" caption="_tDim"/>
    <measureGroup name="_tFact" caption="_tFact"/>
    <measureGroup name="_tLong" caption="_tLong"/>
    <measureGroup name="Table1" caption="Table1"/>
  </measureGroups>
  <maps count="5">
    <map measureGroup="0" dimension="0"/>
    <map measureGroup="0" dimension="1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5.873564467591" backgroundQuery="1" createdVersion="8" refreshedVersion="8" minRefreshableVersion="3" recordCount="0" supportSubquery="1" supportAdvancedDrill="1" xr:uid="{8688953B-84DB-4961-B348-CCA3BB79481B}">
  <cacheSource type="external" connectionId="3"/>
  <cacheFields count="5">
    <cacheField name="[_tDim].[Category].[Category]" caption="Category" numFmtId="0" hierarchy="1" level="1">
      <sharedItems count="4">
        <s v="Conversion"/>
        <s v="Cruiser"/>
        <s v="Infantry"/>
        <s v="Light"/>
      </sharedItems>
    </cacheField>
    <cacheField name="[Measures].[Sum of Count]" caption="Sum of Count" numFmtId="0" hierarchy="8" level="32767"/>
    <cacheField name="[_tLong].[Year].[Year]" caption="Year" numFmtId="0" hierarchy="3" level="1">
      <sharedItems count="7">
        <s v="1939"/>
        <s v="1940"/>
        <s v="1941"/>
        <s v="1942"/>
        <s v="1943"/>
        <s v="1944"/>
        <s v="1945"/>
      </sharedItems>
    </cacheField>
    <cacheField name="[_tDim].[Designation].[Designation]" caption="Designation" numFmtId="0" level="1">
      <sharedItems count="29">
        <s v="Cavalier OP"/>
        <s v="Centaur AA"/>
        <s v="Centaur Bulldozer"/>
        <s v="Crusader Hulls"/>
        <s v="M-10 17-pdr"/>
        <s v="Sherman 17-pdr"/>
        <s v="Sherman DD"/>
        <s v="Valentine DD"/>
        <s v="Valentine SP"/>
        <s v="A.10 Cruiser"/>
        <s v="A.9 Cruiser"/>
        <s v="Cavalier"/>
        <s v="Centaur"/>
        <s v="Challenger"/>
        <s v="Comet"/>
        <s v="Covenanter"/>
        <s v="Cromwell"/>
        <s v="Cromwell X/III"/>
        <s v="Cruiser III"/>
        <s v="Cruiser IV"/>
        <s v="Crusader"/>
        <s v="A.11 Infantry"/>
        <s v="Churchill"/>
        <s v="Heavy Churchill"/>
        <s v="Matilda"/>
        <s v="Valentine"/>
        <s v="Harry Hopkins"/>
        <s v="Light Mark VI 1"/>
        <s v="Tetrarch"/>
      </sharedItems>
    </cacheField>
    <cacheField name="[_tLong].[Tank].[Tank]" caption="Tank" numFmtId="0" hierarchy="2" level="1">
      <sharedItems count="29">
        <s v="Cavalier OP"/>
        <s v="Centaur AA"/>
        <s v="Centaur Bulldozer"/>
        <s v="Crusader Hulls"/>
        <s v="M-10 17-pdr"/>
        <s v="Sherman 17-pdr"/>
        <s v="Sherman DD"/>
        <s v="Valentine DD"/>
        <s v="Valentine SP"/>
        <s v="A.10 Cruiser"/>
        <s v="A.9 Cruiser"/>
        <s v="Cavalier"/>
        <s v="Centaur"/>
        <s v="Challenger"/>
        <s v="Comet"/>
        <s v="Covenanter"/>
        <s v="Cromwell"/>
        <s v="Cromwell X/III"/>
        <s v="Cruiser III"/>
        <s v="Cruiser IV"/>
        <s v="Crusader"/>
        <s v="A.11 Infantry"/>
        <s v="Churchill"/>
        <s v="Heavy Churchill"/>
        <s v="Matilda"/>
        <s v="Valentine"/>
        <s v="Harry Hopkins"/>
        <s v="Light Mark VI 1"/>
        <s v="Tetrarch"/>
      </sharedItems>
    </cacheField>
  </cacheFields>
  <cacheHierarchies count="9">
    <cacheHierarchy uniqueName="[_tDim].[Designation]" caption="Designation" attribute="1" defaultMemberUniqueName="[_tDim].[Designation].[All]" allUniqueName="[_tDim].[Designation].[All]" dimensionUniqueName="[_tDim]" displayFolder="" count="2" memberValueDatatype="130" unbalanced="0">
      <fieldsUsage count="2">
        <fieldUsage x="-1"/>
        <fieldUsage x="3"/>
      </fieldsUsage>
    </cacheHierarchy>
    <cacheHierarchy uniqueName="[_tDim].[Category]" caption="Category" attribute="1" defaultMemberUniqueName="[_tDim].[Category].[All]" allUniqueName="[_tDim].[Category].[All]" dimensionUniqueName="[_tDim]" displayFolder="" count="2" memberValueDatatype="130" unbalanced="0">
      <fieldsUsage count="2">
        <fieldUsage x="-1"/>
        <fieldUsage x="0"/>
      </fieldsUsage>
    </cacheHierarchy>
    <cacheHierarchy uniqueName="[_tLong].[Tank]" caption="Tank" attribute="1" defaultMemberUniqueName="[_tLong].[Tank].[All]" allUniqueName="[_tLong].[Tank].[All]" dimensionUniqueName="[_tLong]" displayFolder="" count="2" memberValueDatatype="130" unbalanced="0">
      <fieldsUsage count="2">
        <fieldUsage x="-1"/>
        <fieldUsage x="4"/>
      </fieldsUsage>
    </cacheHierarchy>
    <cacheHierarchy uniqueName="[_tLong].[Year]" caption="Year" attribute="1" defaultMemberUniqueName="[_tLong].[Year].[All]" allUniqueName="[_tLong].[Year].[All]" dimensionUniqueName="[_tLong]" displayFolder="" count="2" memberValueDatatype="130" unbalanced="0">
      <fieldsUsage count="2">
        <fieldUsage x="-1"/>
        <fieldUsage x="2"/>
      </fieldsUsage>
    </cacheHierarchy>
    <cacheHierarchy uniqueName="[_tLong].[Count]" caption="Count" attribute="1" defaultMemberUniqueName="[_tLong].[Count].[All]" allUniqueName="[_tLong].[Count].[All]" dimensionUniqueName="[_tLong]" displayFolder="" count="0" memberValueDatatype="20" unbalanced="0"/>
    <cacheHierarchy uniqueName="[Measures].[__XL_Count _tDim]" caption="__XL_Count _tDim" measure="1" displayFolder="" measureGroup="_tDim" count="0" hidden="1"/>
    <cacheHierarchy uniqueName="[Measures].[__XL_Count _tLong]" caption="__XL_Count _tLong" measure="1" displayFolder="" measureGroup="_tLong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_tLong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_tDim" uniqueName="[_tDim]" caption="_tDim"/>
    <dimension name="_tLong" uniqueName="[_tLong]" caption="_tLong"/>
    <dimension measure="1" name="Measures" uniqueName="[Measures]" caption="Measures"/>
  </dimensions>
  <measureGroups count="2">
    <measureGroup name="_tDim" caption="_tDim"/>
    <measureGroup name="_tLong" caption="_tLong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1FD55B-DA1F-4BB0-9435-594787CF29FD}" name="PivotTable2" cacheId="3" applyNumberFormats="0" applyBorderFormats="0" applyFontFormats="0" applyPatternFormats="0" applyAlignmentFormats="0" applyWidthHeightFormats="1" dataCaption="Values" grandTotalCaption="Total" tag="0ea295f5-668d-473d-a393-0d2c4cc2a15f" updatedVersion="8" minRefreshableVersion="3" useAutoFormatting="1" subtotalHiddenItems="1" itemPrintTitles="1" createdVersion="8" indent="0" compact="0" outline="1" outlineData="1" compactData="0" multipleFieldFilters="0" chartFormat="3">
  <location ref="B6:K41" firstHeaderRow="1" firstDataRow="2" firstDataCol="2"/>
  <pivotFields count="5">
    <pivotField name="Tank Category" axis="axisRow" compact="0" allDrilled="1" showAll="0" sortType="descending" defaultAttributeDrillState="1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showAll="0" defaultSubtotal="0"/>
    <pivotField axis="axisCol" compact="0" allDrilled="1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compact="0" allDrilled="1" showAll="0" sortType="descending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allDrilled="1" showAll="0" sortType="descending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0"/>
    <field x="4"/>
  </rowFields>
  <rowItems count="34">
    <i>
      <x v="2"/>
    </i>
    <i r="1">
      <x v="25"/>
    </i>
    <i r="1">
      <x v="22"/>
    </i>
    <i r="1">
      <x v="24"/>
    </i>
    <i r="1">
      <x v="23"/>
    </i>
    <i r="1">
      <x v="21"/>
    </i>
    <i>
      <x v="1"/>
    </i>
    <i r="1">
      <x v="20"/>
    </i>
    <i r="1">
      <x v="16"/>
    </i>
    <i r="1">
      <x v="15"/>
    </i>
    <i r="1">
      <x v="12"/>
    </i>
    <i r="1">
      <x v="14"/>
    </i>
    <i r="1">
      <x v="11"/>
    </i>
    <i r="1">
      <x v="19"/>
    </i>
    <i r="1">
      <x v="13"/>
    </i>
    <i r="1">
      <x v="9"/>
    </i>
    <i r="1">
      <x v="10"/>
    </i>
    <i r="1">
      <x v="17"/>
    </i>
    <i r="1">
      <x v="18"/>
    </i>
    <i>
      <x/>
    </i>
    <i r="1">
      <x v="5"/>
    </i>
    <i r="1">
      <x v="4"/>
    </i>
    <i r="1">
      <x v="6"/>
    </i>
    <i r="1">
      <x v="8"/>
    </i>
    <i r="1">
      <x v="7"/>
    </i>
    <i r="1">
      <x v="3"/>
    </i>
    <i r="1">
      <x v="1"/>
    </i>
    <i r="1">
      <x v="2"/>
    </i>
    <i r="1">
      <x/>
    </i>
    <i>
      <x v="3"/>
    </i>
    <i r="1">
      <x v="27"/>
    </i>
    <i r="1">
      <x v="26"/>
    </i>
    <i r="1">
      <x v="28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UK Tank Totals" fld="1" baseField="0" baseItem="2" numFmtId="164"/>
  </dataFields>
  <formats count="6">
    <format dxfId="7">
      <pivotArea dataOnly="0" labelOnly="1" outline="0" fieldPosition="0">
        <references count="1">
          <reference field="2" count="0"/>
        </references>
      </pivotArea>
    </format>
    <format dxfId="6">
      <pivotArea fieldPosition="0">
        <references count="2">
          <reference field="0" count="1">
            <x v="2"/>
          </reference>
          <reference field="2" count="0" selected="0"/>
        </references>
      </pivotArea>
    </format>
    <format dxfId="5">
      <pivotArea fieldPosition="0">
        <references count="2">
          <reference field="0" count="1">
            <x v="1"/>
          </reference>
          <reference field="2" count="0" selected="0"/>
        </references>
      </pivotArea>
    </format>
    <format dxfId="4">
      <pivotArea fieldPosition="0">
        <references count="2">
          <reference field="0" count="1">
            <x v="0"/>
          </reference>
          <reference field="2" count="0" selected="0"/>
        </references>
      </pivotArea>
    </format>
    <format dxfId="3">
      <pivotArea fieldPosition="0">
        <references count="2">
          <reference field="0" count="1">
            <x v="3"/>
          </reference>
          <reference field="2" count="0" selected="0"/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chartFormats count="3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UK Tank Totals"/>
  </pivotHierarchies>
  <pivotTableStyleInfo name="Biegert Standard" showRowHeaders="1" showColHeaders="1" showRowStripes="1" showColStripes="0" showLastColumn="1"/>
  <rowHierarchiesUsage count="2">
    <rowHierarchyUsage hierarchyUsage="1"/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>
        <x15:activeTabTopLevelEntity name="[_tDim]"/>
        <x15:activeTabTopLevelEntity name="[_tLong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554E6-28E4-4B72-9300-60B187492B30}" name="PivotTable1" cacheId="2" applyNumberFormats="0" applyBorderFormats="0" applyFontFormats="0" applyPatternFormats="0" applyAlignmentFormats="0" applyWidthHeightFormats="1" dataCaption="Values" updatedVersion="8" minRefreshableVersion="3" useAutoFormatting="1" subtotalHiddenItems="1" colGrandTotals="0" itemPrintTitles="1" createdVersion="8" indent="0" compact="0" compactData="0" multipleFieldFilters="0">
  <location ref="D43:H44" firstHeaderRow="0" firstDataRow="1" firstDataCol="0" rowPageCount="1" colPageCount="1"/>
  <pivotFields count="6">
    <pivotField axis="axisPage" compact="0" allDrilled="1" outline="0" subtotalTop="0" showAll="0" dataSourceSort="1" defaultSubtotal="0" defaultAttributeDrillState="1">
      <items count="1">
        <item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0" hier="13" name="[Table1].[Tank].&amp;[Matilda]" cap="Matilda"/>
  </pageFields>
  <dataFields count="5">
    <dataField name="Sum of 1941" fld="5" baseField="0" baseItem="0"/>
    <dataField name="Sum of 1942" fld="4" baseField="0" baseItem="0"/>
    <dataField name="Sum of 1943" fld="3" baseField="0" baseItem="0"/>
    <dataField name="Sum of 1944" fld="1" baseField="0" baseItem="1"/>
    <dataField name="Sum of 1945-Apr" fld="2" baseField="0" baseItem="1"/>
  </dataField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6" level="1">
        <member name="[Table1].[Tank].&amp;[Matilda]"/>
        <member name="[Table1].[Tank].&amp;[Churchill]"/>
        <member name="[Table1].[Tank].&amp;[Valentine]"/>
        <member name="[Table1].[Tank].&amp;[Valentine DD]"/>
        <member name="[Table1].[Tank].&amp;[Valentine SP]"/>
        <member name="[Table1].[Tank].&amp;[A.11 Infantry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1944"/>
    <pivotHierarchy dragToData="1" caption="Sum of 1945-Apr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 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1D1FBE1-8F43-4B0F-AA30-75B8A379A6E9}" autoFormatId="16" applyNumberFormats="0" applyBorderFormats="0" applyFontFormats="0" applyPatternFormats="0" applyAlignmentFormats="0" applyWidthHeightFormats="0">
  <queryTableRefresh nextId="6">
    <queryTableFields count="3">
      <queryTableField id="1" name="Tank" tableColumnId="1"/>
      <queryTableField id="4" name="Year" tableColumnId="4"/>
      <queryTableField id="5" name="Count" tableColumnId="5"/>
    </queryTableFields>
  </queryTableRefresh>
  <extLst>
    <ext xmlns:x15="http://schemas.microsoft.com/office/spreadsheetml/2010/11/main" uri="{883FBD77-0823-4a55-B5E3-86C4891E6966}">
      <x15:queryTable sourceDataName="Query - _tLong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28AADB-9A0B-4B35-A1A0-EF8798443D76}" name="Table__tLong" displayName="Table__tLong" ref="X6:Z209" tableType="queryTable" totalsRowShown="0">
  <autoFilter ref="X6:Z209" xr:uid="{ED28AADB-9A0B-4B35-A1A0-EF8798443D76}"/>
  <tableColumns count="3">
    <tableColumn id="1" xr3:uid="{3ACAF29C-02F0-4B75-A4C3-11FA21343A41}" uniqueName="1" name="Tank" queryTableFieldId="1" dataDxfId="1"/>
    <tableColumn id="4" xr3:uid="{72A803C2-BF24-4812-88C3-CB2644B4F4D2}" uniqueName="4" name="Year" queryTableFieldId="4" dataDxfId="0"/>
    <tableColumn id="5" xr3:uid="{DBF70534-C3B6-4E01-926F-30667EAC5768}" uniqueName="5" name="Count" queryTableField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85A58B-36D9-449B-B0B7-77A973FB344B}" name="_tDim" displayName="_tDim" ref="AB6:AC35" totalsRowShown="0">
  <autoFilter ref="AB6:AC35" xr:uid="{D885A58B-36D9-449B-B0B7-77A973FB344B}"/>
  <tableColumns count="2">
    <tableColumn id="1" xr3:uid="{F39F6985-2AA2-43A4-AE2A-0E5DA48D6E8F}" name="Designation"/>
    <tableColumn id="2" xr3:uid="{B7B72CA3-2510-4772-B66D-5BA5A626E48B}" name="Categor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D7CF4-03A7-4419-B2CC-EA2DC5C8A520}" name="Table1" displayName="Table1" ref="A1:J31" totalsRowCount="1">
  <autoFilter ref="A1:J30" xr:uid="{010D7CF4-03A7-4419-B2CC-EA2DC5C8A520}"/>
  <sortState xmlns:xlrd2="http://schemas.microsoft.com/office/spreadsheetml/2017/richdata2" ref="A2:J30">
    <sortCondition ref="J1:J30"/>
  </sortState>
  <tableColumns count="10">
    <tableColumn id="1" xr3:uid="{EEF72F3B-0EFD-480D-A805-6D5AAEC9FB07}" name="Tank"/>
    <tableColumn id="2" xr3:uid="{B83660AB-101E-4657-AC73-6F948F740DE7}" name="&lt;=1939" totalsRowFunction="custom">
      <totalsRowFormula>_xlfn.AGGREGATE(9,5,Table1[&lt;=1939])</totalsRowFormula>
    </tableColumn>
    <tableColumn id="3" xr3:uid="{1A4E9B8A-F567-43CE-8836-A0E68F22428A}" name="1940" totalsRowFunction="custom">
      <totalsRowFormula>_xlfn.AGGREGATE(9,5,Table1[1940])</totalsRowFormula>
    </tableColumn>
    <tableColumn id="4" xr3:uid="{7130DAF2-A748-4A80-A9FE-8D6B225E549E}" name="1941" totalsRowFunction="custom">
      <totalsRowFormula>_xlfn.AGGREGATE(9,5,Table1[1941])</totalsRowFormula>
    </tableColumn>
    <tableColumn id="5" xr3:uid="{F5DBEAC3-073B-4035-9FE3-58652015FE1A}" name="1942" totalsRowFunction="custom">
      <totalsRowFormula>_xlfn.AGGREGATE(9,5,Table1[1942])</totalsRowFormula>
    </tableColumn>
    <tableColumn id="6" xr3:uid="{72A6D0DD-689A-4FF4-AE50-423825E66C4F}" name="1943" totalsRowFunction="custom">
      <totalsRowFormula>_xlfn.AGGREGATE(9,5,Table1[1943])</totalsRowFormula>
    </tableColumn>
    <tableColumn id="7" xr3:uid="{8E8A9605-0743-44EA-9F36-938CB6BF8521}" name="1944" totalsRowFunction="custom">
      <totalsRowFormula>_xlfn.AGGREGATE(9,5,Table1[1944])</totalsRowFormula>
    </tableColumn>
    <tableColumn id="8" xr3:uid="{E842BACD-B1E3-4239-8FDB-4536F06CCBB7}" name="1945-Apr" totalsRowFunction="custom">
      <totalsRowFormula>_xlfn.AGGREGATE(9,5,Table1[1945-Apr])</totalsRowFormula>
    </tableColumn>
    <tableColumn id="9" xr3:uid="{ADE79BBC-5192-4C8A-B337-122ED0A88AAB}" name="Total" totalsRowFunction="custom">
      <totalsRowFormula>_xlfn.AGGREGATE(9,5,Table1[Total])</totalsRowFormula>
    </tableColumn>
    <tableColumn id="10" xr3:uid="{22E2890A-B470-4C1C-B3C9-717B82123153}" name="Origi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Biegert Theme 2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books/edition/Global_Logistics_and_Strategy/h-LjEOACfTMC?hl=en&amp;gbpv=0" TargetMode="Externa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3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C19B-92D3-4747-AB3A-3AD97FA9446C}">
  <sheetPr>
    <tabColor rgb="FF92D050"/>
  </sheetPr>
  <dimension ref="A1:AC209"/>
  <sheetViews>
    <sheetView tabSelected="1" workbookViewId="0">
      <selection activeCell="M4" sqref="M4:T4"/>
    </sheetView>
  </sheetViews>
  <sheetFormatPr defaultRowHeight="12.75" x14ac:dyDescent="0.2"/>
  <cols>
    <col min="1" max="1" width="11" customWidth="1"/>
    <col min="2" max="2" width="17.42578125" customWidth="1"/>
    <col min="3" max="3" width="18.28515625" bestFit="1" customWidth="1"/>
    <col min="4" max="10" width="7.28515625" bestFit="1" customWidth="1"/>
    <col min="11" max="12" width="8" bestFit="1" customWidth="1"/>
    <col min="24" max="24" width="18.28515625" bestFit="1" customWidth="1"/>
    <col min="25" max="25" width="7.28515625" bestFit="1" customWidth="1"/>
    <col min="28" max="28" width="18.28515625" bestFit="1" customWidth="1"/>
    <col min="29" max="29" width="11.28515625" bestFit="1" customWidth="1"/>
  </cols>
  <sheetData>
    <row r="1" spans="1:29" x14ac:dyDescent="0.2">
      <c r="A1" s="29" t="s">
        <v>65</v>
      </c>
      <c r="B1" s="30" t="s">
        <v>64</v>
      </c>
      <c r="C1" s="30"/>
    </row>
    <row r="2" spans="1:29" x14ac:dyDescent="0.2">
      <c r="A2" s="29" t="s">
        <v>63</v>
      </c>
      <c r="B2" s="30" t="s">
        <v>71</v>
      </c>
      <c r="C2" s="30"/>
    </row>
    <row r="3" spans="1:29" x14ac:dyDescent="0.2">
      <c r="A3" s="29" t="s">
        <v>62</v>
      </c>
      <c r="B3" s="30" t="str">
        <f>TEXT(DATE(2023,5,29),"dd-mmm-yyyy")</f>
        <v>29-May-2023</v>
      </c>
      <c r="C3" s="30"/>
    </row>
    <row r="4" spans="1:29" x14ac:dyDescent="0.2">
      <c r="X4" t="s">
        <v>72</v>
      </c>
      <c r="AB4" t="s">
        <v>73</v>
      </c>
    </row>
    <row r="6" spans="1:29" x14ac:dyDescent="0.2">
      <c r="B6" s="19" t="s">
        <v>69</v>
      </c>
      <c r="D6" s="19" t="s">
        <v>42</v>
      </c>
      <c r="X6" t="s">
        <v>34</v>
      </c>
      <c r="Y6" t="s">
        <v>42</v>
      </c>
      <c r="Z6" t="s">
        <v>68</v>
      </c>
      <c r="AB6" t="s">
        <v>61</v>
      </c>
      <c r="AC6" t="s">
        <v>60</v>
      </c>
    </row>
    <row r="7" spans="1:29" x14ac:dyDescent="0.2">
      <c r="B7" s="19" t="s">
        <v>70</v>
      </c>
      <c r="C7" s="19" t="s">
        <v>34</v>
      </c>
      <c r="D7" s="28" t="s">
        <v>66</v>
      </c>
      <c r="E7" s="28" t="s">
        <v>36</v>
      </c>
      <c r="F7" s="28" t="s">
        <v>37</v>
      </c>
      <c r="G7" s="28" t="s">
        <v>38</v>
      </c>
      <c r="H7" s="28" t="s">
        <v>39</v>
      </c>
      <c r="I7" s="28" t="s">
        <v>40</v>
      </c>
      <c r="J7" s="28" t="s">
        <v>67</v>
      </c>
      <c r="K7" t="s">
        <v>35</v>
      </c>
      <c r="X7" t="s">
        <v>15</v>
      </c>
      <c r="Y7" t="s">
        <v>66</v>
      </c>
      <c r="Z7">
        <v>0</v>
      </c>
      <c r="AB7" t="s">
        <v>0</v>
      </c>
      <c r="AC7" t="s">
        <v>52</v>
      </c>
    </row>
    <row r="8" spans="1:29" x14ac:dyDescent="0.2">
      <c r="B8" t="s">
        <v>54</v>
      </c>
      <c r="D8" s="32">
        <v>130</v>
      </c>
      <c r="E8" s="33">
        <v>748</v>
      </c>
      <c r="F8" s="33">
        <v>3351</v>
      </c>
      <c r="G8" s="33">
        <v>5275</v>
      </c>
      <c r="H8" s="33">
        <v>3315</v>
      </c>
      <c r="I8" s="33">
        <v>1342</v>
      </c>
      <c r="J8" s="34">
        <v>346</v>
      </c>
      <c r="K8" s="31">
        <v>14507</v>
      </c>
      <c r="X8" t="s">
        <v>15</v>
      </c>
      <c r="Y8" t="s">
        <v>36</v>
      </c>
      <c r="Z8">
        <v>0</v>
      </c>
      <c r="AB8" t="s">
        <v>56</v>
      </c>
      <c r="AC8" t="s">
        <v>52</v>
      </c>
    </row>
    <row r="9" spans="1:29" x14ac:dyDescent="0.2">
      <c r="C9" t="s">
        <v>3</v>
      </c>
      <c r="D9" s="31">
        <v>0</v>
      </c>
      <c r="E9" s="31">
        <v>354</v>
      </c>
      <c r="F9" s="31">
        <v>1621</v>
      </c>
      <c r="G9" s="31">
        <v>2214</v>
      </c>
      <c r="H9" s="31">
        <v>1798</v>
      </c>
      <c r="I9" s="31">
        <v>280</v>
      </c>
      <c r="J9" s="31">
        <v>0</v>
      </c>
      <c r="K9" s="31">
        <v>6267</v>
      </c>
      <c r="X9" t="s">
        <v>15</v>
      </c>
      <c r="Y9" t="s">
        <v>37</v>
      </c>
      <c r="Z9">
        <v>0</v>
      </c>
      <c r="AB9" t="s">
        <v>57</v>
      </c>
      <c r="AC9" t="s">
        <v>52</v>
      </c>
    </row>
    <row r="10" spans="1:29" x14ac:dyDescent="0.2">
      <c r="C10" t="s">
        <v>6</v>
      </c>
      <c r="D10" s="31">
        <v>0</v>
      </c>
      <c r="E10" s="31">
        <v>0</v>
      </c>
      <c r="F10" s="31">
        <v>690</v>
      </c>
      <c r="G10" s="31">
        <v>1731</v>
      </c>
      <c r="H10" s="31">
        <v>1360</v>
      </c>
      <c r="I10" s="31">
        <v>495</v>
      </c>
      <c r="J10" s="31">
        <v>0</v>
      </c>
      <c r="K10" s="31">
        <v>4276</v>
      </c>
      <c r="X10" t="s">
        <v>15</v>
      </c>
      <c r="Y10" t="s">
        <v>38</v>
      </c>
      <c r="Z10">
        <v>0</v>
      </c>
      <c r="AB10" t="s">
        <v>1</v>
      </c>
      <c r="AC10" t="s">
        <v>54</v>
      </c>
    </row>
    <row r="11" spans="1:29" x14ac:dyDescent="0.2">
      <c r="C11" t="s">
        <v>2</v>
      </c>
      <c r="D11" s="31">
        <v>24</v>
      </c>
      <c r="E11" s="31">
        <v>361</v>
      </c>
      <c r="F11" s="31">
        <v>1040</v>
      </c>
      <c r="G11" s="31">
        <v>1330</v>
      </c>
      <c r="H11" s="31">
        <v>153</v>
      </c>
      <c r="I11" s="31">
        <v>0</v>
      </c>
      <c r="J11" s="31">
        <v>0</v>
      </c>
      <c r="K11" s="31">
        <v>2908</v>
      </c>
      <c r="X11" t="s">
        <v>15</v>
      </c>
      <c r="Y11" t="s">
        <v>67</v>
      </c>
      <c r="Z11">
        <v>0</v>
      </c>
      <c r="AB11" t="s">
        <v>3</v>
      </c>
      <c r="AC11" t="s">
        <v>54</v>
      </c>
    </row>
    <row r="12" spans="1:29" x14ac:dyDescent="0.2">
      <c r="C12" t="s">
        <v>7</v>
      </c>
      <c r="D12" s="31">
        <v>0</v>
      </c>
      <c r="E12" s="31">
        <v>0</v>
      </c>
      <c r="F12" s="31">
        <v>0</v>
      </c>
      <c r="G12" s="31">
        <v>0</v>
      </c>
      <c r="H12" s="31">
        <v>4</v>
      </c>
      <c r="I12" s="31">
        <v>567</v>
      </c>
      <c r="J12" s="31">
        <v>346</v>
      </c>
      <c r="K12" s="31">
        <v>917</v>
      </c>
      <c r="X12" t="s">
        <v>17</v>
      </c>
      <c r="Y12" t="s">
        <v>66</v>
      </c>
      <c r="Z12">
        <v>0</v>
      </c>
      <c r="AB12" t="s">
        <v>6</v>
      </c>
      <c r="AC12" t="s">
        <v>54</v>
      </c>
    </row>
    <row r="13" spans="1:29" x14ac:dyDescent="0.2">
      <c r="C13" t="s">
        <v>1</v>
      </c>
      <c r="D13" s="31">
        <v>106</v>
      </c>
      <c r="E13" s="31">
        <v>33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139</v>
      </c>
      <c r="X13" t="s">
        <v>17</v>
      </c>
      <c r="Y13" t="s">
        <v>36</v>
      </c>
      <c r="Z13">
        <v>0</v>
      </c>
      <c r="AB13" t="s">
        <v>2</v>
      </c>
      <c r="AC13" t="s">
        <v>54</v>
      </c>
    </row>
    <row r="14" spans="1:29" x14ac:dyDescent="0.2">
      <c r="B14" t="s">
        <v>55</v>
      </c>
      <c r="D14" s="32">
        <v>150</v>
      </c>
      <c r="E14" s="33">
        <v>476</v>
      </c>
      <c r="F14" s="33">
        <v>1413</v>
      </c>
      <c r="G14" s="33">
        <v>3329</v>
      </c>
      <c r="H14" s="33">
        <v>3872</v>
      </c>
      <c r="I14" s="33">
        <v>2602</v>
      </c>
      <c r="J14" s="34">
        <v>606</v>
      </c>
      <c r="K14" s="31">
        <v>12448</v>
      </c>
      <c r="X14" t="s">
        <v>17</v>
      </c>
      <c r="Y14" t="s">
        <v>37</v>
      </c>
      <c r="Z14">
        <v>0</v>
      </c>
      <c r="AB14" t="s">
        <v>7</v>
      </c>
      <c r="AC14" t="s">
        <v>54</v>
      </c>
    </row>
    <row r="15" spans="1:29" x14ac:dyDescent="0.2">
      <c r="C15" t="s">
        <v>13</v>
      </c>
      <c r="D15" s="31">
        <v>0</v>
      </c>
      <c r="E15" s="31">
        <v>2</v>
      </c>
      <c r="F15" s="31">
        <v>652</v>
      </c>
      <c r="G15" s="31">
        <v>2340</v>
      </c>
      <c r="H15" s="31">
        <v>1684</v>
      </c>
      <c r="I15" s="31">
        <v>0</v>
      </c>
      <c r="J15" s="31">
        <v>0</v>
      </c>
      <c r="K15" s="31">
        <v>4678</v>
      </c>
      <c r="X15" t="s">
        <v>17</v>
      </c>
      <c r="Y15" t="s">
        <v>67</v>
      </c>
      <c r="Z15">
        <v>0</v>
      </c>
      <c r="AB15" t="s">
        <v>15</v>
      </c>
      <c r="AC15" t="s">
        <v>55</v>
      </c>
    </row>
    <row r="16" spans="1:29" x14ac:dyDescent="0.2">
      <c r="C16" t="s">
        <v>21</v>
      </c>
      <c r="D16" s="31">
        <v>0</v>
      </c>
      <c r="E16" s="31">
        <v>0</v>
      </c>
      <c r="F16" s="31">
        <v>0</v>
      </c>
      <c r="G16" s="31">
        <v>1</v>
      </c>
      <c r="H16" s="31">
        <v>421</v>
      </c>
      <c r="I16" s="31">
        <v>1935</v>
      </c>
      <c r="J16" s="31">
        <v>79</v>
      </c>
      <c r="K16" s="31">
        <v>2436</v>
      </c>
      <c r="X16" t="s">
        <v>21</v>
      </c>
      <c r="Y16" t="s">
        <v>66</v>
      </c>
      <c r="Z16">
        <v>0</v>
      </c>
      <c r="AB16" t="s">
        <v>17</v>
      </c>
      <c r="AC16" t="s">
        <v>55</v>
      </c>
    </row>
    <row r="17" spans="2:29" x14ac:dyDescent="0.2">
      <c r="C17" t="s">
        <v>12</v>
      </c>
      <c r="D17" s="31">
        <v>0</v>
      </c>
      <c r="E17" s="31">
        <v>9</v>
      </c>
      <c r="F17" s="31">
        <v>746</v>
      </c>
      <c r="G17" s="31">
        <v>986</v>
      </c>
      <c r="H17" s="31">
        <v>29</v>
      </c>
      <c r="I17" s="31">
        <v>0</v>
      </c>
      <c r="J17" s="31">
        <v>0</v>
      </c>
      <c r="K17" s="31">
        <v>1770</v>
      </c>
      <c r="X17" t="s">
        <v>21</v>
      </c>
      <c r="Y17" t="s">
        <v>36</v>
      </c>
      <c r="Z17">
        <v>0</v>
      </c>
      <c r="AB17" t="s">
        <v>21</v>
      </c>
      <c r="AC17" t="s">
        <v>55</v>
      </c>
    </row>
    <row r="18" spans="2:29" x14ac:dyDescent="0.2">
      <c r="C18" t="s">
        <v>17</v>
      </c>
      <c r="D18" s="31">
        <v>0</v>
      </c>
      <c r="E18" s="31">
        <v>0</v>
      </c>
      <c r="F18" s="31">
        <v>0</v>
      </c>
      <c r="G18" s="31">
        <v>2</v>
      </c>
      <c r="H18" s="31">
        <v>1252</v>
      </c>
      <c r="I18" s="31">
        <v>274</v>
      </c>
      <c r="J18" s="31">
        <v>0</v>
      </c>
      <c r="K18" s="31">
        <v>1528</v>
      </c>
      <c r="X18" t="s">
        <v>21</v>
      </c>
      <c r="Y18" t="s">
        <v>37</v>
      </c>
      <c r="Z18">
        <v>0</v>
      </c>
      <c r="AB18" t="s">
        <v>22</v>
      </c>
      <c r="AC18" t="s">
        <v>55</v>
      </c>
    </row>
    <row r="19" spans="2:29" x14ac:dyDescent="0.2">
      <c r="C19" t="s">
        <v>23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143</v>
      </c>
      <c r="J19" s="31">
        <v>480</v>
      </c>
      <c r="K19" s="31">
        <v>623</v>
      </c>
      <c r="X19" t="s">
        <v>22</v>
      </c>
      <c r="Y19" t="s">
        <v>66</v>
      </c>
      <c r="Z19">
        <v>0</v>
      </c>
      <c r="AB19" t="s">
        <v>23</v>
      </c>
      <c r="AC19" t="s">
        <v>55</v>
      </c>
    </row>
    <row r="20" spans="2:29" x14ac:dyDescent="0.2">
      <c r="C20" t="s">
        <v>15</v>
      </c>
      <c r="D20" s="31">
        <v>0</v>
      </c>
      <c r="E20" s="31">
        <v>0</v>
      </c>
      <c r="F20" s="31">
        <v>0</v>
      </c>
      <c r="G20" s="31">
        <v>0</v>
      </c>
      <c r="H20" s="31">
        <v>375</v>
      </c>
      <c r="I20" s="31">
        <v>105</v>
      </c>
      <c r="J20" s="31">
        <v>0</v>
      </c>
      <c r="K20" s="31">
        <v>480</v>
      </c>
      <c r="X20" t="s">
        <v>22</v>
      </c>
      <c r="Y20" t="s">
        <v>36</v>
      </c>
      <c r="Z20">
        <v>0</v>
      </c>
      <c r="AB20" t="s">
        <v>8</v>
      </c>
      <c r="AC20" t="s">
        <v>55</v>
      </c>
    </row>
    <row r="21" spans="2:29" x14ac:dyDescent="0.2">
      <c r="C21" t="s">
        <v>11</v>
      </c>
      <c r="D21" s="31">
        <v>8</v>
      </c>
      <c r="E21" s="31">
        <v>257</v>
      </c>
      <c r="F21" s="31">
        <v>5</v>
      </c>
      <c r="G21" s="31">
        <v>0</v>
      </c>
      <c r="H21" s="31">
        <v>0</v>
      </c>
      <c r="I21" s="31">
        <v>0</v>
      </c>
      <c r="J21" s="31">
        <v>0</v>
      </c>
      <c r="K21" s="31">
        <v>270</v>
      </c>
      <c r="X21" t="s">
        <v>22</v>
      </c>
      <c r="Y21" t="s">
        <v>37</v>
      </c>
      <c r="Z21">
        <v>0</v>
      </c>
      <c r="AB21" t="s">
        <v>9</v>
      </c>
      <c r="AC21" t="s">
        <v>55</v>
      </c>
    </row>
    <row r="22" spans="2:29" x14ac:dyDescent="0.2">
      <c r="C22" t="s">
        <v>22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145</v>
      </c>
      <c r="J22" s="31">
        <v>47</v>
      </c>
      <c r="K22" s="31">
        <v>192</v>
      </c>
      <c r="X22" t="s">
        <v>22</v>
      </c>
      <c r="Y22" t="s">
        <v>38</v>
      </c>
      <c r="Z22">
        <v>0</v>
      </c>
      <c r="AB22" t="s">
        <v>10</v>
      </c>
      <c r="AC22" t="s">
        <v>55</v>
      </c>
    </row>
    <row r="23" spans="2:29" x14ac:dyDescent="0.2">
      <c r="C23" t="s">
        <v>9</v>
      </c>
      <c r="D23" s="31">
        <v>1</v>
      </c>
      <c r="E23" s="31">
        <v>159</v>
      </c>
      <c r="F23" s="31">
        <v>10</v>
      </c>
      <c r="G23" s="31">
        <v>0</v>
      </c>
      <c r="H23" s="31">
        <v>0</v>
      </c>
      <c r="I23" s="31">
        <v>0</v>
      </c>
      <c r="J23" s="31">
        <v>0</v>
      </c>
      <c r="K23" s="31">
        <v>170</v>
      </c>
      <c r="X23" t="s">
        <v>22</v>
      </c>
      <c r="Y23" t="s">
        <v>39</v>
      </c>
      <c r="Z23">
        <v>0</v>
      </c>
      <c r="AB23" t="s">
        <v>11</v>
      </c>
      <c r="AC23" t="s">
        <v>55</v>
      </c>
    </row>
    <row r="24" spans="2:29" x14ac:dyDescent="0.2">
      <c r="C24" t="s">
        <v>8</v>
      </c>
      <c r="D24" s="31">
        <v>76</v>
      </c>
      <c r="E24" s="31">
        <v>49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125</v>
      </c>
      <c r="M24" t="s">
        <v>70</v>
      </c>
      <c r="N24" t="s">
        <v>66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67</v>
      </c>
      <c r="U24" t="s">
        <v>35</v>
      </c>
      <c r="X24" t="s">
        <v>23</v>
      </c>
      <c r="Y24" t="s">
        <v>66</v>
      </c>
      <c r="Z24">
        <v>0</v>
      </c>
      <c r="AB24" t="s">
        <v>12</v>
      </c>
      <c r="AC24" t="s">
        <v>55</v>
      </c>
    </row>
    <row r="25" spans="2:29" x14ac:dyDescent="0.2">
      <c r="C25" t="s">
        <v>20</v>
      </c>
      <c r="D25" s="31">
        <v>0</v>
      </c>
      <c r="E25" s="31">
        <v>0</v>
      </c>
      <c r="F25" s="31">
        <v>0</v>
      </c>
      <c r="G25" s="31">
        <v>0</v>
      </c>
      <c r="H25" s="31">
        <v>111</v>
      </c>
      <c r="I25" s="31">
        <v>0</v>
      </c>
      <c r="J25" s="31">
        <v>0</v>
      </c>
      <c r="K25" s="31">
        <v>111</v>
      </c>
      <c r="M25" t="s">
        <v>54</v>
      </c>
      <c r="N25">
        <v>130</v>
      </c>
      <c r="O25">
        <v>748</v>
      </c>
      <c r="P25">
        <v>3351</v>
      </c>
      <c r="Q25">
        <v>5275</v>
      </c>
      <c r="R25">
        <v>3315</v>
      </c>
      <c r="S25">
        <v>1342</v>
      </c>
      <c r="T25">
        <v>346</v>
      </c>
      <c r="U25">
        <v>14507</v>
      </c>
      <c r="X25" t="s">
        <v>23</v>
      </c>
      <c r="Y25" t="s">
        <v>36</v>
      </c>
      <c r="Z25">
        <v>0</v>
      </c>
      <c r="AB25" t="s">
        <v>13</v>
      </c>
      <c r="AC25" t="s">
        <v>55</v>
      </c>
    </row>
    <row r="26" spans="2:29" x14ac:dyDescent="0.2">
      <c r="C26" t="s">
        <v>10</v>
      </c>
      <c r="D26" s="31">
        <v>65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65</v>
      </c>
      <c r="M26" t="s">
        <v>55</v>
      </c>
      <c r="N26">
        <v>150</v>
      </c>
      <c r="O26">
        <v>476</v>
      </c>
      <c r="P26">
        <v>1413</v>
      </c>
      <c r="Q26">
        <v>3329</v>
      </c>
      <c r="R26">
        <v>3872</v>
      </c>
      <c r="S26">
        <v>2602</v>
      </c>
      <c r="T26">
        <v>606</v>
      </c>
      <c r="U26">
        <v>12448</v>
      </c>
      <c r="X26" t="s">
        <v>23</v>
      </c>
      <c r="Y26" t="s">
        <v>37</v>
      </c>
      <c r="Z26">
        <v>0</v>
      </c>
      <c r="AB26" t="s">
        <v>20</v>
      </c>
      <c r="AC26" t="s">
        <v>55</v>
      </c>
    </row>
    <row r="27" spans="2:29" x14ac:dyDescent="0.2">
      <c r="B27" t="s">
        <v>58</v>
      </c>
      <c r="D27" s="32">
        <v>0</v>
      </c>
      <c r="E27" s="33">
        <v>0</v>
      </c>
      <c r="F27" s="33">
        <v>0</v>
      </c>
      <c r="G27" s="33">
        <v>0</v>
      </c>
      <c r="H27" s="33">
        <v>239</v>
      </c>
      <c r="I27" s="33">
        <v>4102</v>
      </c>
      <c r="J27" s="34">
        <v>717</v>
      </c>
      <c r="K27" s="31">
        <v>5058</v>
      </c>
      <c r="M27" t="s">
        <v>58</v>
      </c>
      <c r="N27">
        <v>0</v>
      </c>
      <c r="O27">
        <v>0</v>
      </c>
      <c r="P27">
        <v>0</v>
      </c>
      <c r="Q27">
        <v>0</v>
      </c>
      <c r="R27">
        <v>239</v>
      </c>
      <c r="S27">
        <v>4102</v>
      </c>
      <c r="T27">
        <v>717</v>
      </c>
      <c r="U27">
        <v>5058</v>
      </c>
      <c r="X27" t="s">
        <v>23</v>
      </c>
      <c r="Y27" t="s">
        <v>38</v>
      </c>
      <c r="Z27">
        <v>0</v>
      </c>
      <c r="AB27" t="s">
        <v>4</v>
      </c>
      <c r="AC27" t="s">
        <v>58</v>
      </c>
    </row>
    <row r="28" spans="2:29" x14ac:dyDescent="0.2">
      <c r="C28" t="s">
        <v>25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1783</v>
      </c>
      <c r="J28" s="31">
        <v>291</v>
      </c>
      <c r="K28" s="31">
        <v>2074</v>
      </c>
      <c r="M28" t="s">
        <v>52</v>
      </c>
      <c r="N28">
        <v>1182</v>
      </c>
      <c r="O28">
        <v>155</v>
      </c>
      <c r="P28">
        <v>73</v>
      </c>
      <c r="Q28">
        <v>18</v>
      </c>
      <c r="R28">
        <v>30</v>
      </c>
      <c r="S28">
        <v>56</v>
      </c>
      <c r="T28">
        <v>12</v>
      </c>
      <c r="U28">
        <v>1526</v>
      </c>
      <c r="X28" t="s">
        <v>23</v>
      </c>
      <c r="Y28" t="s">
        <v>39</v>
      </c>
      <c r="Z28">
        <v>0</v>
      </c>
      <c r="AB28" t="s">
        <v>5</v>
      </c>
      <c r="AC28" t="s">
        <v>58</v>
      </c>
    </row>
    <row r="29" spans="2:29" x14ac:dyDescent="0.2">
      <c r="C29" t="s">
        <v>26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790</v>
      </c>
      <c r="J29" s="31">
        <v>225</v>
      </c>
      <c r="K29" s="31">
        <v>1015</v>
      </c>
      <c r="M29" t="s">
        <v>35</v>
      </c>
      <c r="N29">
        <v>1462</v>
      </c>
      <c r="O29">
        <v>1379</v>
      </c>
      <c r="P29">
        <v>4837</v>
      </c>
      <c r="Q29">
        <v>8622</v>
      </c>
      <c r="R29">
        <v>7456</v>
      </c>
      <c r="S29">
        <v>8102</v>
      </c>
      <c r="T29">
        <v>1681</v>
      </c>
      <c r="U29">
        <v>33539</v>
      </c>
      <c r="X29" t="s">
        <v>1</v>
      </c>
      <c r="Y29" t="s">
        <v>37</v>
      </c>
      <c r="Z29">
        <v>0</v>
      </c>
      <c r="AB29" t="s">
        <v>14</v>
      </c>
      <c r="AC29" t="s">
        <v>58</v>
      </c>
    </row>
    <row r="30" spans="2:29" x14ac:dyDescent="0.2">
      <c r="C30" t="s">
        <v>24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693</v>
      </c>
      <c r="J30" s="31">
        <v>0</v>
      </c>
      <c r="K30" s="31">
        <v>693</v>
      </c>
      <c r="X30" t="s">
        <v>1</v>
      </c>
      <c r="Y30" t="s">
        <v>38</v>
      </c>
      <c r="Z30">
        <v>0</v>
      </c>
      <c r="AB30" t="s">
        <v>16</v>
      </c>
      <c r="AC30" t="s">
        <v>58</v>
      </c>
    </row>
    <row r="31" spans="2:29" x14ac:dyDescent="0.2">
      <c r="C31" t="s">
        <v>4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349</v>
      </c>
      <c r="J31" s="31">
        <v>178</v>
      </c>
      <c r="K31" s="31">
        <v>527</v>
      </c>
      <c r="X31" t="s">
        <v>1</v>
      </c>
      <c r="Y31" t="s">
        <v>39</v>
      </c>
      <c r="Z31">
        <v>0</v>
      </c>
      <c r="AB31" t="s">
        <v>18</v>
      </c>
      <c r="AC31" t="s">
        <v>58</v>
      </c>
    </row>
    <row r="32" spans="2:29" x14ac:dyDescent="0.2">
      <c r="C32" t="s">
        <v>5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247</v>
      </c>
      <c r="J32" s="31">
        <v>0</v>
      </c>
      <c r="K32" s="31">
        <v>247</v>
      </c>
      <c r="X32" t="s">
        <v>1</v>
      </c>
      <c r="Y32" t="s">
        <v>40</v>
      </c>
      <c r="Z32">
        <v>0</v>
      </c>
      <c r="AB32" t="s">
        <v>19</v>
      </c>
      <c r="AC32" t="s">
        <v>58</v>
      </c>
    </row>
    <row r="33" spans="2:29" x14ac:dyDescent="0.2">
      <c r="C33" t="s">
        <v>14</v>
      </c>
      <c r="D33" s="31">
        <v>0</v>
      </c>
      <c r="E33" s="31">
        <v>0</v>
      </c>
      <c r="F33" s="31">
        <v>0</v>
      </c>
      <c r="G33" s="31">
        <v>0</v>
      </c>
      <c r="H33" s="31">
        <v>239</v>
      </c>
      <c r="I33" s="31">
        <v>0</v>
      </c>
      <c r="J33" s="31">
        <v>0</v>
      </c>
      <c r="K33" s="31">
        <v>239</v>
      </c>
      <c r="X33" t="s">
        <v>1</v>
      </c>
      <c r="Y33" t="s">
        <v>67</v>
      </c>
      <c r="Z33">
        <v>0</v>
      </c>
      <c r="AB33" t="s">
        <v>24</v>
      </c>
      <c r="AC33" t="s">
        <v>58</v>
      </c>
    </row>
    <row r="34" spans="2:29" x14ac:dyDescent="0.2">
      <c r="C34" t="s">
        <v>18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149</v>
      </c>
      <c r="J34" s="31">
        <v>0</v>
      </c>
      <c r="K34" s="31">
        <v>149</v>
      </c>
      <c r="X34" t="s">
        <v>3</v>
      </c>
      <c r="Y34" t="s">
        <v>66</v>
      </c>
      <c r="Z34">
        <v>0</v>
      </c>
      <c r="AB34" t="s">
        <v>25</v>
      </c>
      <c r="AC34" t="s">
        <v>58</v>
      </c>
    </row>
    <row r="35" spans="2:29" x14ac:dyDescent="0.2">
      <c r="C35" t="s">
        <v>19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74</v>
      </c>
      <c r="J35" s="31">
        <v>23</v>
      </c>
      <c r="K35" s="31">
        <v>97</v>
      </c>
      <c r="X35" t="s">
        <v>3</v>
      </c>
      <c r="Y35" t="s">
        <v>67</v>
      </c>
      <c r="Z35">
        <v>0</v>
      </c>
      <c r="AB35" t="s">
        <v>26</v>
      </c>
      <c r="AC35" t="s">
        <v>58</v>
      </c>
    </row>
    <row r="36" spans="2:29" x14ac:dyDescent="0.2">
      <c r="C36" t="s">
        <v>16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17</v>
      </c>
      <c r="J36" s="31">
        <v>0</v>
      </c>
      <c r="K36" s="31">
        <v>17</v>
      </c>
      <c r="X36" t="s">
        <v>4</v>
      </c>
      <c r="Y36" t="s">
        <v>66</v>
      </c>
      <c r="Z36">
        <v>0</v>
      </c>
    </row>
    <row r="37" spans="2:29" x14ac:dyDescent="0.2">
      <c r="B37" t="s">
        <v>52</v>
      </c>
      <c r="D37" s="32">
        <v>1182</v>
      </c>
      <c r="E37" s="33">
        <v>155</v>
      </c>
      <c r="F37" s="33">
        <v>73</v>
      </c>
      <c r="G37" s="33">
        <v>18</v>
      </c>
      <c r="H37" s="33">
        <v>30</v>
      </c>
      <c r="I37" s="33">
        <v>56</v>
      </c>
      <c r="J37" s="34">
        <v>12</v>
      </c>
      <c r="K37" s="31">
        <v>1526</v>
      </c>
      <c r="X37" t="s">
        <v>4</v>
      </c>
      <c r="Y37" t="s">
        <v>36</v>
      </c>
      <c r="Z37">
        <v>0</v>
      </c>
    </row>
    <row r="38" spans="2:29" x14ac:dyDescent="0.2">
      <c r="C38" t="s">
        <v>0</v>
      </c>
      <c r="D38" s="31">
        <v>1182</v>
      </c>
      <c r="E38" s="31">
        <v>140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1322</v>
      </c>
      <c r="X38" t="s">
        <v>4</v>
      </c>
      <c r="Y38" t="s">
        <v>37</v>
      </c>
      <c r="Z38">
        <v>0</v>
      </c>
    </row>
    <row r="39" spans="2:29" x14ac:dyDescent="0.2">
      <c r="C39" t="s">
        <v>57</v>
      </c>
      <c r="D39" s="31">
        <v>0</v>
      </c>
      <c r="E39" s="31">
        <v>0</v>
      </c>
      <c r="F39" s="31">
        <v>0</v>
      </c>
      <c r="G39" s="31">
        <v>6</v>
      </c>
      <c r="H39" s="31">
        <v>30</v>
      </c>
      <c r="I39" s="31">
        <v>56</v>
      </c>
      <c r="J39" s="31">
        <v>12</v>
      </c>
      <c r="K39" s="31">
        <v>104</v>
      </c>
      <c r="X39" t="s">
        <v>4</v>
      </c>
      <c r="Y39" t="s">
        <v>38</v>
      </c>
      <c r="Z39">
        <v>0</v>
      </c>
    </row>
    <row r="40" spans="2:29" x14ac:dyDescent="0.2">
      <c r="C40" t="s">
        <v>56</v>
      </c>
      <c r="D40" s="31">
        <v>0</v>
      </c>
      <c r="E40" s="31">
        <v>15</v>
      </c>
      <c r="F40" s="31">
        <v>73</v>
      </c>
      <c r="G40" s="31">
        <v>12</v>
      </c>
      <c r="H40" s="31">
        <v>0</v>
      </c>
      <c r="I40" s="31">
        <v>0</v>
      </c>
      <c r="J40" s="31">
        <v>0</v>
      </c>
      <c r="K40" s="31">
        <v>100</v>
      </c>
      <c r="X40" t="s">
        <v>4</v>
      </c>
      <c r="Y40" t="s">
        <v>39</v>
      </c>
      <c r="Z40">
        <v>0</v>
      </c>
    </row>
    <row r="41" spans="2:29" x14ac:dyDescent="0.2">
      <c r="B41" t="s">
        <v>35</v>
      </c>
      <c r="D41" s="31">
        <v>1462</v>
      </c>
      <c r="E41" s="31">
        <v>1379</v>
      </c>
      <c r="F41" s="31">
        <v>4837</v>
      </c>
      <c r="G41" s="31">
        <v>8622</v>
      </c>
      <c r="H41" s="31">
        <v>7456</v>
      </c>
      <c r="I41" s="31">
        <v>8102</v>
      </c>
      <c r="J41" s="31">
        <v>1681</v>
      </c>
      <c r="K41" s="31">
        <v>33539</v>
      </c>
      <c r="X41" t="s">
        <v>5</v>
      </c>
      <c r="Y41" t="s">
        <v>66</v>
      </c>
      <c r="Z41">
        <v>0</v>
      </c>
    </row>
    <row r="42" spans="2:29" x14ac:dyDescent="0.2">
      <c r="X42" t="s">
        <v>5</v>
      </c>
      <c r="Y42" t="s">
        <v>36</v>
      </c>
      <c r="Z42">
        <v>0</v>
      </c>
    </row>
    <row r="43" spans="2:29" x14ac:dyDescent="0.2">
      <c r="X43" t="s">
        <v>5</v>
      </c>
      <c r="Y43" t="s">
        <v>37</v>
      </c>
      <c r="Z43">
        <v>0</v>
      </c>
    </row>
    <row r="44" spans="2:29" x14ac:dyDescent="0.2">
      <c r="X44" t="s">
        <v>5</v>
      </c>
      <c r="Y44" t="s">
        <v>38</v>
      </c>
      <c r="Z44">
        <v>0</v>
      </c>
    </row>
    <row r="45" spans="2:29" x14ac:dyDescent="0.2">
      <c r="X45" t="s">
        <v>5</v>
      </c>
      <c r="Y45" t="s">
        <v>39</v>
      </c>
      <c r="Z45">
        <v>0</v>
      </c>
    </row>
    <row r="46" spans="2:29" x14ac:dyDescent="0.2">
      <c r="X46" t="s">
        <v>5</v>
      </c>
      <c r="Y46" t="s">
        <v>67</v>
      </c>
      <c r="Z46">
        <v>0</v>
      </c>
    </row>
    <row r="47" spans="2:29" x14ac:dyDescent="0.2">
      <c r="X47" t="s">
        <v>6</v>
      </c>
      <c r="Y47" t="s">
        <v>66</v>
      </c>
      <c r="Z47">
        <v>0</v>
      </c>
    </row>
    <row r="48" spans="2:29" x14ac:dyDescent="0.2">
      <c r="X48" t="s">
        <v>6</v>
      </c>
      <c r="Y48" t="s">
        <v>36</v>
      </c>
      <c r="Z48">
        <v>0</v>
      </c>
    </row>
    <row r="49" spans="24:26" x14ac:dyDescent="0.2">
      <c r="X49" t="s">
        <v>6</v>
      </c>
      <c r="Y49" t="s">
        <v>67</v>
      </c>
      <c r="Z49">
        <v>0</v>
      </c>
    </row>
    <row r="50" spans="24:26" x14ac:dyDescent="0.2">
      <c r="X50" t="s">
        <v>0</v>
      </c>
      <c r="Y50" t="s">
        <v>37</v>
      </c>
      <c r="Z50">
        <v>0</v>
      </c>
    </row>
    <row r="51" spans="24:26" x14ac:dyDescent="0.2">
      <c r="X51" t="s">
        <v>0</v>
      </c>
      <c r="Y51" t="s">
        <v>38</v>
      </c>
      <c r="Z51">
        <v>0</v>
      </c>
    </row>
    <row r="52" spans="24:26" x14ac:dyDescent="0.2">
      <c r="X52" t="s">
        <v>0</v>
      </c>
      <c r="Y52" t="s">
        <v>39</v>
      </c>
      <c r="Z52">
        <v>0</v>
      </c>
    </row>
    <row r="53" spans="24:26" x14ac:dyDescent="0.2">
      <c r="X53" t="s">
        <v>0</v>
      </c>
      <c r="Y53" t="s">
        <v>40</v>
      </c>
      <c r="Z53">
        <v>0</v>
      </c>
    </row>
    <row r="54" spans="24:26" x14ac:dyDescent="0.2">
      <c r="X54" t="s">
        <v>0</v>
      </c>
      <c r="Y54" t="s">
        <v>67</v>
      </c>
      <c r="Z54">
        <v>0</v>
      </c>
    </row>
    <row r="55" spans="24:26" x14ac:dyDescent="0.2">
      <c r="X55" t="s">
        <v>56</v>
      </c>
      <c r="Y55" t="s">
        <v>66</v>
      </c>
      <c r="Z55">
        <v>0</v>
      </c>
    </row>
    <row r="56" spans="24:26" x14ac:dyDescent="0.2">
      <c r="X56" t="s">
        <v>56</v>
      </c>
      <c r="Y56" t="s">
        <v>39</v>
      </c>
      <c r="Z56">
        <v>0</v>
      </c>
    </row>
    <row r="57" spans="24:26" x14ac:dyDescent="0.2">
      <c r="X57" t="s">
        <v>56</v>
      </c>
      <c r="Y57" t="s">
        <v>40</v>
      </c>
      <c r="Z57">
        <v>0</v>
      </c>
    </row>
    <row r="58" spans="24:26" x14ac:dyDescent="0.2">
      <c r="X58" t="s">
        <v>56</v>
      </c>
      <c r="Y58" t="s">
        <v>67</v>
      </c>
      <c r="Z58">
        <v>0</v>
      </c>
    </row>
    <row r="59" spans="24:26" x14ac:dyDescent="0.2">
      <c r="X59" t="s">
        <v>57</v>
      </c>
      <c r="Y59" t="s">
        <v>66</v>
      </c>
      <c r="Z59">
        <v>0</v>
      </c>
    </row>
    <row r="60" spans="24:26" x14ac:dyDescent="0.2">
      <c r="X60" t="s">
        <v>57</v>
      </c>
      <c r="Y60" t="s">
        <v>36</v>
      </c>
      <c r="Z60">
        <v>0</v>
      </c>
    </row>
    <row r="61" spans="24:26" x14ac:dyDescent="0.2">
      <c r="X61" t="s">
        <v>57</v>
      </c>
      <c r="Y61" t="s">
        <v>37</v>
      </c>
      <c r="Z61">
        <v>0</v>
      </c>
    </row>
    <row r="62" spans="24:26" x14ac:dyDescent="0.2">
      <c r="X62" t="s">
        <v>2</v>
      </c>
      <c r="Y62" t="s">
        <v>40</v>
      </c>
      <c r="Z62">
        <v>0</v>
      </c>
    </row>
    <row r="63" spans="24:26" x14ac:dyDescent="0.2">
      <c r="X63" t="s">
        <v>2</v>
      </c>
      <c r="Y63" t="s">
        <v>67</v>
      </c>
      <c r="Z63">
        <v>0</v>
      </c>
    </row>
    <row r="64" spans="24:26" x14ac:dyDescent="0.2">
      <c r="X64" t="s">
        <v>7</v>
      </c>
      <c r="Y64" t="s">
        <v>66</v>
      </c>
      <c r="Z64">
        <v>0</v>
      </c>
    </row>
    <row r="65" spans="24:26" x14ac:dyDescent="0.2">
      <c r="X65" t="s">
        <v>7</v>
      </c>
      <c r="Y65" t="s">
        <v>36</v>
      </c>
      <c r="Z65">
        <v>0</v>
      </c>
    </row>
    <row r="66" spans="24:26" x14ac:dyDescent="0.2">
      <c r="X66" t="s">
        <v>7</v>
      </c>
      <c r="Y66" t="s">
        <v>37</v>
      </c>
      <c r="Z66">
        <v>0</v>
      </c>
    </row>
    <row r="67" spans="24:26" x14ac:dyDescent="0.2">
      <c r="X67" t="s">
        <v>7</v>
      </c>
      <c r="Y67" t="s">
        <v>38</v>
      </c>
      <c r="Z67">
        <v>0</v>
      </c>
    </row>
    <row r="68" spans="24:26" x14ac:dyDescent="0.2">
      <c r="X68" t="s">
        <v>8</v>
      </c>
      <c r="Y68" t="s">
        <v>37</v>
      </c>
      <c r="Z68">
        <v>0</v>
      </c>
    </row>
    <row r="69" spans="24:26" x14ac:dyDescent="0.2">
      <c r="X69" t="s">
        <v>8</v>
      </c>
      <c r="Y69" t="s">
        <v>38</v>
      </c>
      <c r="Z69">
        <v>0</v>
      </c>
    </row>
    <row r="70" spans="24:26" x14ac:dyDescent="0.2">
      <c r="X70" t="s">
        <v>8</v>
      </c>
      <c r="Y70" t="s">
        <v>39</v>
      </c>
      <c r="Z70">
        <v>0</v>
      </c>
    </row>
    <row r="71" spans="24:26" x14ac:dyDescent="0.2">
      <c r="X71" t="s">
        <v>8</v>
      </c>
      <c r="Y71" t="s">
        <v>40</v>
      </c>
      <c r="Z71">
        <v>0</v>
      </c>
    </row>
    <row r="72" spans="24:26" x14ac:dyDescent="0.2">
      <c r="X72" t="s">
        <v>8</v>
      </c>
      <c r="Y72" t="s">
        <v>67</v>
      </c>
      <c r="Z72">
        <v>0</v>
      </c>
    </row>
    <row r="73" spans="24:26" x14ac:dyDescent="0.2">
      <c r="X73" t="s">
        <v>9</v>
      </c>
      <c r="Y73" t="s">
        <v>38</v>
      </c>
      <c r="Z73">
        <v>0</v>
      </c>
    </row>
    <row r="74" spans="24:26" x14ac:dyDescent="0.2">
      <c r="X74" t="s">
        <v>9</v>
      </c>
      <c r="Y74" t="s">
        <v>39</v>
      </c>
      <c r="Z74">
        <v>0</v>
      </c>
    </row>
    <row r="75" spans="24:26" x14ac:dyDescent="0.2">
      <c r="X75" t="s">
        <v>9</v>
      </c>
      <c r="Y75" t="s">
        <v>40</v>
      </c>
      <c r="Z75">
        <v>0</v>
      </c>
    </row>
    <row r="76" spans="24:26" x14ac:dyDescent="0.2">
      <c r="X76" t="s">
        <v>9</v>
      </c>
      <c r="Y76" t="s">
        <v>67</v>
      </c>
      <c r="Z76">
        <v>0</v>
      </c>
    </row>
    <row r="77" spans="24:26" x14ac:dyDescent="0.2">
      <c r="X77" t="s">
        <v>10</v>
      </c>
      <c r="Y77" t="s">
        <v>36</v>
      </c>
      <c r="Z77">
        <v>0</v>
      </c>
    </row>
    <row r="78" spans="24:26" x14ac:dyDescent="0.2">
      <c r="X78" t="s">
        <v>10</v>
      </c>
      <c r="Y78" t="s">
        <v>37</v>
      </c>
      <c r="Z78">
        <v>0</v>
      </c>
    </row>
    <row r="79" spans="24:26" x14ac:dyDescent="0.2">
      <c r="X79" t="s">
        <v>10</v>
      </c>
      <c r="Y79" t="s">
        <v>38</v>
      </c>
      <c r="Z79">
        <v>0</v>
      </c>
    </row>
    <row r="80" spans="24:26" x14ac:dyDescent="0.2">
      <c r="X80" t="s">
        <v>10</v>
      </c>
      <c r="Y80" t="s">
        <v>39</v>
      </c>
      <c r="Z80">
        <v>0</v>
      </c>
    </row>
    <row r="81" spans="24:26" x14ac:dyDescent="0.2">
      <c r="X81" t="s">
        <v>10</v>
      </c>
      <c r="Y81" t="s">
        <v>40</v>
      </c>
      <c r="Z81">
        <v>0</v>
      </c>
    </row>
    <row r="82" spans="24:26" x14ac:dyDescent="0.2">
      <c r="X82" t="s">
        <v>10</v>
      </c>
      <c r="Y82" t="s">
        <v>67</v>
      </c>
      <c r="Z82">
        <v>0</v>
      </c>
    </row>
    <row r="83" spans="24:26" x14ac:dyDescent="0.2">
      <c r="X83" t="s">
        <v>11</v>
      </c>
      <c r="Y83" t="s">
        <v>38</v>
      </c>
      <c r="Z83">
        <v>0</v>
      </c>
    </row>
    <row r="84" spans="24:26" x14ac:dyDescent="0.2">
      <c r="X84" t="s">
        <v>11</v>
      </c>
      <c r="Y84" t="s">
        <v>39</v>
      </c>
      <c r="Z84">
        <v>0</v>
      </c>
    </row>
    <row r="85" spans="24:26" x14ac:dyDescent="0.2">
      <c r="X85" t="s">
        <v>11</v>
      </c>
      <c r="Y85" t="s">
        <v>40</v>
      </c>
      <c r="Z85">
        <v>0</v>
      </c>
    </row>
    <row r="86" spans="24:26" x14ac:dyDescent="0.2">
      <c r="X86" t="s">
        <v>11</v>
      </c>
      <c r="Y86" t="s">
        <v>67</v>
      </c>
      <c r="Z86">
        <v>0</v>
      </c>
    </row>
    <row r="87" spans="24:26" x14ac:dyDescent="0.2">
      <c r="X87" t="s">
        <v>12</v>
      </c>
      <c r="Y87" t="s">
        <v>66</v>
      </c>
      <c r="Z87">
        <v>0</v>
      </c>
    </row>
    <row r="88" spans="24:26" x14ac:dyDescent="0.2">
      <c r="X88" t="s">
        <v>12</v>
      </c>
      <c r="Y88" t="s">
        <v>40</v>
      </c>
      <c r="Z88">
        <v>0</v>
      </c>
    </row>
    <row r="89" spans="24:26" x14ac:dyDescent="0.2">
      <c r="X89" t="s">
        <v>12</v>
      </c>
      <c r="Y89" t="s">
        <v>67</v>
      </c>
      <c r="Z89">
        <v>0</v>
      </c>
    </row>
    <row r="90" spans="24:26" x14ac:dyDescent="0.2">
      <c r="X90" t="s">
        <v>13</v>
      </c>
      <c r="Y90" t="s">
        <v>66</v>
      </c>
      <c r="Z90">
        <v>0</v>
      </c>
    </row>
    <row r="91" spans="24:26" x14ac:dyDescent="0.2">
      <c r="X91" t="s">
        <v>13</v>
      </c>
      <c r="Y91" t="s">
        <v>40</v>
      </c>
      <c r="Z91">
        <v>0</v>
      </c>
    </row>
    <row r="92" spans="24:26" x14ac:dyDescent="0.2">
      <c r="X92" t="s">
        <v>13</v>
      </c>
      <c r="Y92" t="s">
        <v>67</v>
      </c>
      <c r="Z92">
        <v>0</v>
      </c>
    </row>
    <row r="93" spans="24:26" x14ac:dyDescent="0.2">
      <c r="X93" t="s">
        <v>14</v>
      </c>
      <c r="Y93" t="s">
        <v>66</v>
      </c>
      <c r="Z93">
        <v>0</v>
      </c>
    </row>
    <row r="94" spans="24:26" x14ac:dyDescent="0.2">
      <c r="X94" t="s">
        <v>14</v>
      </c>
      <c r="Y94" t="s">
        <v>36</v>
      </c>
      <c r="Z94">
        <v>0</v>
      </c>
    </row>
    <row r="95" spans="24:26" x14ac:dyDescent="0.2">
      <c r="X95" t="s">
        <v>14</v>
      </c>
      <c r="Y95" t="s">
        <v>37</v>
      </c>
      <c r="Z95">
        <v>0</v>
      </c>
    </row>
    <row r="96" spans="24:26" x14ac:dyDescent="0.2">
      <c r="X96" t="s">
        <v>14</v>
      </c>
      <c r="Y96" t="s">
        <v>38</v>
      </c>
      <c r="Z96">
        <v>0</v>
      </c>
    </row>
    <row r="97" spans="24:26" x14ac:dyDescent="0.2">
      <c r="X97" t="s">
        <v>14</v>
      </c>
      <c r="Y97" t="s">
        <v>40</v>
      </c>
      <c r="Z97">
        <v>0</v>
      </c>
    </row>
    <row r="98" spans="24:26" x14ac:dyDescent="0.2">
      <c r="X98" t="s">
        <v>14</v>
      </c>
      <c r="Y98" t="s">
        <v>67</v>
      </c>
      <c r="Z98">
        <v>0</v>
      </c>
    </row>
    <row r="99" spans="24:26" x14ac:dyDescent="0.2">
      <c r="X99" t="s">
        <v>16</v>
      </c>
      <c r="Y99" t="s">
        <v>66</v>
      </c>
      <c r="Z99">
        <v>0</v>
      </c>
    </row>
    <row r="100" spans="24:26" x14ac:dyDescent="0.2">
      <c r="X100" t="s">
        <v>16</v>
      </c>
      <c r="Y100" t="s">
        <v>36</v>
      </c>
      <c r="Z100">
        <v>0</v>
      </c>
    </row>
    <row r="101" spans="24:26" x14ac:dyDescent="0.2">
      <c r="X101" t="s">
        <v>16</v>
      </c>
      <c r="Y101" t="s">
        <v>37</v>
      </c>
      <c r="Z101">
        <v>0</v>
      </c>
    </row>
    <row r="102" spans="24:26" x14ac:dyDescent="0.2">
      <c r="X102" t="s">
        <v>16</v>
      </c>
      <c r="Y102" t="s">
        <v>38</v>
      </c>
      <c r="Z102">
        <v>0</v>
      </c>
    </row>
    <row r="103" spans="24:26" x14ac:dyDescent="0.2">
      <c r="X103" t="s">
        <v>16</v>
      </c>
      <c r="Y103" t="s">
        <v>39</v>
      </c>
      <c r="Z103">
        <v>0</v>
      </c>
    </row>
    <row r="104" spans="24:26" x14ac:dyDescent="0.2">
      <c r="X104" t="s">
        <v>16</v>
      </c>
      <c r="Y104" t="s">
        <v>67</v>
      </c>
      <c r="Z104">
        <v>0</v>
      </c>
    </row>
    <row r="105" spans="24:26" x14ac:dyDescent="0.2">
      <c r="X105" t="s">
        <v>18</v>
      </c>
      <c r="Y105" t="s">
        <v>66</v>
      </c>
      <c r="Z105">
        <v>0</v>
      </c>
    </row>
    <row r="106" spans="24:26" x14ac:dyDescent="0.2">
      <c r="X106" t="s">
        <v>18</v>
      </c>
      <c r="Y106" t="s">
        <v>36</v>
      </c>
      <c r="Z106">
        <v>0</v>
      </c>
    </row>
    <row r="107" spans="24:26" x14ac:dyDescent="0.2">
      <c r="X107" t="s">
        <v>18</v>
      </c>
      <c r="Y107" t="s">
        <v>37</v>
      </c>
      <c r="Z107">
        <v>0</v>
      </c>
    </row>
    <row r="108" spans="24:26" x14ac:dyDescent="0.2">
      <c r="X108" t="s">
        <v>18</v>
      </c>
      <c r="Y108" t="s">
        <v>38</v>
      </c>
      <c r="Z108">
        <v>0</v>
      </c>
    </row>
    <row r="109" spans="24:26" x14ac:dyDescent="0.2">
      <c r="X109" t="s">
        <v>18</v>
      </c>
      <c r="Y109" t="s">
        <v>39</v>
      </c>
      <c r="Z109">
        <v>0</v>
      </c>
    </row>
    <row r="110" spans="24:26" x14ac:dyDescent="0.2">
      <c r="X110" t="s">
        <v>18</v>
      </c>
      <c r="Y110" t="s">
        <v>67</v>
      </c>
      <c r="Z110">
        <v>0</v>
      </c>
    </row>
    <row r="111" spans="24:26" x14ac:dyDescent="0.2">
      <c r="X111" t="s">
        <v>19</v>
      </c>
      <c r="Y111" t="s">
        <v>66</v>
      </c>
      <c r="Z111">
        <v>0</v>
      </c>
    </row>
    <row r="112" spans="24:26" x14ac:dyDescent="0.2">
      <c r="X112" t="s">
        <v>19</v>
      </c>
      <c r="Y112" t="s">
        <v>36</v>
      </c>
      <c r="Z112">
        <v>0</v>
      </c>
    </row>
    <row r="113" spans="24:26" x14ac:dyDescent="0.2">
      <c r="X113" t="s">
        <v>19</v>
      </c>
      <c r="Y113" t="s">
        <v>37</v>
      </c>
      <c r="Z113">
        <v>0</v>
      </c>
    </row>
    <row r="114" spans="24:26" x14ac:dyDescent="0.2">
      <c r="X114" t="s">
        <v>19</v>
      </c>
      <c r="Y114" t="s">
        <v>38</v>
      </c>
      <c r="Z114">
        <v>0</v>
      </c>
    </row>
    <row r="115" spans="24:26" x14ac:dyDescent="0.2">
      <c r="X115" t="s">
        <v>19</v>
      </c>
      <c r="Y115" t="s">
        <v>39</v>
      </c>
      <c r="Z115">
        <v>0</v>
      </c>
    </row>
    <row r="116" spans="24:26" x14ac:dyDescent="0.2">
      <c r="X116" t="s">
        <v>20</v>
      </c>
      <c r="Y116" t="s">
        <v>66</v>
      </c>
      <c r="Z116">
        <v>0</v>
      </c>
    </row>
    <row r="117" spans="24:26" x14ac:dyDescent="0.2">
      <c r="X117" t="s">
        <v>20</v>
      </c>
      <c r="Y117" t="s">
        <v>36</v>
      </c>
      <c r="Z117">
        <v>0</v>
      </c>
    </row>
    <row r="118" spans="24:26" x14ac:dyDescent="0.2">
      <c r="X118" t="s">
        <v>20</v>
      </c>
      <c r="Y118" t="s">
        <v>37</v>
      </c>
      <c r="Z118">
        <v>0</v>
      </c>
    </row>
    <row r="119" spans="24:26" x14ac:dyDescent="0.2">
      <c r="X119" t="s">
        <v>20</v>
      </c>
      <c r="Y119" t="s">
        <v>38</v>
      </c>
      <c r="Z119">
        <v>0</v>
      </c>
    </row>
    <row r="120" spans="24:26" x14ac:dyDescent="0.2">
      <c r="X120" t="s">
        <v>20</v>
      </c>
      <c r="Y120" t="s">
        <v>40</v>
      </c>
      <c r="Z120">
        <v>0</v>
      </c>
    </row>
    <row r="121" spans="24:26" x14ac:dyDescent="0.2">
      <c r="X121" t="s">
        <v>20</v>
      </c>
      <c r="Y121" t="s">
        <v>67</v>
      </c>
      <c r="Z121">
        <v>0</v>
      </c>
    </row>
    <row r="122" spans="24:26" x14ac:dyDescent="0.2">
      <c r="X122" t="s">
        <v>24</v>
      </c>
      <c r="Y122" t="s">
        <v>66</v>
      </c>
      <c r="Z122">
        <v>0</v>
      </c>
    </row>
    <row r="123" spans="24:26" x14ac:dyDescent="0.2">
      <c r="X123" t="s">
        <v>24</v>
      </c>
      <c r="Y123" t="s">
        <v>36</v>
      </c>
      <c r="Z123">
        <v>0</v>
      </c>
    </row>
    <row r="124" spans="24:26" x14ac:dyDescent="0.2">
      <c r="X124" t="s">
        <v>24</v>
      </c>
      <c r="Y124" t="s">
        <v>37</v>
      </c>
      <c r="Z124">
        <v>0</v>
      </c>
    </row>
    <row r="125" spans="24:26" x14ac:dyDescent="0.2">
      <c r="X125" t="s">
        <v>24</v>
      </c>
      <c r="Y125" t="s">
        <v>38</v>
      </c>
      <c r="Z125">
        <v>0</v>
      </c>
    </row>
    <row r="126" spans="24:26" x14ac:dyDescent="0.2">
      <c r="X126" t="s">
        <v>24</v>
      </c>
      <c r="Y126" t="s">
        <v>39</v>
      </c>
      <c r="Z126">
        <v>0</v>
      </c>
    </row>
    <row r="127" spans="24:26" x14ac:dyDescent="0.2">
      <c r="X127" t="s">
        <v>24</v>
      </c>
      <c r="Y127" t="s">
        <v>67</v>
      </c>
      <c r="Z127">
        <v>0</v>
      </c>
    </row>
    <row r="128" spans="24:26" x14ac:dyDescent="0.2">
      <c r="X128" t="s">
        <v>25</v>
      </c>
      <c r="Y128" t="s">
        <v>66</v>
      </c>
      <c r="Z128">
        <v>0</v>
      </c>
    </row>
    <row r="129" spans="24:26" x14ac:dyDescent="0.2">
      <c r="X129" t="s">
        <v>25</v>
      </c>
      <c r="Y129" t="s">
        <v>36</v>
      </c>
      <c r="Z129">
        <v>0</v>
      </c>
    </row>
    <row r="130" spans="24:26" x14ac:dyDescent="0.2">
      <c r="X130" t="s">
        <v>25</v>
      </c>
      <c r="Y130" t="s">
        <v>37</v>
      </c>
      <c r="Z130">
        <v>0</v>
      </c>
    </row>
    <row r="131" spans="24:26" x14ac:dyDescent="0.2">
      <c r="X131" t="s">
        <v>25</v>
      </c>
      <c r="Y131" t="s">
        <v>38</v>
      </c>
      <c r="Z131">
        <v>0</v>
      </c>
    </row>
    <row r="132" spans="24:26" x14ac:dyDescent="0.2">
      <c r="X132" t="s">
        <v>25</v>
      </c>
      <c r="Y132" t="s">
        <v>39</v>
      </c>
      <c r="Z132">
        <v>0</v>
      </c>
    </row>
    <row r="133" spans="24:26" x14ac:dyDescent="0.2">
      <c r="X133" t="s">
        <v>26</v>
      </c>
      <c r="Y133" t="s">
        <v>66</v>
      </c>
      <c r="Z133">
        <v>0</v>
      </c>
    </row>
    <row r="134" spans="24:26" x14ac:dyDescent="0.2">
      <c r="X134" t="s">
        <v>26</v>
      </c>
      <c r="Y134" t="s">
        <v>36</v>
      </c>
      <c r="Z134">
        <v>0</v>
      </c>
    </row>
    <row r="135" spans="24:26" x14ac:dyDescent="0.2">
      <c r="X135" t="s">
        <v>26</v>
      </c>
      <c r="Y135" t="s">
        <v>37</v>
      </c>
      <c r="Z135">
        <v>0</v>
      </c>
    </row>
    <row r="136" spans="24:26" x14ac:dyDescent="0.2">
      <c r="X136" t="s">
        <v>26</v>
      </c>
      <c r="Y136" t="s">
        <v>38</v>
      </c>
      <c r="Z136">
        <v>0</v>
      </c>
    </row>
    <row r="137" spans="24:26" x14ac:dyDescent="0.2">
      <c r="X137" t="s">
        <v>26</v>
      </c>
      <c r="Y137" t="s">
        <v>39</v>
      </c>
      <c r="Z137">
        <v>0</v>
      </c>
    </row>
    <row r="138" spans="24:26" x14ac:dyDescent="0.2">
      <c r="X138" t="s">
        <v>15</v>
      </c>
      <c r="Y138" t="s">
        <v>39</v>
      </c>
      <c r="Z138">
        <v>375</v>
      </c>
    </row>
    <row r="139" spans="24:26" x14ac:dyDescent="0.2">
      <c r="X139" t="s">
        <v>15</v>
      </c>
      <c r="Y139" t="s">
        <v>40</v>
      </c>
      <c r="Z139">
        <v>105</v>
      </c>
    </row>
    <row r="140" spans="24:26" x14ac:dyDescent="0.2">
      <c r="X140" t="s">
        <v>17</v>
      </c>
      <c r="Y140" t="s">
        <v>38</v>
      </c>
      <c r="Z140">
        <v>2</v>
      </c>
    </row>
    <row r="141" spans="24:26" x14ac:dyDescent="0.2">
      <c r="X141" t="s">
        <v>17</v>
      </c>
      <c r="Y141" t="s">
        <v>39</v>
      </c>
      <c r="Z141">
        <v>1252</v>
      </c>
    </row>
    <row r="142" spans="24:26" x14ac:dyDescent="0.2">
      <c r="X142" t="s">
        <v>17</v>
      </c>
      <c r="Y142" t="s">
        <v>40</v>
      </c>
      <c r="Z142">
        <v>274</v>
      </c>
    </row>
    <row r="143" spans="24:26" x14ac:dyDescent="0.2">
      <c r="X143" t="s">
        <v>21</v>
      </c>
      <c r="Y143" t="s">
        <v>38</v>
      </c>
      <c r="Z143">
        <v>1</v>
      </c>
    </row>
    <row r="144" spans="24:26" x14ac:dyDescent="0.2">
      <c r="X144" t="s">
        <v>21</v>
      </c>
      <c r="Y144" t="s">
        <v>39</v>
      </c>
      <c r="Z144">
        <v>421</v>
      </c>
    </row>
    <row r="145" spans="24:26" x14ac:dyDescent="0.2">
      <c r="X145" t="s">
        <v>21</v>
      </c>
      <c r="Y145" t="s">
        <v>40</v>
      </c>
      <c r="Z145">
        <v>1935</v>
      </c>
    </row>
    <row r="146" spans="24:26" x14ac:dyDescent="0.2">
      <c r="X146" t="s">
        <v>21</v>
      </c>
      <c r="Y146" t="s">
        <v>67</v>
      </c>
      <c r="Z146">
        <v>79</v>
      </c>
    </row>
    <row r="147" spans="24:26" x14ac:dyDescent="0.2">
      <c r="X147" t="s">
        <v>22</v>
      </c>
      <c r="Y147" t="s">
        <v>40</v>
      </c>
      <c r="Z147">
        <v>145</v>
      </c>
    </row>
    <row r="148" spans="24:26" x14ac:dyDescent="0.2">
      <c r="X148" t="s">
        <v>22</v>
      </c>
      <c r="Y148" t="s">
        <v>67</v>
      </c>
      <c r="Z148">
        <v>47</v>
      </c>
    </row>
    <row r="149" spans="24:26" x14ac:dyDescent="0.2">
      <c r="X149" t="s">
        <v>23</v>
      </c>
      <c r="Y149" t="s">
        <v>40</v>
      </c>
      <c r="Z149">
        <v>143</v>
      </c>
    </row>
    <row r="150" spans="24:26" x14ac:dyDescent="0.2">
      <c r="X150" t="s">
        <v>23</v>
      </c>
      <c r="Y150" t="s">
        <v>67</v>
      </c>
      <c r="Z150">
        <v>480</v>
      </c>
    </row>
    <row r="151" spans="24:26" x14ac:dyDescent="0.2">
      <c r="X151" t="s">
        <v>1</v>
      </c>
      <c r="Y151" t="s">
        <v>66</v>
      </c>
      <c r="Z151">
        <v>106</v>
      </c>
    </row>
    <row r="152" spans="24:26" x14ac:dyDescent="0.2">
      <c r="X152" t="s">
        <v>1</v>
      </c>
      <c r="Y152" t="s">
        <v>36</v>
      </c>
      <c r="Z152">
        <v>33</v>
      </c>
    </row>
    <row r="153" spans="24:26" x14ac:dyDescent="0.2">
      <c r="X153" t="s">
        <v>3</v>
      </c>
      <c r="Y153" t="s">
        <v>36</v>
      </c>
      <c r="Z153">
        <v>354</v>
      </c>
    </row>
    <row r="154" spans="24:26" x14ac:dyDescent="0.2">
      <c r="X154" t="s">
        <v>3</v>
      </c>
      <c r="Y154" t="s">
        <v>37</v>
      </c>
      <c r="Z154">
        <v>1621</v>
      </c>
    </row>
    <row r="155" spans="24:26" x14ac:dyDescent="0.2">
      <c r="X155" t="s">
        <v>3</v>
      </c>
      <c r="Y155" t="s">
        <v>38</v>
      </c>
      <c r="Z155">
        <v>2214</v>
      </c>
    </row>
    <row r="156" spans="24:26" x14ac:dyDescent="0.2">
      <c r="X156" t="s">
        <v>3</v>
      </c>
      <c r="Y156" t="s">
        <v>39</v>
      </c>
      <c r="Z156">
        <v>1798</v>
      </c>
    </row>
    <row r="157" spans="24:26" x14ac:dyDescent="0.2">
      <c r="X157" t="s">
        <v>3</v>
      </c>
      <c r="Y157" t="s">
        <v>40</v>
      </c>
      <c r="Z157">
        <v>280</v>
      </c>
    </row>
    <row r="158" spans="24:26" x14ac:dyDescent="0.2">
      <c r="X158" t="s">
        <v>4</v>
      </c>
      <c r="Y158" t="s">
        <v>40</v>
      </c>
      <c r="Z158">
        <v>349</v>
      </c>
    </row>
    <row r="159" spans="24:26" x14ac:dyDescent="0.2">
      <c r="X159" t="s">
        <v>4</v>
      </c>
      <c r="Y159" t="s">
        <v>67</v>
      </c>
      <c r="Z159">
        <v>178</v>
      </c>
    </row>
    <row r="160" spans="24:26" x14ac:dyDescent="0.2">
      <c r="X160" t="s">
        <v>5</v>
      </c>
      <c r="Y160" t="s">
        <v>40</v>
      </c>
      <c r="Z160">
        <v>247</v>
      </c>
    </row>
    <row r="161" spans="24:26" x14ac:dyDescent="0.2">
      <c r="X161" t="s">
        <v>6</v>
      </c>
      <c r="Y161" t="s">
        <v>37</v>
      </c>
      <c r="Z161">
        <v>690</v>
      </c>
    </row>
    <row r="162" spans="24:26" x14ac:dyDescent="0.2">
      <c r="X162" t="s">
        <v>6</v>
      </c>
      <c r="Y162" t="s">
        <v>38</v>
      </c>
      <c r="Z162">
        <v>1731</v>
      </c>
    </row>
    <row r="163" spans="24:26" x14ac:dyDescent="0.2">
      <c r="X163" t="s">
        <v>6</v>
      </c>
      <c r="Y163" t="s">
        <v>39</v>
      </c>
      <c r="Z163">
        <v>1360</v>
      </c>
    </row>
    <row r="164" spans="24:26" x14ac:dyDescent="0.2">
      <c r="X164" t="s">
        <v>6</v>
      </c>
      <c r="Y164" t="s">
        <v>40</v>
      </c>
      <c r="Z164">
        <v>495</v>
      </c>
    </row>
    <row r="165" spans="24:26" x14ac:dyDescent="0.2">
      <c r="X165" t="s">
        <v>0</v>
      </c>
      <c r="Y165" t="s">
        <v>66</v>
      </c>
      <c r="Z165">
        <v>1182</v>
      </c>
    </row>
    <row r="166" spans="24:26" x14ac:dyDescent="0.2">
      <c r="X166" t="s">
        <v>0</v>
      </c>
      <c r="Y166" t="s">
        <v>36</v>
      </c>
      <c r="Z166">
        <v>140</v>
      </c>
    </row>
    <row r="167" spans="24:26" x14ac:dyDescent="0.2">
      <c r="X167" t="s">
        <v>56</v>
      </c>
      <c r="Y167" t="s">
        <v>36</v>
      </c>
      <c r="Z167">
        <v>15</v>
      </c>
    </row>
    <row r="168" spans="24:26" x14ac:dyDescent="0.2">
      <c r="X168" t="s">
        <v>56</v>
      </c>
      <c r="Y168" t="s">
        <v>37</v>
      </c>
      <c r="Z168">
        <v>73</v>
      </c>
    </row>
    <row r="169" spans="24:26" x14ac:dyDescent="0.2">
      <c r="X169" t="s">
        <v>56</v>
      </c>
      <c r="Y169" t="s">
        <v>38</v>
      </c>
      <c r="Z169">
        <v>12</v>
      </c>
    </row>
    <row r="170" spans="24:26" x14ac:dyDescent="0.2">
      <c r="X170" t="s">
        <v>57</v>
      </c>
      <c r="Y170" t="s">
        <v>38</v>
      </c>
      <c r="Z170">
        <v>6</v>
      </c>
    </row>
    <row r="171" spans="24:26" x14ac:dyDescent="0.2">
      <c r="X171" t="s">
        <v>57</v>
      </c>
      <c r="Y171" t="s">
        <v>39</v>
      </c>
      <c r="Z171">
        <v>30</v>
      </c>
    </row>
    <row r="172" spans="24:26" x14ac:dyDescent="0.2">
      <c r="X172" t="s">
        <v>57</v>
      </c>
      <c r="Y172" t="s">
        <v>40</v>
      </c>
      <c r="Z172">
        <v>56</v>
      </c>
    </row>
    <row r="173" spans="24:26" x14ac:dyDescent="0.2">
      <c r="X173" t="s">
        <v>57</v>
      </c>
      <c r="Y173" t="s">
        <v>67</v>
      </c>
      <c r="Z173">
        <v>12</v>
      </c>
    </row>
    <row r="174" spans="24:26" x14ac:dyDescent="0.2">
      <c r="X174" t="s">
        <v>2</v>
      </c>
      <c r="Y174" t="s">
        <v>66</v>
      </c>
      <c r="Z174">
        <v>24</v>
      </c>
    </row>
    <row r="175" spans="24:26" x14ac:dyDescent="0.2">
      <c r="X175" t="s">
        <v>2</v>
      </c>
      <c r="Y175" t="s">
        <v>36</v>
      </c>
      <c r="Z175">
        <v>361</v>
      </c>
    </row>
    <row r="176" spans="24:26" x14ac:dyDescent="0.2">
      <c r="X176" t="s">
        <v>2</v>
      </c>
      <c r="Y176" t="s">
        <v>37</v>
      </c>
      <c r="Z176">
        <v>1040</v>
      </c>
    </row>
    <row r="177" spans="24:26" x14ac:dyDescent="0.2">
      <c r="X177" t="s">
        <v>2</v>
      </c>
      <c r="Y177" t="s">
        <v>38</v>
      </c>
      <c r="Z177">
        <v>1330</v>
      </c>
    </row>
    <row r="178" spans="24:26" x14ac:dyDescent="0.2">
      <c r="X178" t="s">
        <v>2</v>
      </c>
      <c r="Y178" t="s">
        <v>39</v>
      </c>
      <c r="Z178">
        <v>153</v>
      </c>
    </row>
    <row r="179" spans="24:26" x14ac:dyDescent="0.2">
      <c r="X179" t="s">
        <v>7</v>
      </c>
      <c r="Y179" t="s">
        <v>39</v>
      </c>
      <c r="Z179">
        <v>4</v>
      </c>
    </row>
    <row r="180" spans="24:26" x14ac:dyDescent="0.2">
      <c r="X180" t="s">
        <v>7</v>
      </c>
      <c r="Y180" t="s">
        <v>40</v>
      </c>
      <c r="Z180">
        <v>567</v>
      </c>
    </row>
    <row r="181" spans="24:26" x14ac:dyDescent="0.2">
      <c r="X181" t="s">
        <v>7</v>
      </c>
      <c r="Y181" t="s">
        <v>67</v>
      </c>
      <c r="Z181">
        <v>346</v>
      </c>
    </row>
    <row r="182" spans="24:26" x14ac:dyDescent="0.2">
      <c r="X182" t="s">
        <v>8</v>
      </c>
      <c r="Y182" t="s">
        <v>66</v>
      </c>
      <c r="Z182">
        <v>76</v>
      </c>
    </row>
    <row r="183" spans="24:26" x14ac:dyDescent="0.2">
      <c r="X183" t="s">
        <v>8</v>
      </c>
      <c r="Y183" t="s">
        <v>36</v>
      </c>
      <c r="Z183">
        <v>49</v>
      </c>
    </row>
    <row r="184" spans="24:26" x14ac:dyDescent="0.2">
      <c r="X184" t="s">
        <v>9</v>
      </c>
      <c r="Y184" t="s">
        <v>66</v>
      </c>
      <c r="Z184">
        <v>1</v>
      </c>
    </row>
    <row r="185" spans="24:26" x14ac:dyDescent="0.2">
      <c r="X185" t="s">
        <v>9</v>
      </c>
      <c r="Y185" t="s">
        <v>36</v>
      </c>
      <c r="Z185">
        <v>159</v>
      </c>
    </row>
    <row r="186" spans="24:26" x14ac:dyDescent="0.2">
      <c r="X186" t="s">
        <v>9</v>
      </c>
      <c r="Y186" t="s">
        <v>37</v>
      </c>
      <c r="Z186">
        <v>10</v>
      </c>
    </row>
    <row r="187" spans="24:26" x14ac:dyDescent="0.2">
      <c r="X187" t="s">
        <v>10</v>
      </c>
      <c r="Y187" t="s">
        <v>66</v>
      </c>
      <c r="Z187">
        <v>65</v>
      </c>
    </row>
    <row r="188" spans="24:26" x14ac:dyDescent="0.2">
      <c r="X188" t="s">
        <v>11</v>
      </c>
      <c r="Y188" t="s">
        <v>66</v>
      </c>
      <c r="Z188">
        <v>8</v>
      </c>
    </row>
    <row r="189" spans="24:26" x14ac:dyDescent="0.2">
      <c r="X189" t="s">
        <v>11</v>
      </c>
      <c r="Y189" t="s">
        <v>36</v>
      </c>
      <c r="Z189">
        <v>257</v>
      </c>
    </row>
    <row r="190" spans="24:26" x14ac:dyDescent="0.2">
      <c r="X190" t="s">
        <v>11</v>
      </c>
      <c r="Y190" t="s">
        <v>37</v>
      </c>
      <c r="Z190">
        <v>5</v>
      </c>
    </row>
    <row r="191" spans="24:26" x14ac:dyDescent="0.2">
      <c r="X191" t="s">
        <v>12</v>
      </c>
      <c r="Y191" t="s">
        <v>36</v>
      </c>
      <c r="Z191">
        <v>9</v>
      </c>
    </row>
    <row r="192" spans="24:26" x14ac:dyDescent="0.2">
      <c r="X192" t="s">
        <v>12</v>
      </c>
      <c r="Y192" t="s">
        <v>37</v>
      </c>
      <c r="Z192">
        <v>746</v>
      </c>
    </row>
    <row r="193" spans="24:26" x14ac:dyDescent="0.2">
      <c r="X193" t="s">
        <v>12</v>
      </c>
      <c r="Y193" t="s">
        <v>38</v>
      </c>
      <c r="Z193">
        <v>986</v>
      </c>
    </row>
    <row r="194" spans="24:26" x14ac:dyDescent="0.2">
      <c r="X194" t="s">
        <v>12</v>
      </c>
      <c r="Y194" t="s">
        <v>39</v>
      </c>
      <c r="Z194">
        <v>29</v>
      </c>
    </row>
    <row r="195" spans="24:26" x14ac:dyDescent="0.2">
      <c r="X195" t="s">
        <v>13</v>
      </c>
      <c r="Y195" t="s">
        <v>36</v>
      </c>
      <c r="Z195">
        <v>2</v>
      </c>
    </row>
    <row r="196" spans="24:26" x14ac:dyDescent="0.2">
      <c r="X196" t="s">
        <v>13</v>
      </c>
      <c r="Y196" t="s">
        <v>37</v>
      </c>
      <c r="Z196">
        <v>652</v>
      </c>
    </row>
    <row r="197" spans="24:26" x14ac:dyDescent="0.2">
      <c r="X197" t="s">
        <v>13</v>
      </c>
      <c r="Y197" t="s">
        <v>38</v>
      </c>
      <c r="Z197">
        <v>2340</v>
      </c>
    </row>
    <row r="198" spans="24:26" x14ac:dyDescent="0.2">
      <c r="X198" t="s">
        <v>13</v>
      </c>
      <c r="Y198" t="s">
        <v>39</v>
      </c>
      <c r="Z198">
        <v>1684</v>
      </c>
    </row>
    <row r="199" spans="24:26" x14ac:dyDescent="0.2">
      <c r="X199" t="s">
        <v>14</v>
      </c>
      <c r="Y199" t="s">
        <v>39</v>
      </c>
      <c r="Z199">
        <v>239</v>
      </c>
    </row>
    <row r="200" spans="24:26" x14ac:dyDescent="0.2">
      <c r="X200" t="s">
        <v>16</v>
      </c>
      <c r="Y200" t="s">
        <v>40</v>
      </c>
      <c r="Z200">
        <v>17</v>
      </c>
    </row>
    <row r="201" spans="24:26" x14ac:dyDescent="0.2">
      <c r="X201" t="s">
        <v>18</v>
      </c>
      <c r="Y201" t="s">
        <v>40</v>
      </c>
      <c r="Z201">
        <v>149</v>
      </c>
    </row>
    <row r="202" spans="24:26" x14ac:dyDescent="0.2">
      <c r="X202" t="s">
        <v>19</v>
      </c>
      <c r="Y202" t="s">
        <v>40</v>
      </c>
      <c r="Z202">
        <v>74</v>
      </c>
    </row>
    <row r="203" spans="24:26" x14ac:dyDescent="0.2">
      <c r="X203" t="s">
        <v>19</v>
      </c>
      <c r="Y203" t="s">
        <v>67</v>
      </c>
      <c r="Z203">
        <v>23</v>
      </c>
    </row>
    <row r="204" spans="24:26" x14ac:dyDescent="0.2">
      <c r="X204" t="s">
        <v>20</v>
      </c>
      <c r="Y204" t="s">
        <v>39</v>
      </c>
      <c r="Z204">
        <v>111</v>
      </c>
    </row>
    <row r="205" spans="24:26" x14ac:dyDescent="0.2">
      <c r="X205" t="s">
        <v>24</v>
      </c>
      <c r="Y205" t="s">
        <v>40</v>
      </c>
      <c r="Z205">
        <v>693</v>
      </c>
    </row>
    <row r="206" spans="24:26" x14ac:dyDescent="0.2">
      <c r="X206" t="s">
        <v>25</v>
      </c>
      <c r="Y206" t="s">
        <v>40</v>
      </c>
      <c r="Z206">
        <v>1783</v>
      </c>
    </row>
    <row r="207" spans="24:26" x14ac:dyDescent="0.2">
      <c r="X207" t="s">
        <v>25</v>
      </c>
      <c r="Y207" t="s">
        <v>67</v>
      </c>
      <c r="Z207">
        <v>291</v>
      </c>
    </row>
    <row r="208" spans="24:26" x14ac:dyDescent="0.2">
      <c r="X208" t="s">
        <v>26</v>
      </c>
      <c r="Y208" t="s">
        <v>40</v>
      </c>
      <c r="Z208">
        <v>790</v>
      </c>
    </row>
    <row r="209" spans="24:26" x14ac:dyDescent="0.2">
      <c r="X209" t="s">
        <v>26</v>
      </c>
      <c r="Y209" t="s">
        <v>67</v>
      </c>
      <c r="Z209">
        <v>225</v>
      </c>
    </row>
  </sheetData>
  <phoneticPr fontId="4" type="noConversion"/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T74"/>
  <sheetViews>
    <sheetView topLeftCell="A17" zoomScale="70" zoomScaleNormal="70" workbookViewId="0">
      <selection activeCell="K28" sqref="K28"/>
    </sheetView>
  </sheetViews>
  <sheetFormatPr defaultRowHeight="12.75" x14ac:dyDescent="0.2"/>
  <cols>
    <col min="1" max="1" width="17.7109375" customWidth="1"/>
    <col min="2" max="3" width="11" customWidth="1"/>
    <col min="4" max="4" width="12" customWidth="1"/>
    <col min="5" max="5" width="19" customWidth="1"/>
    <col min="6" max="7" width="12" customWidth="1"/>
    <col min="8" max="8" width="16" customWidth="1"/>
    <col min="9" max="12" width="12.42578125" customWidth="1"/>
    <col min="13" max="13" width="14.42578125" customWidth="1"/>
    <col min="14" max="18" width="12.42578125" customWidth="1"/>
    <col min="19" max="19" width="14.42578125" customWidth="1"/>
    <col min="20" max="21" width="12.42578125" customWidth="1"/>
    <col min="22" max="24" width="14" bestFit="1" customWidth="1"/>
    <col min="25" max="25" width="16.42578125" bestFit="1" customWidth="1"/>
    <col min="26" max="30" width="14" bestFit="1" customWidth="1"/>
    <col min="31" max="31" width="16.42578125" bestFit="1" customWidth="1"/>
    <col min="32" max="36" width="14" bestFit="1" customWidth="1"/>
    <col min="37" max="37" width="16.42578125" bestFit="1" customWidth="1"/>
    <col min="38" max="42" width="14" bestFit="1" customWidth="1"/>
    <col min="43" max="43" width="16.42578125" bestFit="1" customWidth="1"/>
    <col min="44" max="48" width="14" bestFit="1" customWidth="1"/>
    <col min="49" max="49" width="16.42578125" bestFit="1" customWidth="1"/>
    <col min="50" max="55" width="14" bestFit="1" customWidth="1"/>
    <col min="56" max="56" width="16.42578125" bestFit="1" customWidth="1"/>
    <col min="57" max="60" width="14" bestFit="1" customWidth="1"/>
    <col min="61" max="61" width="16.42578125" bestFit="1" customWidth="1"/>
    <col min="62" max="65" width="14" bestFit="1" customWidth="1"/>
    <col min="66" max="66" width="16.42578125" bestFit="1" customWidth="1"/>
    <col min="67" max="70" width="14" bestFit="1" customWidth="1"/>
    <col min="71" max="71" width="16.42578125" bestFit="1" customWidth="1"/>
    <col min="72" max="75" width="14" bestFit="1" customWidth="1"/>
    <col min="76" max="76" width="16.42578125" bestFit="1" customWidth="1"/>
    <col min="77" max="80" width="14" bestFit="1" customWidth="1"/>
    <col min="81" max="81" width="16.42578125" bestFit="1" customWidth="1"/>
    <col min="82" max="88" width="14" bestFit="1" customWidth="1"/>
  </cols>
  <sheetData>
    <row r="1" spans="1:10" x14ac:dyDescent="0.2">
      <c r="A1" t="s">
        <v>34</v>
      </c>
      <c r="B1" t="s">
        <v>32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33</v>
      </c>
      <c r="I1" t="s">
        <v>35</v>
      </c>
      <c r="J1" t="s">
        <v>59</v>
      </c>
    </row>
    <row r="2" spans="1:10" x14ac:dyDescent="0.2">
      <c r="A2" t="s">
        <v>15</v>
      </c>
      <c r="B2" s="23">
        <v>0</v>
      </c>
      <c r="C2" s="23">
        <v>0</v>
      </c>
      <c r="D2" s="23">
        <v>0</v>
      </c>
      <c r="E2" s="23">
        <v>0</v>
      </c>
      <c r="F2" s="23">
        <v>375</v>
      </c>
      <c r="G2" s="23">
        <v>105</v>
      </c>
      <c r="H2" s="23">
        <v>0</v>
      </c>
      <c r="I2" s="23">
        <v>480</v>
      </c>
      <c r="J2">
        <v>1</v>
      </c>
    </row>
    <row r="3" spans="1:10" x14ac:dyDescent="0.2">
      <c r="A3" t="s">
        <v>17</v>
      </c>
      <c r="B3" s="23">
        <v>0</v>
      </c>
      <c r="C3" s="23">
        <v>0</v>
      </c>
      <c r="D3" s="23">
        <v>0</v>
      </c>
      <c r="E3" s="23">
        <v>2</v>
      </c>
      <c r="F3" s="23">
        <v>1252</v>
      </c>
      <c r="G3" s="23">
        <v>274</v>
      </c>
      <c r="H3" s="23">
        <v>0</v>
      </c>
      <c r="I3" s="23">
        <v>1528</v>
      </c>
      <c r="J3">
        <v>2</v>
      </c>
    </row>
    <row r="4" spans="1:10" x14ac:dyDescent="0.2">
      <c r="A4" t="s">
        <v>21</v>
      </c>
      <c r="B4" s="23">
        <v>0</v>
      </c>
      <c r="C4" s="23">
        <v>0</v>
      </c>
      <c r="D4" s="23">
        <v>0</v>
      </c>
      <c r="E4" s="23">
        <v>1</v>
      </c>
      <c r="F4" s="23">
        <v>421</v>
      </c>
      <c r="G4" s="23">
        <v>1935</v>
      </c>
      <c r="H4" s="23">
        <v>79</v>
      </c>
      <c r="I4" s="23">
        <v>2436</v>
      </c>
      <c r="J4">
        <v>3</v>
      </c>
    </row>
    <row r="5" spans="1:10" x14ac:dyDescent="0.2">
      <c r="A5" t="s">
        <v>22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145</v>
      </c>
      <c r="H5" s="23">
        <v>47</v>
      </c>
      <c r="I5" s="23">
        <v>192</v>
      </c>
      <c r="J5">
        <v>4</v>
      </c>
    </row>
    <row r="6" spans="1:10" x14ac:dyDescent="0.2">
      <c r="A6" t="s">
        <v>23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143</v>
      </c>
      <c r="H6" s="23">
        <v>480</v>
      </c>
      <c r="I6" s="23">
        <v>623</v>
      </c>
      <c r="J6">
        <v>5</v>
      </c>
    </row>
    <row r="7" spans="1:10" x14ac:dyDescent="0.2">
      <c r="A7" t="s">
        <v>1</v>
      </c>
      <c r="B7" s="21">
        <v>106</v>
      </c>
      <c r="C7" s="21">
        <v>33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139</v>
      </c>
      <c r="J7">
        <v>6</v>
      </c>
    </row>
    <row r="8" spans="1:10" x14ac:dyDescent="0.2">
      <c r="A8" t="s">
        <v>3</v>
      </c>
      <c r="B8" s="21">
        <v>0</v>
      </c>
      <c r="C8" s="21">
        <v>354</v>
      </c>
      <c r="D8" s="21">
        <v>1621</v>
      </c>
      <c r="E8" s="21">
        <v>2214</v>
      </c>
      <c r="F8" s="21">
        <v>1798</v>
      </c>
      <c r="G8" s="21">
        <v>280</v>
      </c>
      <c r="H8" s="21">
        <v>0</v>
      </c>
      <c r="I8" s="21">
        <v>6267</v>
      </c>
      <c r="J8">
        <v>7</v>
      </c>
    </row>
    <row r="9" spans="1:10" x14ac:dyDescent="0.2">
      <c r="A9" t="s">
        <v>4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349</v>
      </c>
      <c r="H9" s="26">
        <v>178</v>
      </c>
      <c r="I9" s="26">
        <v>527</v>
      </c>
      <c r="J9">
        <v>8</v>
      </c>
    </row>
    <row r="10" spans="1:10" x14ac:dyDescent="0.2">
      <c r="A10" t="s">
        <v>5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247</v>
      </c>
      <c r="H10" s="26">
        <v>0</v>
      </c>
      <c r="I10" s="26">
        <v>247</v>
      </c>
      <c r="J10">
        <v>9</v>
      </c>
    </row>
    <row r="11" spans="1:10" x14ac:dyDescent="0.2">
      <c r="A11" t="s">
        <v>6</v>
      </c>
      <c r="B11" s="21">
        <v>0</v>
      </c>
      <c r="C11" s="21">
        <v>0</v>
      </c>
      <c r="D11" s="21">
        <v>690</v>
      </c>
      <c r="E11" s="21">
        <v>1731</v>
      </c>
      <c r="F11" s="21">
        <v>1360</v>
      </c>
      <c r="G11" s="21">
        <v>495</v>
      </c>
      <c r="H11" s="21">
        <v>0</v>
      </c>
      <c r="I11" s="21">
        <v>4276</v>
      </c>
      <c r="J11">
        <v>10</v>
      </c>
    </row>
    <row r="12" spans="1:10" x14ac:dyDescent="0.2">
      <c r="A12" t="s">
        <v>0</v>
      </c>
      <c r="B12" s="22">
        <v>1182</v>
      </c>
      <c r="C12" s="22">
        <v>140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1322</v>
      </c>
      <c r="J12">
        <v>11</v>
      </c>
    </row>
    <row r="13" spans="1:10" x14ac:dyDescent="0.2">
      <c r="A13" t="s">
        <v>56</v>
      </c>
      <c r="B13" s="22">
        <v>0</v>
      </c>
      <c r="C13" s="22">
        <v>15</v>
      </c>
      <c r="D13" s="22">
        <v>73</v>
      </c>
      <c r="E13" s="22">
        <v>12</v>
      </c>
      <c r="F13" s="22">
        <v>0</v>
      </c>
      <c r="G13" s="22">
        <v>0</v>
      </c>
      <c r="H13" s="22">
        <v>0</v>
      </c>
      <c r="I13" s="22">
        <v>100</v>
      </c>
      <c r="J13">
        <v>12</v>
      </c>
    </row>
    <row r="14" spans="1:10" x14ac:dyDescent="0.2">
      <c r="A14" t="s">
        <v>57</v>
      </c>
      <c r="B14" s="22">
        <v>0</v>
      </c>
      <c r="C14" s="22">
        <v>0</v>
      </c>
      <c r="D14" s="22">
        <v>0</v>
      </c>
      <c r="E14" s="22">
        <v>6</v>
      </c>
      <c r="F14" s="22">
        <v>30</v>
      </c>
      <c r="G14" s="22">
        <v>56</v>
      </c>
      <c r="H14" s="22">
        <v>12</v>
      </c>
      <c r="I14" s="22">
        <v>104</v>
      </c>
      <c r="J14">
        <v>13</v>
      </c>
    </row>
    <row r="15" spans="1:10" x14ac:dyDescent="0.2">
      <c r="A15" t="s">
        <v>2</v>
      </c>
      <c r="B15" s="21">
        <v>24</v>
      </c>
      <c r="C15" s="21">
        <v>361</v>
      </c>
      <c r="D15" s="21">
        <v>1040</v>
      </c>
      <c r="E15" s="21">
        <v>1330</v>
      </c>
      <c r="F15" s="21">
        <v>153</v>
      </c>
      <c r="G15" s="21">
        <v>0</v>
      </c>
      <c r="H15" s="21">
        <v>0</v>
      </c>
      <c r="I15" s="21">
        <v>2908</v>
      </c>
      <c r="J15">
        <v>14</v>
      </c>
    </row>
    <row r="16" spans="1:10" x14ac:dyDescent="0.2">
      <c r="A16" t="s">
        <v>7</v>
      </c>
      <c r="B16" s="21">
        <v>0</v>
      </c>
      <c r="C16" s="21">
        <v>0</v>
      </c>
      <c r="D16" s="21">
        <v>0</v>
      </c>
      <c r="E16" s="21">
        <v>0</v>
      </c>
      <c r="F16" s="21">
        <v>4</v>
      </c>
      <c r="G16" s="21">
        <v>567</v>
      </c>
      <c r="H16" s="21">
        <v>346</v>
      </c>
      <c r="I16" s="21">
        <v>917</v>
      </c>
      <c r="J16">
        <v>15</v>
      </c>
    </row>
    <row r="17" spans="1:20" x14ac:dyDescent="0.2">
      <c r="A17" t="s">
        <v>8</v>
      </c>
      <c r="B17" s="23">
        <v>76</v>
      </c>
      <c r="C17" s="23">
        <v>49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125</v>
      </c>
      <c r="J17">
        <v>16</v>
      </c>
    </row>
    <row r="18" spans="1:20" x14ac:dyDescent="0.2">
      <c r="A18" t="s">
        <v>9</v>
      </c>
      <c r="B18" s="23">
        <v>1</v>
      </c>
      <c r="C18" s="23">
        <v>159</v>
      </c>
      <c r="D18" s="23">
        <v>10</v>
      </c>
      <c r="E18" s="23">
        <v>0</v>
      </c>
      <c r="F18" s="23">
        <v>0</v>
      </c>
      <c r="G18" s="23">
        <v>0</v>
      </c>
      <c r="H18" s="23">
        <v>0</v>
      </c>
      <c r="I18" s="23">
        <v>170</v>
      </c>
      <c r="J18">
        <v>17</v>
      </c>
    </row>
    <row r="19" spans="1:20" x14ac:dyDescent="0.2">
      <c r="A19" t="s">
        <v>10</v>
      </c>
      <c r="B19" s="23">
        <v>65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65</v>
      </c>
      <c r="J19">
        <v>18</v>
      </c>
    </row>
    <row r="20" spans="1:20" x14ac:dyDescent="0.2">
      <c r="A20" t="s">
        <v>11</v>
      </c>
      <c r="B20" s="23">
        <v>8</v>
      </c>
      <c r="C20" s="23">
        <v>257</v>
      </c>
      <c r="D20" s="23">
        <v>5</v>
      </c>
      <c r="E20" s="23">
        <v>0</v>
      </c>
      <c r="F20" s="23">
        <v>0</v>
      </c>
      <c r="G20" s="23">
        <v>0</v>
      </c>
      <c r="H20" s="23">
        <v>0</v>
      </c>
      <c r="I20" s="23">
        <v>270</v>
      </c>
      <c r="J20">
        <v>19</v>
      </c>
    </row>
    <row r="21" spans="1:20" x14ac:dyDescent="0.2">
      <c r="A21" t="s">
        <v>12</v>
      </c>
      <c r="B21" s="23">
        <v>0</v>
      </c>
      <c r="C21" s="23">
        <v>9</v>
      </c>
      <c r="D21" s="23">
        <v>746</v>
      </c>
      <c r="E21" s="23">
        <v>986</v>
      </c>
      <c r="F21" s="23">
        <v>29</v>
      </c>
      <c r="G21" s="23">
        <v>0</v>
      </c>
      <c r="H21" s="23">
        <v>0</v>
      </c>
      <c r="I21" s="23">
        <v>1770</v>
      </c>
      <c r="J21">
        <v>20</v>
      </c>
      <c r="M21" t="s">
        <v>23</v>
      </c>
      <c r="P21" t="s">
        <v>41</v>
      </c>
    </row>
    <row r="22" spans="1:20" x14ac:dyDescent="0.2">
      <c r="A22" t="s">
        <v>13</v>
      </c>
      <c r="B22" s="23">
        <v>0</v>
      </c>
      <c r="C22" s="23">
        <v>2</v>
      </c>
      <c r="D22" s="23">
        <v>652</v>
      </c>
      <c r="E22" s="23">
        <v>2340</v>
      </c>
      <c r="F22" s="23">
        <v>1684</v>
      </c>
      <c r="G22" s="23">
        <v>0</v>
      </c>
      <c r="H22" s="23">
        <v>0</v>
      </c>
      <c r="I22" s="23">
        <v>4678</v>
      </c>
      <c r="J22">
        <v>21</v>
      </c>
      <c r="M22" t="s">
        <v>21</v>
      </c>
    </row>
    <row r="23" spans="1:20" x14ac:dyDescent="0.2">
      <c r="A23" t="s">
        <v>14</v>
      </c>
      <c r="B23" s="26">
        <v>0</v>
      </c>
      <c r="C23" s="26">
        <v>0</v>
      </c>
      <c r="D23" s="26">
        <v>0</v>
      </c>
      <c r="E23" s="26">
        <v>0</v>
      </c>
      <c r="F23" s="26">
        <v>239</v>
      </c>
      <c r="G23" s="26">
        <v>0</v>
      </c>
      <c r="H23" s="26">
        <v>0</v>
      </c>
      <c r="I23" s="26">
        <v>239</v>
      </c>
      <c r="J23">
        <v>22</v>
      </c>
      <c r="M23" t="s">
        <v>17</v>
      </c>
    </row>
    <row r="24" spans="1:20" x14ac:dyDescent="0.2">
      <c r="A24" t="s">
        <v>16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17</v>
      </c>
      <c r="H24" s="26">
        <v>0</v>
      </c>
      <c r="I24" s="26">
        <v>17</v>
      </c>
      <c r="J24">
        <v>23</v>
      </c>
      <c r="M24" t="s">
        <v>6</v>
      </c>
    </row>
    <row r="25" spans="1:20" x14ac:dyDescent="0.2">
      <c r="A25" t="s">
        <v>18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149</v>
      </c>
      <c r="H25" s="26">
        <v>0</v>
      </c>
      <c r="I25" s="26">
        <v>149</v>
      </c>
      <c r="J25">
        <v>24</v>
      </c>
      <c r="M25" t="s">
        <v>12</v>
      </c>
    </row>
    <row r="26" spans="1:20" x14ac:dyDescent="0.2">
      <c r="A26" t="s">
        <v>19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v>74</v>
      </c>
      <c r="H26" s="26">
        <v>23</v>
      </c>
      <c r="I26" s="26">
        <v>97</v>
      </c>
      <c r="J26">
        <v>25</v>
      </c>
    </row>
    <row r="27" spans="1:20" ht="15.75" x14ac:dyDescent="0.25">
      <c r="A27" t="s">
        <v>20</v>
      </c>
      <c r="B27" s="23">
        <v>0</v>
      </c>
      <c r="C27" s="23">
        <v>0</v>
      </c>
      <c r="D27" s="23">
        <v>0</v>
      </c>
      <c r="E27" s="23">
        <v>0</v>
      </c>
      <c r="F27" s="23">
        <v>111</v>
      </c>
      <c r="G27" s="23">
        <v>0</v>
      </c>
      <c r="H27" s="23">
        <v>0</v>
      </c>
      <c r="I27" s="23">
        <v>111</v>
      </c>
      <c r="J27">
        <v>26</v>
      </c>
      <c r="N27" s="14" t="s">
        <v>42</v>
      </c>
      <c r="O27" s="10"/>
      <c r="P27" s="10"/>
      <c r="Q27" s="10"/>
      <c r="R27" s="10"/>
      <c r="S27" s="10"/>
      <c r="T27" s="11"/>
    </row>
    <row r="28" spans="1:20" ht="16.5" thickBot="1" x14ac:dyDescent="0.3">
      <c r="A28" t="s">
        <v>24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693</v>
      </c>
      <c r="H28" s="26">
        <v>0</v>
      </c>
      <c r="I28" s="26">
        <v>693</v>
      </c>
      <c r="J28">
        <v>27</v>
      </c>
      <c r="M28" s="15" t="s">
        <v>34</v>
      </c>
      <c r="N28" s="15" t="s">
        <v>32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33</v>
      </c>
    </row>
    <row r="29" spans="1:20" ht="16.5" thickTop="1" x14ac:dyDescent="0.25">
      <c r="A29" t="s">
        <v>25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1783</v>
      </c>
      <c r="H29" s="26">
        <v>291</v>
      </c>
      <c r="I29" s="26">
        <v>2074</v>
      </c>
      <c r="J29">
        <v>28</v>
      </c>
      <c r="M29" s="16" t="str" cm="1">
        <f t="array" ref="M29:T33">_xlfn.CHOOSECOLS(_xlfn._xlws.FILTER(Table1[],COUNTIF($M$21:$M$25,Table1[Tank])),_xlfn.SEQUENCE(1,8,1,1))</f>
        <v>Centaur</v>
      </c>
      <c r="N29" s="12">
        <v>0</v>
      </c>
      <c r="O29" s="12">
        <v>0</v>
      </c>
      <c r="P29" s="12">
        <v>0</v>
      </c>
      <c r="Q29" s="12">
        <v>2</v>
      </c>
      <c r="R29" s="12">
        <v>1252</v>
      </c>
      <c r="S29" s="12">
        <v>274</v>
      </c>
      <c r="T29" s="12">
        <v>0</v>
      </c>
    </row>
    <row r="30" spans="1:20" ht="15.75" x14ac:dyDescent="0.25">
      <c r="A30" s="18" t="s">
        <v>26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790</v>
      </c>
      <c r="H30" s="26">
        <v>225</v>
      </c>
      <c r="I30" s="26">
        <v>1015</v>
      </c>
      <c r="J30">
        <v>29</v>
      </c>
      <c r="M30" s="16" t="str">
        <v>Cromwell</v>
      </c>
      <c r="N30" s="12">
        <v>0</v>
      </c>
      <c r="O30" s="12">
        <v>0</v>
      </c>
      <c r="P30" s="12">
        <v>0</v>
      </c>
      <c r="Q30" s="12">
        <v>1</v>
      </c>
      <c r="R30" s="12">
        <v>421</v>
      </c>
      <c r="S30" s="12">
        <v>1935</v>
      </c>
      <c r="T30" s="12">
        <v>79</v>
      </c>
    </row>
    <row r="31" spans="1:20" ht="15.75" x14ac:dyDescent="0.25">
      <c r="B31">
        <f>_xlfn.AGGREGATE(9,5,Table1[&lt;=1939])</f>
        <v>1462</v>
      </c>
      <c r="C31">
        <f>_xlfn.AGGREGATE(9,5,Table1[1940])</f>
        <v>1379</v>
      </c>
      <c r="D31">
        <f>_xlfn.AGGREGATE(9,5,Table1[1941])</f>
        <v>4837</v>
      </c>
      <c r="E31">
        <f>_xlfn.AGGREGATE(9,5,Table1[1942])</f>
        <v>8622</v>
      </c>
      <c r="F31">
        <f>_xlfn.AGGREGATE(9,5,Table1[1943])</f>
        <v>7456</v>
      </c>
      <c r="G31">
        <f>_xlfn.AGGREGATE(9,5,Table1[1944])</f>
        <v>8102</v>
      </c>
      <c r="H31">
        <f>_xlfn.AGGREGATE(9,5,Table1[1945-Apr])</f>
        <v>1681</v>
      </c>
      <c r="I31">
        <f>_xlfn.AGGREGATE(9,5,Table1[Total])</f>
        <v>33539</v>
      </c>
      <c r="M31" s="16" t="str">
        <v>Comet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143</v>
      </c>
      <c r="T31" s="12">
        <v>480</v>
      </c>
    </row>
    <row r="32" spans="1:20" ht="15.75" x14ac:dyDescent="0.25">
      <c r="M32" s="16" t="str">
        <v>Churchill</v>
      </c>
      <c r="N32" s="12">
        <v>0</v>
      </c>
      <c r="O32" s="12">
        <v>0</v>
      </c>
      <c r="P32" s="12">
        <v>690</v>
      </c>
      <c r="Q32" s="12">
        <v>1731</v>
      </c>
      <c r="R32" s="12">
        <v>1360</v>
      </c>
      <c r="S32" s="12">
        <v>495</v>
      </c>
      <c r="T32" s="12">
        <v>0</v>
      </c>
    </row>
    <row r="33" spans="1:20" ht="15.75" x14ac:dyDescent="0.25">
      <c r="M33" s="17" t="str">
        <v>Covenanter</v>
      </c>
      <c r="N33" s="13">
        <v>0</v>
      </c>
      <c r="O33" s="13">
        <v>9</v>
      </c>
      <c r="P33" s="13">
        <v>746</v>
      </c>
      <c r="Q33" s="13">
        <v>986</v>
      </c>
      <c r="R33" s="13">
        <v>29</v>
      </c>
      <c r="S33" s="13">
        <v>0</v>
      </c>
      <c r="T33" s="13">
        <v>0</v>
      </c>
    </row>
    <row r="34" spans="1:20" x14ac:dyDescent="0.2">
      <c r="A34" s="4" t="s">
        <v>27</v>
      </c>
      <c r="B34" s="5">
        <v>1182</v>
      </c>
      <c r="C34" s="5">
        <v>155</v>
      </c>
      <c r="D34" s="5">
        <v>73</v>
      </c>
      <c r="E34" s="5">
        <v>18</v>
      </c>
      <c r="F34" s="5">
        <v>30</v>
      </c>
      <c r="G34" s="5">
        <v>56</v>
      </c>
      <c r="H34" s="5">
        <v>12</v>
      </c>
      <c r="I34" s="6">
        <v>1526</v>
      </c>
    </row>
    <row r="35" spans="1:20" x14ac:dyDescent="0.2">
      <c r="A35" s="1" t="s">
        <v>28</v>
      </c>
      <c r="B35" s="2">
        <v>130</v>
      </c>
      <c r="C35" s="2">
        <v>748</v>
      </c>
      <c r="D35" s="2">
        <v>3351</v>
      </c>
      <c r="E35" s="2">
        <v>5275</v>
      </c>
      <c r="F35" s="2">
        <v>3315</v>
      </c>
      <c r="G35" s="2">
        <v>1342</v>
      </c>
      <c r="H35" s="2">
        <v>346</v>
      </c>
      <c r="I35" s="3">
        <v>14507</v>
      </c>
      <c r="M35" t="s">
        <v>43</v>
      </c>
    </row>
    <row r="36" spans="1:20" x14ac:dyDescent="0.2">
      <c r="A36" s="4" t="s">
        <v>29</v>
      </c>
      <c r="B36" s="5">
        <v>150</v>
      </c>
      <c r="C36" s="5">
        <v>476</v>
      </c>
      <c r="D36" s="5">
        <v>1413</v>
      </c>
      <c r="E36" s="5">
        <v>3329</v>
      </c>
      <c r="F36" s="5">
        <v>3872</v>
      </c>
      <c r="G36" s="5">
        <v>2602</v>
      </c>
      <c r="H36" s="5">
        <v>606</v>
      </c>
      <c r="I36" s="6">
        <v>12448</v>
      </c>
    </row>
    <row r="37" spans="1:20" x14ac:dyDescent="0.2">
      <c r="A37" s="1" t="s">
        <v>30</v>
      </c>
      <c r="B37" s="2">
        <v>0</v>
      </c>
      <c r="C37" s="2">
        <v>0</v>
      </c>
      <c r="D37" s="2">
        <v>0</v>
      </c>
      <c r="E37" s="2">
        <v>0</v>
      </c>
      <c r="F37" s="2">
        <v>239</v>
      </c>
      <c r="G37" s="2">
        <v>4102</v>
      </c>
      <c r="H37" s="2">
        <v>717</v>
      </c>
      <c r="I37" s="3">
        <v>5058</v>
      </c>
    </row>
    <row r="38" spans="1:20" x14ac:dyDescent="0.2">
      <c r="A38" s="7" t="s">
        <v>31</v>
      </c>
      <c r="B38" s="8">
        <v>1462</v>
      </c>
      <c r="C38" s="8">
        <v>1379</v>
      </c>
      <c r="D38" s="8">
        <v>4837</v>
      </c>
      <c r="E38" s="8">
        <v>8622</v>
      </c>
      <c r="F38" s="8">
        <v>7456</v>
      </c>
      <c r="G38" s="8">
        <v>8102</v>
      </c>
      <c r="H38" s="8">
        <v>1681</v>
      </c>
      <c r="I38" s="9">
        <v>33539</v>
      </c>
    </row>
    <row r="40" spans="1:20" x14ac:dyDescent="0.2">
      <c r="I40" t="s">
        <v>51</v>
      </c>
    </row>
    <row r="41" spans="1:20" x14ac:dyDescent="0.2">
      <c r="D41" s="19" t="s">
        <v>34</v>
      </c>
      <c r="E41" t="s" vm="1">
        <v>53</v>
      </c>
    </row>
    <row r="42" spans="1:20" x14ac:dyDescent="0.2">
      <c r="J42" t="s">
        <v>60</v>
      </c>
      <c r="K42" t="s">
        <v>61</v>
      </c>
    </row>
    <row r="43" spans="1:20" x14ac:dyDescent="0.2">
      <c r="D43" t="s">
        <v>46</v>
      </c>
      <c r="E43" t="s">
        <v>47</v>
      </c>
      <c r="F43" t="s">
        <v>48</v>
      </c>
      <c r="G43" t="s">
        <v>49</v>
      </c>
      <c r="H43" t="s">
        <v>50</v>
      </c>
      <c r="J43" t="s">
        <v>52</v>
      </c>
      <c r="K43" s="27" t="s">
        <v>0</v>
      </c>
      <c r="L43">
        <v>3</v>
      </c>
    </row>
    <row r="44" spans="1:20" x14ac:dyDescent="0.2">
      <c r="D44">
        <v>3351</v>
      </c>
      <c r="E44">
        <v>5275</v>
      </c>
      <c r="F44">
        <v>3311</v>
      </c>
      <c r="G44">
        <v>1371</v>
      </c>
      <c r="H44">
        <v>178</v>
      </c>
      <c r="J44" t="s">
        <v>52</v>
      </c>
      <c r="K44" s="27" t="s">
        <v>56</v>
      </c>
      <c r="L44">
        <v>3</v>
      </c>
      <c r="M44" t="s">
        <v>79</v>
      </c>
    </row>
    <row r="45" spans="1:20" x14ac:dyDescent="0.2">
      <c r="J45" t="s">
        <v>52</v>
      </c>
      <c r="K45" s="27" t="s">
        <v>57</v>
      </c>
      <c r="L45">
        <v>3</v>
      </c>
      <c r="M45" t="s">
        <v>78</v>
      </c>
    </row>
    <row r="46" spans="1:20" x14ac:dyDescent="0.2">
      <c r="J46" t="s">
        <v>54</v>
      </c>
      <c r="K46" s="25" t="s">
        <v>1</v>
      </c>
      <c r="L46">
        <v>2</v>
      </c>
    </row>
    <row r="47" spans="1:20" x14ac:dyDescent="0.2">
      <c r="J47" t="s">
        <v>54</v>
      </c>
      <c r="K47" s="25" t="s">
        <v>3</v>
      </c>
      <c r="L47" t="s">
        <v>75</v>
      </c>
    </row>
    <row r="48" spans="1:20" x14ac:dyDescent="0.2">
      <c r="J48" t="s">
        <v>54</v>
      </c>
      <c r="K48" s="25" t="s">
        <v>6</v>
      </c>
      <c r="L48">
        <v>5</v>
      </c>
    </row>
    <row r="49" spans="10:13" x14ac:dyDescent="0.2">
      <c r="J49" t="s">
        <v>54</v>
      </c>
      <c r="K49" s="25" t="s">
        <v>2</v>
      </c>
      <c r="L49">
        <v>4</v>
      </c>
    </row>
    <row r="50" spans="10:13" x14ac:dyDescent="0.2">
      <c r="J50" t="s">
        <v>54</v>
      </c>
      <c r="K50" s="25" t="s">
        <v>7</v>
      </c>
      <c r="L50">
        <v>5</v>
      </c>
    </row>
    <row r="51" spans="10:13" x14ac:dyDescent="0.2">
      <c r="J51" t="s">
        <v>55</v>
      </c>
      <c r="K51" s="24" t="s">
        <v>15</v>
      </c>
      <c r="L51">
        <v>5</v>
      </c>
    </row>
    <row r="52" spans="10:13" x14ac:dyDescent="0.2">
      <c r="J52" t="s">
        <v>55</v>
      </c>
      <c r="K52" s="24" t="s">
        <v>17</v>
      </c>
      <c r="L52">
        <v>5</v>
      </c>
    </row>
    <row r="53" spans="10:13" x14ac:dyDescent="0.2">
      <c r="J53" t="s">
        <v>55</v>
      </c>
      <c r="K53" s="24" t="s">
        <v>21</v>
      </c>
      <c r="L53">
        <v>5</v>
      </c>
    </row>
    <row r="54" spans="10:13" ht="15.75" x14ac:dyDescent="0.25">
      <c r="J54" t="s">
        <v>55</v>
      </c>
      <c r="K54" s="24" t="s">
        <v>22</v>
      </c>
      <c r="L54">
        <v>5</v>
      </c>
      <c r="M54" s="20" t="s">
        <v>44</v>
      </c>
    </row>
    <row r="55" spans="10:13" x14ac:dyDescent="0.2">
      <c r="J55" t="s">
        <v>55</v>
      </c>
      <c r="K55" s="24" t="s">
        <v>23</v>
      </c>
      <c r="L55">
        <v>5</v>
      </c>
    </row>
    <row r="56" spans="10:13" x14ac:dyDescent="0.2">
      <c r="J56" t="s">
        <v>55</v>
      </c>
      <c r="K56" s="24" t="s">
        <v>8</v>
      </c>
      <c r="L56">
        <v>6</v>
      </c>
    </row>
    <row r="57" spans="10:13" x14ac:dyDescent="0.2">
      <c r="J57" t="s">
        <v>55</v>
      </c>
      <c r="K57" s="24" t="s">
        <v>9</v>
      </c>
      <c r="L57">
        <v>5</v>
      </c>
    </row>
    <row r="58" spans="10:13" x14ac:dyDescent="0.2">
      <c r="J58" t="s">
        <v>55</v>
      </c>
      <c r="K58" s="24" t="s">
        <v>10</v>
      </c>
      <c r="L58">
        <v>4</v>
      </c>
    </row>
    <row r="59" spans="10:13" x14ac:dyDescent="0.2">
      <c r="J59" t="s">
        <v>55</v>
      </c>
      <c r="K59" s="24" t="s">
        <v>11</v>
      </c>
      <c r="L59">
        <v>4</v>
      </c>
    </row>
    <row r="60" spans="10:13" x14ac:dyDescent="0.2">
      <c r="J60" t="s">
        <v>55</v>
      </c>
      <c r="K60" s="24" t="s">
        <v>12</v>
      </c>
      <c r="L60">
        <v>4</v>
      </c>
    </row>
    <row r="61" spans="10:13" x14ac:dyDescent="0.2">
      <c r="J61" t="s">
        <v>55</v>
      </c>
      <c r="K61" s="24" t="s">
        <v>13</v>
      </c>
      <c r="L61" t="s">
        <v>74</v>
      </c>
    </row>
    <row r="62" spans="10:13" x14ac:dyDescent="0.2">
      <c r="J62" t="s">
        <v>55</v>
      </c>
      <c r="K62" s="24" t="s">
        <v>20</v>
      </c>
      <c r="L62">
        <v>5</v>
      </c>
    </row>
    <row r="63" spans="10:13" x14ac:dyDescent="0.2">
      <c r="J63" t="s">
        <v>58</v>
      </c>
      <c r="K63" s="26" t="s">
        <v>4</v>
      </c>
      <c r="L63">
        <v>4</v>
      </c>
      <c r="M63" t="s">
        <v>76</v>
      </c>
    </row>
    <row r="64" spans="10:13" x14ac:dyDescent="0.2">
      <c r="J64" t="s">
        <v>58</v>
      </c>
      <c r="K64" s="26" t="s">
        <v>5</v>
      </c>
    </row>
    <row r="65" spans="2:13" x14ac:dyDescent="0.2">
      <c r="J65" t="s">
        <v>58</v>
      </c>
      <c r="K65" s="26" t="s">
        <v>14</v>
      </c>
    </row>
    <row r="66" spans="2:13" x14ac:dyDescent="0.2">
      <c r="J66" t="s">
        <v>58</v>
      </c>
      <c r="K66" s="26" t="s">
        <v>16</v>
      </c>
    </row>
    <row r="67" spans="2:13" x14ac:dyDescent="0.2">
      <c r="J67" t="s">
        <v>58</v>
      </c>
      <c r="K67" s="26" t="s">
        <v>18</v>
      </c>
    </row>
    <row r="68" spans="2:13" x14ac:dyDescent="0.2">
      <c r="J68" t="s">
        <v>58</v>
      </c>
      <c r="K68" s="26" t="s">
        <v>19</v>
      </c>
    </row>
    <row r="69" spans="2:13" x14ac:dyDescent="0.2">
      <c r="J69" t="s">
        <v>58</v>
      </c>
      <c r="K69" s="26" t="s">
        <v>24</v>
      </c>
      <c r="L69">
        <v>5</v>
      </c>
    </row>
    <row r="70" spans="2:13" x14ac:dyDescent="0.2">
      <c r="J70" t="s">
        <v>58</v>
      </c>
      <c r="K70" s="26" t="s">
        <v>25</v>
      </c>
      <c r="L70">
        <v>4</v>
      </c>
      <c r="M70" t="s">
        <v>77</v>
      </c>
    </row>
    <row r="71" spans="2:13" x14ac:dyDescent="0.2">
      <c r="J71" t="s">
        <v>58</v>
      </c>
      <c r="K71" s="26" t="s">
        <v>26</v>
      </c>
      <c r="L71">
        <v>5</v>
      </c>
      <c r="M71" t="s">
        <v>45</v>
      </c>
    </row>
    <row r="74" spans="2:13" x14ac:dyDescent="0.2">
      <c r="B74">
        <v>3</v>
      </c>
      <c r="C74">
        <v>3</v>
      </c>
      <c r="D74">
        <v>2</v>
      </c>
    </row>
  </sheetData>
  <phoneticPr fontId="4" type="noConversion"/>
  <hyperlinks>
    <hyperlink ref="M54" r:id="rId2" xr:uid="{EBBFBC98-D85D-4B20-A0AB-3351BB142795}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5D16B228-2EFA-4E53-88B3-2D8B1C6B8369}">
  <ds:schemaRefs/>
</ds:datastoreItem>
</file>

<file path=customXml/itemProps2.xml><?xml version="1.0" encoding="utf-8"?>
<ds:datastoreItem xmlns:ds="http://schemas.openxmlformats.org/officeDocument/2006/customXml" ds:itemID="{38766ADA-000E-4A25-B88D-83FCB5832AB0}">
  <ds:schemaRefs/>
</ds:datastoreItem>
</file>

<file path=customXml/itemProps3.xml><?xml version="1.0" encoding="utf-8"?>
<ds:datastoreItem xmlns:ds="http://schemas.openxmlformats.org/officeDocument/2006/customXml" ds:itemID="{71E7C585-347A-4453-A74C-C8B17937D29A}">
  <ds:schemaRefs/>
</ds:datastoreItem>
</file>

<file path=customXml/itemProps4.xml><?xml version="1.0" encoding="utf-8"?>
<ds:datastoreItem xmlns:ds="http://schemas.openxmlformats.org/officeDocument/2006/customXml" ds:itemID="{0949BB1A-7922-44CD-B23F-F8E9C6B53495}">
  <ds:schemaRefs/>
</ds:datastoreItem>
</file>

<file path=customXml/itemProps5.xml><?xml version="1.0" encoding="utf-8"?>
<ds:datastoreItem xmlns:ds="http://schemas.openxmlformats.org/officeDocument/2006/customXml" ds:itemID="{5F33687D-E20A-42DD-A555-67AE1F90B136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B5A02C0D-A46A-401A-8479-FF156BEEAD28}">
  <ds:schemaRefs/>
</ds:datastoreItem>
</file>

<file path=customXml/itemProps7.xml><?xml version="1.0" encoding="utf-8"?>
<ds:datastoreItem xmlns:ds="http://schemas.openxmlformats.org/officeDocument/2006/customXml" ds:itemID="{39422789-73F7-406E-AB21-D7ECF84548E5}">
  <ds:schemaRefs/>
</ds:datastoreItem>
</file>

<file path=customXml/itemProps8.xml><?xml version="1.0" encoding="utf-8"?>
<ds:datastoreItem xmlns:ds="http://schemas.openxmlformats.org/officeDocument/2006/customXml" ds:itemID="{4589E5E5-B0CD-45DB-B796-B7E2693A4A9F}">
  <ds:schemaRefs/>
</ds:datastoreItem>
</file>

<file path=customXml/itemProps9.xml><?xml version="1.0" encoding="utf-8"?>
<ds:datastoreItem xmlns:ds="http://schemas.openxmlformats.org/officeDocument/2006/customXml" ds:itemID="{61D05185-0AE4-45B0-9188-04F5FB5965B8}">
  <ds:schemaRefs/>
</ds:datastoreItem>
</file>

<file path=customXml/itemProps10.xml><?xml version="1.0" encoding="utf-8"?>
<ds:datastoreItem xmlns:ds="http://schemas.openxmlformats.org/officeDocument/2006/customXml" ds:itemID="{B4419137-7B12-47BB-A986-459A63A18413}">
  <ds:schemaRefs/>
</ds:datastoreItem>
</file>

<file path=customXml/itemProps11.xml><?xml version="1.0" encoding="utf-8"?>
<ds:datastoreItem xmlns:ds="http://schemas.openxmlformats.org/officeDocument/2006/customXml" ds:itemID="{3C0C74A4-1BAD-4B10-BA16-0C9AE3A9F42A}">
  <ds:schemaRefs/>
</ds:datastoreItem>
</file>

<file path=customXml/itemProps12.xml><?xml version="1.0" encoding="utf-8"?>
<ds:datastoreItem xmlns:ds="http://schemas.openxmlformats.org/officeDocument/2006/customXml" ds:itemID="{E35499E1-FFA1-4A6C-9BF6-AF7794BDA786}">
  <ds:schemaRefs/>
</ds:datastoreItem>
</file>

<file path=customXml/itemProps13.xml><?xml version="1.0" encoding="utf-8"?>
<ds:datastoreItem xmlns:ds="http://schemas.openxmlformats.org/officeDocument/2006/customXml" ds:itemID="{9FED3F72-6B72-4BEB-AC67-826A6F626C63}">
  <ds:schemaRefs/>
</ds:datastoreItem>
</file>

<file path=customXml/itemProps14.xml><?xml version="1.0" encoding="utf-8"?>
<ds:datastoreItem xmlns:ds="http://schemas.openxmlformats.org/officeDocument/2006/customXml" ds:itemID="{1FCE5E7A-2334-4BAD-ACEF-3B2320960B31}">
  <ds:schemaRefs/>
</ds:datastoreItem>
</file>

<file path=customXml/itemProps15.xml><?xml version="1.0" encoding="utf-8"?>
<ds:datastoreItem xmlns:ds="http://schemas.openxmlformats.org/officeDocument/2006/customXml" ds:itemID="{CEE11999-A788-4496-B894-7298C1005879}">
  <ds:schemaRefs/>
</ds:datastoreItem>
</file>

<file path=customXml/itemProps16.xml><?xml version="1.0" encoding="utf-8"?>
<ds:datastoreItem xmlns:ds="http://schemas.openxmlformats.org/officeDocument/2006/customXml" ds:itemID="{29C58068-1DD5-4D8F-87CB-D0DD0AB79B2E}">
  <ds:schemaRefs/>
</ds:datastoreItem>
</file>

<file path=customXml/itemProps17.xml><?xml version="1.0" encoding="utf-8"?>
<ds:datastoreItem xmlns:ds="http://schemas.openxmlformats.org/officeDocument/2006/customXml" ds:itemID="{6B6355D7-6AF0-4B1F-80D4-599AC7D67B32}">
  <ds:schemaRefs/>
</ds:datastoreItem>
</file>

<file path=customXml/itemProps18.xml><?xml version="1.0" encoding="utf-8"?>
<ds:datastoreItem xmlns:ds="http://schemas.openxmlformats.org/officeDocument/2006/customXml" ds:itemID="{BE430726-C142-4DE2-BBCC-FCA7542F6981}">
  <ds:schemaRefs/>
</ds:datastoreItem>
</file>

<file path=customXml/itemProps19.xml><?xml version="1.0" encoding="utf-8"?>
<ds:datastoreItem xmlns:ds="http://schemas.openxmlformats.org/officeDocument/2006/customXml" ds:itemID="{C23B3B08-47E3-4033-84E5-C79F3919D49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DataCleanup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2023-05-28T02:43:12Z</dcterms:created>
  <dcterms:modified xsi:type="dcterms:W3CDTF">2023-06-02T20:56:11Z</dcterms:modified>
</cp:coreProperties>
</file>