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8"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3" documentId="8_{DF3C4281-15C0-4FF2-939D-4CA811A0B408}" xr6:coauthVersionLast="47" xr6:coauthVersionMax="47" xr10:uidLastSave="{BEE4D799-EF23-4D19-976D-5F2ADD9D7992}"/>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32">BP_Data!$O$24:$S$31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7" i="9" l="1" a="1"/>
  <c r="L17" i="9" a="1"/>
  <c r="K18" i="9" a="1"/>
  <c r="L18" i="9" a="1"/>
  <c r="K19" i="9" a="1"/>
  <c r="L19" i="9" a="1"/>
  <c r="K16" i="9" a="1"/>
  <c r="L16" i="9" a="1"/>
  <c r="K15" i="9" a="1"/>
  <c r="L15" i="9" a="1"/>
  <c r="G5" i="21" a="1"/>
  <c r="E10" i="39"/>
  <c r="L4" i="39" a="1"/>
  <c r="F57" i="37" a="1"/>
  <c r="B5" i="11" a="1"/>
  <c r="F28" i="38"/>
  <c r="F29" i="38" s="1"/>
  <c r="F24" i="38"/>
  <c r="G24" i="38"/>
  <c r="H24" i="38"/>
  <c r="I24" i="38"/>
  <c r="J24" i="38"/>
  <c r="K24" i="38"/>
  <c r="L24" i="38"/>
  <c r="M24" i="38"/>
  <c r="N24" i="38"/>
  <c r="E24" i="38"/>
  <c r="N22" i="38"/>
  <c r="M22" i="38"/>
  <c r="L22" i="38"/>
  <c r="K22" i="38"/>
  <c r="J22" i="38"/>
  <c r="I22" i="38"/>
  <c r="H22" i="38"/>
  <c r="G22" i="38"/>
  <c r="F22" i="38"/>
  <c r="E22" i="38"/>
  <c r="F19" i="38"/>
  <c r="G19" i="38"/>
  <c r="H19" i="38"/>
  <c r="I19" i="38"/>
  <c r="J19" i="38"/>
  <c r="K19" i="38"/>
  <c r="L19" i="38"/>
  <c r="M19" i="38"/>
  <c r="N19" i="38"/>
  <c r="E19" i="38"/>
  <c r="N17" i="38"/>
  <c r="N20" i="38" s="1"/>
  <c r="M17" i="38"/>
  <c r="M20" i="38" s="1"/>
  <c r="L17" i="38"/>
  <c r="K17" i="38"/>
  <c r="J17" i="38"/>
  <c r="I17" i="38"/>
  <c r="H17" i="38"/>
  <c r="G17" i="38"/>
  <c r="F17" i="38"/>
  <c r="E17" i="38"/>
  <c r="N12" i="38"/>
  <c r="N14" i="38"/>
  <c r="N15" i="38" s="1"/>
  <c r="M12" i="38"/>
  <c r="M14" i="38"/>
  <c r="M15" i="38" s="1"/>
  <c r="L12" i="38"/>
  <c r="L14" i="38"/>
  <c r="L15" i="38" s="1"/>
  <c r="K12" i="38"/>
  <c r="K14" i="38"/>
  <c r="J12" i="38"/>
  <c r="J14" i="38"/>
  <c r="E12" i="38"/>
  <c r="F12" i="38"/>
  <c r="G12" i="38"/>
  <c r="H12" i="38"/>
  <c r="I12" i="38"/>
  <c r="F14" i="38"/>
  <c r="G14" i="38"/>
  <c r="H14" i="38"/>
  <c r="I14" i="38"/>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N25" i="38" l="1"/>
  <c r="M25" i="38"/>
  <c r="L25" i="38"/>
  <c r="K20" i="38"/>
  <c r="J20" i="38"/>
  <c r="K15" i="38"/>
  <c r="K25" i="38"/>
  <c r="J25" i="38"/>
  <c r="I20" i="38"/>
  <c r="I15" i="38"/>
  <c r="I25" i="38"/>
  <c r="H25" i="38"/>
  <c r="G25" i="38"/>
  <c r="H20" i="38"/>
  <c r="G20" i="38"/>
  <c r="L20" i="38"/>
  <c r="F20" i="38"/>
  <c r="E20" i="38"/>
  <c r="F25" i="38"/>
  <c r="E25" i="38"/>
  <c r="E193" i="8"/>
  <c r="E194" i="8"/>
  <c r="E196" i="8"/>
  <c r="E197" i="8"/>
  <c r="E15" i="38"/>
  <c r="F15" i="38"/>
  <c r="G15" i="38"/>
  <c r="H15" i="38"/>
  <c r="J15" i="38"/>
  <c r="E195" i="8"/>
  <c r="E192" i="8"/>
  <c r="C88" i="37"/>
  <c r="D46" i="37"/>
  <c r="D49" i="37" s="1"/>
  <c r="E50"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3" i="37" l="1"/>
  <c r="L103" i="37" a="1"/>
  <c r="L106" i="37" s="1"/>
  <c r="C90" i="37"/>
  <c r="C92" i="37"/>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<sst xmlns="http://schemas.openxmlformats.org/spreadsheetml/2006/main" count="6939" uniqueCount="3111">
  <si>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</si>
  <si>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</si>
  <si>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</si>
  <si>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</si>
  <si>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</si>
  <si>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</si>
  <si>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</si>
  <si>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</si>
  <si>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</si>
  <si>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</si>
  <si>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</si>
  <si>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</si>
  <si>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</si>
  <si>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</si>
  <si>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</si>
  <si>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</si>
  <si>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</si>
  <si>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</si>
  <si>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</si>
  <si>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</si>
  <si>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</si>
  <si>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</si>
  <si>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</si>
  <si>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</si>
  <si>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</si>
  <si>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</si>
  <si>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</si>
  <si>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</si>
  <si>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</si>
  <si>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</si>
  <si>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</si>
  <si>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</si>
  <si>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</si>
  <si>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</si>
  <si>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</si>
  <si>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</si>
  <si>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</si>
  <si>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</si>
  <si>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</si>
  <si>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</si>
  <si>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</si>
  <si>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</si>
  <si>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</si>
  <si>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</si>
  <si>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</si>
  <si>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</si>
  <si>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</si>
  <si>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</si>
  <si>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</si>
  <si>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</si>
  <si>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</si>
  <si>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</si>
  <si>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</si>
  <si>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</si>
  <si>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</si>
  <si>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</si>
  <si>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</si>
  <si>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</si>
  <si>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</si>
  <si>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</si>
  <si>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</si>
  <si>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</si>
  <si>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</si>
  <si>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</si>
  <si>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</si>
  <si>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</si>
  <si>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</si>
  <si>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</si>
  <si>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</si>
  <si>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</si>
  <si>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</si>
  <si>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</si>
  <si>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</si>
  <si>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</si>
  <si>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</si>
  <si>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</si>
  <si>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</si>
  <si>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</si>
  <si>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</si>
  <si>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</si>
  <si>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</si>
  <si>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</si>
  <si>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</si>
  <si>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</si>
  <si>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</si>
  <si>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</si>
  <si>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</si>
  <si>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</si>
  <si>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</si>
  <si>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</si>
  <si>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</si>
  <si>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</si>
  <si>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</si>
  <si>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</si>
  <si>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</si>
  <si>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</si>
  <si>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</si>
  <si>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</si>
  <si>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</si>
  <si>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</si>
  <si>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</si>
  <si>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</si>
  <si>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</si>
  <si>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</si>
  <si>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</si>
  <si>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</si>
  <si>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</si>
  <si>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</si>
  <si>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</si>
  <si>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</si>
  <si>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</si>
  <si>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</si>
  <si>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</si>
  <si>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</si>
  <si>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</si>
  <si>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</si>
  <si>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</si>
  <si>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</si>
  <si>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</si>
  <si>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</si>
  <si>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</si>
  <si>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</si>
  <si>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</si>
  <si>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</si>
  <si>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</si>
  <si>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</si>
  <si>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</si>
  <si>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</si>
  <si>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</si>
  <si>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</si>
  <si>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</si>
  <si>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</si>
  <si>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</si>
  <si>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</si>
  <si>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</si>
  <si>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</si>
  <si>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</si>
  <si>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</si>
  <si>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</si>
  <si>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</si>
  <si>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</si>
  <si>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</si>
  <si>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</si>
  <si>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</si>
  <si>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</si>
  <si>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</si>
  <si>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</si>
  <si>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</si>
  <si>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</si>
  <si>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</si>
  <si>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</si>
  <si>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</si>
  <si>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</si>
  <si>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</si>
  <si>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</si>
  <si>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</si>
  <si>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</si>
  <si>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</si>
  <si>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</si>
  <si>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</si>
  <si>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</si>
  <si>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</si>
  <si>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</si>
  <si>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</si>
  <si>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</si>
  <si>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</si>
  <si>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</si>
  <si>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</si>
  <si>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</si>
  <si>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</si>
  <si>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</si>
  <si>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</si>
  <si>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</si>
  <si>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</si>
  <si>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</si>
  <si>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</si>
  <si>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</si>
  <si>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</si>
  <si>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</si>
  <si>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</si>
  <si>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</si>
  <si>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</si>
  <si>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</si>
  <si>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</si>
  <si>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</si>
  <si>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</si>
  <si>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</si>
  <si>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</si>
  <si>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</si>
  <si>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</si>
  <si>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</si>
  <si>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</si>
  <si>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</si>
  <si>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</si>
  <si>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</si>
  <si>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</si>
  <si>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</si>
  <si>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</si>
  <si>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</si>
  <si>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</si>
  <si>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</si>
  <si>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</si>
  <si>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</si>
  <si>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</si>
  <si>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</si>
  <si>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</si>
  <si>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</si>
  <si>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</si>
  <si>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</si>
  <si>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</si>
  <si>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</si>
  <si>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</si>
  <si>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</si>
  <si>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</si>
  <si>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</si>
  <si>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</si>
  <si>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</si>
  <si>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</si>
  <si>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</si>
  <si>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</si>
  <si>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</si>
  <si>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</si>
  <si>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</si>
  <si>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</si>
  <si>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</si>
  <si>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</si>
  <si>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</si>
  <si>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</si>
  <si>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</si>
  <si>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</si>
  <si>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</si>
  <si>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</si>
  <si>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</si>
  <si>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</si>
  <si>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</si>
  <si>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</si>
  <si>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</si>
  <si>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</si>
  <si>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</si>
  <si>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</si>
  <si>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</si>
  <si>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</si>
  <si>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</si>
  <si>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</si>
  <si>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</si>
  <si>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</si>
  <si>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</si>
  <si>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</si>
  <si>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</si>
  <si>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</si>
  <si>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</si>
  <si>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</si>
  <si>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</si>
  <si>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</si>
  <si>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</si>
  <si>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</si>
  <si>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</si>
  <si>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</si>
  <si>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</si>
  <si>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</si>
  <si>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</si>
  <si>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</si>
  <si>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</si>
  <si>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</si>
  <si>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</si>
  <si>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</si>
  <si>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</si>
  <si>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</si>
  <si>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</si>
  <si>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</si>
  <si>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</si>
  <si>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</si>
  <si>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</si>
  <si>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</si>
  <si>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</si>
  <si>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</si>
  <si>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</si>
  <si>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</si>
  <si>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</si>
  <si>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</si>
  <si>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</si>
  <si>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</si>
  <si>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</si>
  <si>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</si>
  <si>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</si>
  <si>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</si>
  <si>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</si>
  <si>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</si>
  <si>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</si>
  <si>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</si>
  <si>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</si>
  <si>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</si>
  <si>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</si>
  <si>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</si>
  <si>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</si>
  <si>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</si>
  <si>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</si>
  <si>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</si>
  <si>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</si>
  <si>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</si>
  <si>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</si>
  <si>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</si>
  <si>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</si>
  <si>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</si>
  <si>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</si>
  <si>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</si>
  <si>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</si>
  <si>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</si>
  <si>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</si>
  <si>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</si>
  <si>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</si>
  <si>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</si>
  <si>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</si>
  <si>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</si>
  <si>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</si>
  <si>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</si>
  <si>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</si>
  <si>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</si>
  <si>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</si>
  <si>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</si>
  <si>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</si>
  <si>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</si>
  <si>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</si>
  <si>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</si>
  <si>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</si>
  <si>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</si>
  <si>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</si>
  <si>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</si>
  <si>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</si>
  <si>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</si>
  <si>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</si>
  <si>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</si>
  <si>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</si>
  <si>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</si>
  <si>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</si>
  <si>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</si>
  <si>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</si>
  <si>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</si>
  <si>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</si>
  <si>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</si>
  <si>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</si>
  <si>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</si>
  <si>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</si>
  <si>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</si>
  <si>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</si>
  <si>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</si>
  <si>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</si>
  <si>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</si>
  <si>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</si>
  <si>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</si>
  <si>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</si>
  <si>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</si>
  <si>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</si>
  <si>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</si>
  <si>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</si>
  <si>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</si>
  <si>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</si>
  <si>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</si>
  <si>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</si>
  <si>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</si>
  <si>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</si>
  <si>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</si>
  <si>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</si>
  <si>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</si>
  <si>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</si>
  <si>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</si>
  <si>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</si>
  <si>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</si>
  <si>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</si>
  <si>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</si>
  <si>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</si>
  <si>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</si>
  <si>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</si>
  <si>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</si>
  <si>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</si>
  <si>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</si>
  <si>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</si>
  <si>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</si>
  <si>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</si>
  <si>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</si>
  <si>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</si>
  <si>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</si>
  <si>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</si>
  <si>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</si>
  <si>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</si>
  <si>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</si>
  <si>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</si>
  <si>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</si>
  <si>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</si>
  <si>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</si>
  <si>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</si>
  <si>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</si>
  <si>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</si>
  <si>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</si>
  <si>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</si>
  <si>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</si>
  <si>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</si>
  <si>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</si>
  <si>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</si>
  <si>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</si>
  <si>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</si>
  <si>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</si>
  <si>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</si>
  <si>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</si>
  <si>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</si>
  <si>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</si>
  <si>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</si>
  <si>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</si>
  <si>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</si>
  <si>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</si>
  <si>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</si>
  <si>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</si>
  <si>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</si>
  <si>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</si>
  <si>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</si>
  <si>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</si>
  <si>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</si>
  <si>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</si>
  <si>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</si>
  <si>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</si>
  <si>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</si>
  <si>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</si>
  <si>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</si>
  <si>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</si>
  <si>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</si>
  <si>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</si>
  <si>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</si>
  <si>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</si>
  <si>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</si>
  <si>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</si>
  <si>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</si>
  <si>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</si>
  <si>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</si>
  <si>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</si>
  <si>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</si>
  <si>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</si>
  <si>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</si>
  <si>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</si>
  <si>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</si>
  <si>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</si>
  <si>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</si>
  <si>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</si>
  <si>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</si>
  <si>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</si>
  <si>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</si>
  <si>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</si>
  <si>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</si>
  <si>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</si>
  <si>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</si>
  <si>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</si>
  <si>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</si>
  <si>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</si>
  <si>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</si>
  <si>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</si>
  <si>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</si>
  <si>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</si>
  <si>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</si>
  <si>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</si>
  <si>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</si>
  <si>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</si>
  <si>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</si>
  <si>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</si>
  <si>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</si>
  <si>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</si>
  <si>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</si>
  <si>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</si>
  <si>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</si>
  <si>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</si>
  <si>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</si>
  <si>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</si>
  <si>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</si>
  <si>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</si>
  <si>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</si>
  <si>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</si>
  <si>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</si>
  <si>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</si>
  <si>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</si>
  <si>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</si>
  <si>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</si>
  <si>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</si>
  <si>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</si>
  <si>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</si>
  <si>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</si>
  <si>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</si>
  <si>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</si>
  <si>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</si>
  <si>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</si>
  <si>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</si>
  <si>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</si>
  <si>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</si>
  <si>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</si>
  <si>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</si>
  <si>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</si>
  <si>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</si>
  <si>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</si>
  <si>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</si>
  <si>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</si>
  <si>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</si>
  <si>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</si>
  <si>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</si>
  <si>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</si>
  <si>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</si>
  <si>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</si>
  <si>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</si>
  <si>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</si>
  <si>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</si>
  <si>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</si>
  <si>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</si>
  <si>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</si>
  <si>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</si>
  <si>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</si>
  <si>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</si>
  <si>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</si>
  <si>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</si>
  <si>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</si>
  <si>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</si>
  <si>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</si>
  <si>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</si>
  <si>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</si>
  <si>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</si>
  <si>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</si>
  <si>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</si>
  <si>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</si>
  <si>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</si>
  <si>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</si>
  <si>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</si>
  <si>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</si>
  <si>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</si>
  <si>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</si>
  <si>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</si>
  <si>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</si>
  <si>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</si>
  <si>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</si>
  <si>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</si>
  <si>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</si>
  <si>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</si>
  <si>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</si>
  <si>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</si>
  <si>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</si>
  <si>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</si>
  <si>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</si>
  <si>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</si>
  <si>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</si>
  <si>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</si>
  <si>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</si>
  <si>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</si>
  <si>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</si>
  <si>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</si>
  <si>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</si>
  <si>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</si>
  <si>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</si>
  <si>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</si>
  <si>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</si>
  <si>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</si>
  <si>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</si>
  <si>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</si>
  <si>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</si>
  <si>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</si>
  <si>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</si>
  <si>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</si>
  <si>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</si>
  <si>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</si>
  <si>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</si>
  <si>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</si>
  <si>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</si>
  <si>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</si>
  <si>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</si>
  <si>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</si>
  <si>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</si>
  <si>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</si>
  <si>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</si>
  <si>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</si>
  <si>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</si>
  <si>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</si>
  <si>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</si>
  <si>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</si>
  <si>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</si>
  <si>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</si>
  <si>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</si>
  <si>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</si>
  <si>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</si>
  <si>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</si>
  <si>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</si>
  <si>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</si>
  <si>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</si>
  <si>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</si>
  <si>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</si>
  <si>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</si>
  <si>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</si>
  <si>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</si>
  <si>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</si>
  <si>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</si>
  <si>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</si>
  <si>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</si>
  <si>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</si>
  <si>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</si>
  <si>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</si>
  <si>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</si>
  <si>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</si>
  <si>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</si>
  <si>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</si>
  <si>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</si>
  <si>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</si>
  <si>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</si>
  <si>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</si>
  <si>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</si>
  <si>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</si>
  <si>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</si>
  <si>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</si>
  <si>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</si>
  <si>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</si>
  <si>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</si>
  <si>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</si>
  <si>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</si>
  <si>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</si>
  <si>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</si>
  <si>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</si>
  <si>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</si>
  <si>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</si>
  <si>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</si>
  <si>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</si>
  <si>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</si>
  <si>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</si>
  <si>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</si>
  <si>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</si>
  <si>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</si>
  <si>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</si>
  <si>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</si>
  <si>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</si>
  <si>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</si>
  <si>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</si>
  <si>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</si>
  <si>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</si>
  <si>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</si>
  <si>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</si>
  <si>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</si>
  <si>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</si>
  <si>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</si>
  <si>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</si>
  <si>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</si>
  <si>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</si>
  <si>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</si>
  <si>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</si>
  <si>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</si>
  <si>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</si>
  <si>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</si>
  <si>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</si>
  <si>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</si>
  <si>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</si>
  <si>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</si>
  <si>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</si>
  <si>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</si>
  <si>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</si>
  <si>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</si>
  <si>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</si>
  <si>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</si>
  <si>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</si>
  <si>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</si>
  <si>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</si>
  <si>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</si>
  <si>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</si>
  <si>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</si>
  <si>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</si>
  <si>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</si>
  <si>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</si>
  <si>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</si>
  <si>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</si>
  <si>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</si>
  <si>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</si>
  <si>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</si>
  <si>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</si>
  <si>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</si>
  <si>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</si>
  <si>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</si>
  <si>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</si>
  <si>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</si>
  <si>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</si>
  <si>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</si>
  <si>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</si>
  <si>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</si>
  <si>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</si>
  <si>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</si>
  <si>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</si>
  <si>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</si>
  <si>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</si>
  <si>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</si>
  <si>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</si>
  <si>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</si>
  <si>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</si>
  <si>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</si>
  <si>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</si>
  <si>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</si>
  <si>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</si>
  <si>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</si>
  <si>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</si>
  <si>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</si>
  <si>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</si>
  <si>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</si>
  <si>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</si>
  <si>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</si>
  <si>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</si>
  <si>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</si>
  <si>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</si>
  <si>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</si>
  <si>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</si>
  <si>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</si>
  <si>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</si>
  <si>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</si>
  <si>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</si>
  <si>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</si>
  <si>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</si>
  <si>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</si>
  <si>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</si>
  <si>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</si>
  <si>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</si>
  <si>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</si>
  <si>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</si>
  <si>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</si>
  <si>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</si>
  <si>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</si>
  <si>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</si>
  <si>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</si>
  <si>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</si>
  <si>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</si>
  <si>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</si>
  <si>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</si>
  <si>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</si>
  <si>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</si>
  <si>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</si>
  <si>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</si>
  <si>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</si>
  <si>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</si>
  <si>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</si>
  <si>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</si>
  <si>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</si>
  <si>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</si>
  <si>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</si>
  <si>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</si>
  <si>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</si>
  <si>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</si>
  <si>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</si>
  <si>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</si>
  <si>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</si>
  <si>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</si>
  <si>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</si>
  <si>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</si>
  <si>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</si>
  <si>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</si>
  <si>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</si>
  <si>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</si>
  <si>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</si>
  <si>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</si>
  <si>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</si>
  <si>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</si>
  <si>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</si>
  <si>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</si>
  <si>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</si>
  <si>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</si>
  <si>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</si>
  <si>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</si>
  <si>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</si>
  <si>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</si>
  <si>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</si>
  <si>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</si>
  <si>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</si>
  <si>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</si>
  <si>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</si>
  <si>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</si>
  <si>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</si>
  <si>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</si>
  <si>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</si>
  <si>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</si>
  <si>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</si>
  <si>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</si>
  <si>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</si>
  <si>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</si>
  <si>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</si>
  <si>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</si>
  <si>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</si>
  <si>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</si>
  <si>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</si>
  <si>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</si>
  <si>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</si>
  <si>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</si>
  <si>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</si>
  <si>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</si>
  <si>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</si>
  <si>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</si>
  <si>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</si>
  <si>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</si>
  <si>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</si>
  <si>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</si>
  <si>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</si>
  <si>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</si>
  <si>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</si>
  <si>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</si>
  <si>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</si>
  <si>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</si>
  <si>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</si>
  <si>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</si>
  <si>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</si>
  <si>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</si>
  <si>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</si>
  <si>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</si>
  <si>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</si>
  <si>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</si>
  <si>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</si>
  <si>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</si>
  <si>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</si>
  <si>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</si>
  <si>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</si>
  <si>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</si>
  <si>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</si>
  <si>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</si>
  <si>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</si>
  <si>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</si>
  <si>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</si>
  <si>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</si>
  <si>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</si>
  <si>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</si>
  <si>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</si>
  <si>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</si>
  <si>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</si>
  <si>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</si>
  <si>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</si>
  <si>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</si>
  <si>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</si>
  <si>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</si>
  <si>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</si>
  <si>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</si>
  <si>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</si>
  <si>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</si>
  <si>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</si>
  <si>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</si>
  <si>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</si>
  <si>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</si>
  <si>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</si>
  <si>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</si>
  <si>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</si>
  <si>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</si>
  <si>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</si>
  <si>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</si>
  <si>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</si>
  <si>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</si>
  <si>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</si>
  <si>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</si>
  <si>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</si>
  <si>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</si>
  <si>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</si>
  <si>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</si>
  <si>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</si>
  <si>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</si>
  <si>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</si>
  <si>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</si>
  <si>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</si>
  <si>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</si>
  <si>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</si>
  <si>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</si>
  <si>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</si>
  <si>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</si>
  <si>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</si>
  <si>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</si>
  <si>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</si>
  <si>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</si>
  <si>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</si>
  <si>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</si>
  <si>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</si>
  <si>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</si>
  <si>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</si>
  <si>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</si>
  <si>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</si>
  <si>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</si>
  <si>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</si>
  <si>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</si>
  <si>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</si>
  <si>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</si>
  <si>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</si>
  <si>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</si>
  <si>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</si>
  <si>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</si>
  <si>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</si>
  <si>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</si>
  <si>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</si>
  <si>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</si>
  <si>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</si>
  <si>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</si>
  <si>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</si>
  <si>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</si>
  <si>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</si>
  <si>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</si>
  <si>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</si>
  <si>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</si>
  <si>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</si>
  <si>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</si>
  <si>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</si>
  <si>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</si>
  <si>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</si>
  <si>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</si>
  <si>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</si>
  <si>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</si>
  <si>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</si>
  <si>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</si>
  <si>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</si>
  <si>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</si>
  <si>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</si>
  <si>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</si>
  <si>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</si>
  <si>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</si>
  <si>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</si>
  <si>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</si>
  <si>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</si>
  <si>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</si>
  <si>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</si>
  <si>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</si>
  <si>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</si>
  <si>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</si>
  <si>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</si>
  <si>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</si>
  <si>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</si>
  <si>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</si>
  <si>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</si>
  <si>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</si>
  <si>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</si>
  <si>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</si>
  <si>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</si>
  <si>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</si>
  <si>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</si>
  <si>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</si>
  <si>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</si>
  <si>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</si>
  <si>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</si>
  <si>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</si>
  <si>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</si>
  <si>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</si>
  <si>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</si>
  <si>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</si>
  <si>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</si>
  <si>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</si>
  <si>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</si>
  <si>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</si>
  <si>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</si>
  <si>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</si>
  <si>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</si>
  <si>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</si>
  <si>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</si>
  <si>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</si>
  <si>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</si>
  <si>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</si>
  <si>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</si>
  <si>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</si>
  <si>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</si>
  <si>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</si>
  <si>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</si>
  <si>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</si>
  <si>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</si>
  <si>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</si>
  <si>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</si>
  <si>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</si>
  <si>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</si>
  <si>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</si>
  <si>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</si>
  <si>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</si>
  <si>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</si>
  <si>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</si>
  <si>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</si>
  <si>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</si>
  <si>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</si>
  <si>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</si>
  <si>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</si>
  <si>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</si>
  <si>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</si>
  <si>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</si>
  <si>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</si>
  <si>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</si>
  <si>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</si>
  <si>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</si>
  <si>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</si>
  <si>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</si>
  <si>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</si>
  <si>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</si>
  <si>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</si>
  <si>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</si>
  <si>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</si>
  <si>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</si>
  <si>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</si>
  <si>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</si>
  <si>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</si>
  <si>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</si>
  <si>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</si>
  <si>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</si>
  <si>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</si>
  <si>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</si>
  <si>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</si>
  <si>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</si>
  <si>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</si>
  <si>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</si>
  <si>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</si>
  <si>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</si>
  <si>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</si>
  <si>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</si>
  <si>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</si>
  <si>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</si>
  <si>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</si>
  <si>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</si>
  <si>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</si>
  <si>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</si>
  <si>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</si>
  <si>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</si>
  <si>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</si>
  <si>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</si>
  <si>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</si>
  <si>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</si>
  <si>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</si>
  <si>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</si>
  <si>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</si>
  <si>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</si>
  <si>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</si>
  <si>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</si>
  <si>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</si>
  <si>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</si>
  <si>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</si>
  <si>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</si>
  <si>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</si>
  <si>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</si>
  <si>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</si>
  <si>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</si>
  <si>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</si>
  <si>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</si>
  <si>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</si>
  <si>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</si>
  <si>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</si>
  <si>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</si>
  <si>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</si>
  <si>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</si>
  <si>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</si>
  <si>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</si>
  <si>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</si>
  <si>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</si>
  <si>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</si>
  <si>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</si>
  <si>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</si>
  <si>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</si>
  <si>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</si>
  <si>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</si>
  <si>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</si>
  <si>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</si>
  <si>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</si>
  <si>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</si>
  <si>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</si>
  <si>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</si>
  <si>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</si>
  <si>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</si>
  <si>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</si>
  <si>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</si>
  <si>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</si>
  <si>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</si>
  <si>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</si>
  <si>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</si>
  <si>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</si>
  <si>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</si>
  <si>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</si>
  <si>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</si>
  <si>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</si>
  <si>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</si>
  <si>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</si>
  <si>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</si>
  <si>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</si>
  <si>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</si>
  <si>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</si>
  <si>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</si>
  <si>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</si>
  <si>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</si>
  <si>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</si>
  <si>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</si>
  <si>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</si>
  <si>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</si>
  <si>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</si>
  <si>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</si>
  <si>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</si>
  <si>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</si>
  <si>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</si>
  <si>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</si>
  <si>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</si>
  <si>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</si>
  <si>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</si>
  <si>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</si>
  <si>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</si>
  <si>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</si>
  <si>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</si>
  <si>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</si>
  <si>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</si>
  <si>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</si>
  <si>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</si>
  <si>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</si>
  <si>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</si>
  <si>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</si>
  <si>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</si>
  <si>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</si>
  <si>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</si>
  <si>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</si>
  <si>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</si>
  <si>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</si>
  <si>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</si>
  <si>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</si>
  <si>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</si>
  <si>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</si>
  <si>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</si>
  <si>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</si>
  <si>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</si>
  <si>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</si>
  <si>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</si>
  <si>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</si>
  <si>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</si>
  <si>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</si>
  <si>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</si>
  <si>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</si>
  <si>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</si>
  <si>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</si>
  <si>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</si>
  <si>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</si>
  <si>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</si>
  <si>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</si>
  <si>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</si>
  <si>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</si>
  <si>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</si>
  <si>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</si>
  <si>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</si>
  <si>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</si>
  <si>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</si>
  <si>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</si>
  <si>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</si>
  <si>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</si>
  <si>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</si>
  <si>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</si>
  <si>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</si>
  <si>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</si>
  <si>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</si>
  <si>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</si>
  <si>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</si>
  <si>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</si>
  <si>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</si>
  <si>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</si>
  <si>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</si>
  <si>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</si>
  <si>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</si>
  <si>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</si>
  <si>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</si>
  <si>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</si>
  <si>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</si>
  <si>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</si>
  <si>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</si>
  <si>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</si>
  <si>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</si>
  <si>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</si>
  <si>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</si>
  <si>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</si>
  <si>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</si>
  <si>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</si>
  <si>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</si>
  <si>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</si>
  <si>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</si>
  <si>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</si>
  <si>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</si>
  <si>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</si>
  <si>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</si>
  <si>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</si>
  <si>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</si>
  <si>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</si>
  <si>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</si>
  <si>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</si>
  <si>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</si>
  <si>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</si>
  <si>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</si>
  <si>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</si>
  <si>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</si>
  <si>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</si>
  <si>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</si>
  <si>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</si>
  <si>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</si>
  <si>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</si>
  <si>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</si>
  <si>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</si>
  <si>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</si>
  <si>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</si>
  <si>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</si>
  <si>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</si>
  <si>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</si>
  <si>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</si>
  <si>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</si>
  <si>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</si>
  <si>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</si>
  <si>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</si>
  <si>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</si>
  <si>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</si>
  <si>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</si>
  <si>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</si>
  <si>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</si>
  <si>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</si>
  <si>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</si>
  <si>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</si>
  <si>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</si>
  <si>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</si>
  <si>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</si>
  <si>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</si>
  <si>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</si>
  <si>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</si>
  <si>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</si>
  <si>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</si>
  <si>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</si>
  <si>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</si>
  <si>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</si>
  <si>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</si>
  <si>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</si>
  <si>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</si>
  <si>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</si>
  <si>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</si>
  <si>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</si>
  <si>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</si>
  <si>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</si>
  <si>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</si>
  <si>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</si>
  <si>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</si>
  <si>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</si>
  <si>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</si>
  <si>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</si>
  <si>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</si>
  <si>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</si>
  <si>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</si>
  <si>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</si>
  <si>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</si>
  <si>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</si>
  <si>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</si>
  <si>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</si>
  <si>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</si>
  <si>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</si>
  <si>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</si>
  <si>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</si>
  <si>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</si>
  <si>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</si>
  <si>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</si>
  <si>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</si>
  <si>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</si>
  <si>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</si>
  <si>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</si>
  <si>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</si>
  <si>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</si>
  <si>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</si>
  <si>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</si>
  <si>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</si>
  <si>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</si>
  <si>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</si>
  <si>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</si>
  <si>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</si>
  <si>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</si>
  <si>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</si>
  <si>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</si>
  <si>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</si>
  <si>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</si>
  <si>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</si>
  <si>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</si>
  <si>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</si>
  <si>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</si>
  <si>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</si>
  <si>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</si>
  <si>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</si>
  <si>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</si>
  <si>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</si>
  <si>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</si>
  <si>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</si>
  <si>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</si>
  <si>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</si>
  <si>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</si>
  <si>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</si>
  <si>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</si>
  <si>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</si>
  <si>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</si>
  <si>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</si>
  <si>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</si>
  <si>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</si>
  <si>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</si>
  <si>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</si>
  <si>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</si>
  <si>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</si>
  <si>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</si>
  <si>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</si>
  <si>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</si>
  <si>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</si>
  <si>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</si>
  <si>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</si>
  <si>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</si>
  <si>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</si>
  <si>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</si>
  <si>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</si>
  <si>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</si>
  <si>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</si>
  <si>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</si>
  <si>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</si>
  <si>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</si>
  <si>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</si>
  <si>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</si>
  <si>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</si>
  <si>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</si>
  <si>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</si>
  <si>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</si>
  <si>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</si>
  <si>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</si>
  <si>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</si>
  <si>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</si>
  <si>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</si>
  <si>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</si>
  <si>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</si>
  <si>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</si>
  <si>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</si>
  <si>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</si>
  <si>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</si>
  <si>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</si>
  <si>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</si>
  <si>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</si>
  <si>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</si>
  <si>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</si>
  <si>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</si>
  <si>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</si>
  <si>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</si>
  <si>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</si>
  <si>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</si>
  <si>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</si>
  <si>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</si>
  <si>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</si>
  <si>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</si>
  <si>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</si>
  <si>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</si>
  <si>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</si>
  <si>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</si>
  <si>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</si>
  <si>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</si>
  <si>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</si>
  <si>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</si>
  <si>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</si>
  <si>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</si>
  <si>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</si>
  <si>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</si>
  <si>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</si>
  <si>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</si>
  <si>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</si>
  <si>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</si>
  <si>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</si>
  <si>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</si>
  <si>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</si>
  <si>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</si>
  <si>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</si>
  <si>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</si>
  <si>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</si>
  <si>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</si>
  <si>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</si>
  <si>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</si>
  <si>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</si>
  <si>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</si>
  <si>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</si>
  <si>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</si>
  <si>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</si>
  <si>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</si>
  <si>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</si>
  <si>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</si>
  <si>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</si>
  <si>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</si>
  <si>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</si>
  <si>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</si>
  <si>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</si>
  <si>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</si>
  <si>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</si>
  <si>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</si>
  <si>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</si>
  <si>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</si>
  <si>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</si>
  <si>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</si>
  <si>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</si>
  <si>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</si>
  <si>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</si>
  <si>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</si>
  <si>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</si>
  <si>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</si>
  <si>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</si>
  <si>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</si>
  <si>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</si>
  <si>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</si>
  <si>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</si>
  <si>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</si>
  <si>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</si>
  <si>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</si>
  <si>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</si>
  <si>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</si>
  <si>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</si>
  <si>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</si>
  <si>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</si>
  <si>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</si>
  <si>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</si>
  <si>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</si>
  <si>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</si>
  <si>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</si>
  <si>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</si>
  <si>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</si>
  <si>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</si>
  <si>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</si>
  <si>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</si>
  <si>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</si>
  <si>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</si>
  <si>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</si>
  <si>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</si>
  <si>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</si>
  <si>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</si>
  <si>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</si>
  <si>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</si>
  <si>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</si>
  <si>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</si>
  <si>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</si>
  <si>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</si>
  <si>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</si>
  <si>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</si>
  <si>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</si>
  <si>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</si>
  <si>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</si>
  <si>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</si>
  <si>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</si>
  <si>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</si>
  <si>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</si>
  <si>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</si>
  <si>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</si>
  <si>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</si>
  <si>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</si>
  <si>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</si>
  <si>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</si>
  <si>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</si>
  <si>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</si>
  <si>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</si>
  <si>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</si>
  <si>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</si>
  <si>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</si>
  <si>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</si>
  <si>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</si>
  <si>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</si>
  <si>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</si>
  <si>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</si>
  <si>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</si>
  <si>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</si>
  <si>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</si>
  <si>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</si>
  <si>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</si>
  <si>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</si>
  <si>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</si>
  <si>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</si>
  <si>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</si>
  <si>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</si>
  <si>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</si>
  <si>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</si>
  <si>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</si>
  <si>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</si>
  <si>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</si>
  <si>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</si>
  <si>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</si>
  <si>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</si>
  <si>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</si>
  <si>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</si>
  <si>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</si>
  <si>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</si>
  <si>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</si>
  <si>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</si>
  <si>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</si>
  <si>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</si>
  <si>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</si>
  <si>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</si>
  <si>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</si>
  <si>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</si>
  <si>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</si>
  <si>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</si>
  <si>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</si>
  <si>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</si>
  <si>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</si>
  <si>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</si>
  <si>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</si>
  <si>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</si>
  <si>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</si>
  <si>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</si>
  <si>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</si>
  <si>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</si>
  <si>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</si>
  <si>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</si>
  <si>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</si>
  <si>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</si>
  <si>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</si>
  <si>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</si>
  <si>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</si>
  <si>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</si>
  <si>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</si>
  <si>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</si>
  <si>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</si>
  <si>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</si>
  <si>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</si>
  <si>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</si>
  <si>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</si>
  <si>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</si>
  <si>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</si>
  <si>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</si>
  <si>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</si>
  <si>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</si>
  <si>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</si>
  <si>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</si>
  <si>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</si>
  <si>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</si>
  <si>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</si>
  <si>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</si>
  <si>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</si>
  <si>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</si>
  <si>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</si>
  <si>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</si>
  <si>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</si>
  <si>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</si>
  <si>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</si>
  <si>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</si>
  <si>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</si>
  <si>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</si>
  <si>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</si>
  <si>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</si>
  <si>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</si>
  <si>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</si>
  <si>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</si>
  <si>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</si>
  <si>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</si>
  <si>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</si>
  <si>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</si>
  <si>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</si>
  <si>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</si>
  <si>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</si>
  <si>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</si>
  <si>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</si>
  <si>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</si>
  <si>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</si>
  <si>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</si>
  <si>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</si>
  <si>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</si>
  <si>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</si>
  <si>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</si>
  <si>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</si>
  <si>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</si>
  <si>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</si>
  <si>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</si>
  <si>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</si>
  <si>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</si>
  <si>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</si>
  <si>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</si>
  <si>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</si>
  <si>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</si>
  <si>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</si>
  <si>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</si>
  <si>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</si>
  <si>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</si>
  <si>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</si>
  <si>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</si>
  <si>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</si>
  <si>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</si>
  <si>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</si>
  <si>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</si>
  <si>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</si>
  <si>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</si>
  <si>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</si>
  <si>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</si>
  <si>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</si>
  <si>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</si>
  <si>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</si>
  <si>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</si>
  <si>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</si>
  <si>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</si>
  <si>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</si>
  <si>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</si>
  <si>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</si>
  <si>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</si>
  <si>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</si>
  <si>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</si>
  <si>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</si>
  <si>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</si>
  <si>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</si>
  <si>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</si>
  <si>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</si>
  <si>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</si>
  <si>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</si>
  <si>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</si>
  <si>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</si>
  <si>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</si>
  <si>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</si>
  <si>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</si>
  <si>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</si>
  <si>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</si>
  <si>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</si>
  <si>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</si>
  <si>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</si>
  <si>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</si>
  <si>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</si>
  <si>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</si>
  <si>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</si>
  <si>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</si>
  <si>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</si>
  <si>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</si>
  <si>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</si>
  <si>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</si>
  <si>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</si>
  <si>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</si>
  <si>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</si>
  <si>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</si>
  <si>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</si>
  <si>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</si>
  <si>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</si>
  <si>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</si>
  <si>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</si>
  <si>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</si>
  <si>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</si>
  <si>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</si>
  <si>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</si>
  <si>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</si>
  <si>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</si>
  <si>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</si>
  <si>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</si>
  <si>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</si>
  <si>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</si>
  <si>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</si>
  <si>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</si>
  <si>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</si>
  <si>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</si>
  <si>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</si>
  <si>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</si>
  <si>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</si>
  <si>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</si>
  <si>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</si>
  <si>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</si>
  <si>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</si>
  <si>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</si>
  <si>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</si>
  <si>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</si>
  <si>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</si>
  <si>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</si>
  <si>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</si>
  <si>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</si>
  <si>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</si>
  <si>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</si>
  <si>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</si>
  <si>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</si>
  <si>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</si>
  <si>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</si>
  <si>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</si>
  <si>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</si>
  <si>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</si>
  <si>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</si>
  <si>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</si>
  <si>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</si>
  <si>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</si>
  <si>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</si>
  <si>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</si>
  <si>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</si>
  <si>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</si>
  <si>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</si>
  <si>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</si>
  <si>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</si>
  <si>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</si>
  <si>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</si>
  <si>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</si>
  <si>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</si>
  <si>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</si>
  <si>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</si>
  <si>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</si>
  <si>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</si>
  <si>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</si>
  <si>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</si>
  <si>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</si>
  <si>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</si>
  <si>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</si>
  <si>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</si>
  <si>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</si>
  <si>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</si>
  <si>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</si>
  <si>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</si>
  <si>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</si>
  <si>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</si>
  <si>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</si>
  <si>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</si>
  <si>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</si>
  <si>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</si>
  <si>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</si>
  <si>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</si>
  <si>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</si>
  <si>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</si>
  <si>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</si>
  <si>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</si>
  <si>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</si>
  <si>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</si>
  <si>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</si>
  <si>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</si>
  <si>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</si>
  <si>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</si>
  <si>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</si>
  <si>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</si>
  <si>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</si>
  <si>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</si>
  <si>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</si>
  <si>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</si>
  <si>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</si>
  <si>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</si>
  <si>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</si>
  <si>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</si>
  <si>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</si>
  <si>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</si>
  <si>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</si>
  <si>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</si>
  <si>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</si>
  <si>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</si>
  <si>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</si>
  <si>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</si>
  <si>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</si>
  <si>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</si>
  <si>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</si>
  <si>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</si>
  <si>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</si>
  <si>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</si>
  <si>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</si>
  <si>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</si>
  <si>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</si>
  <si>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</si>
  <si>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</si>
  <si>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</si>
  <si>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</si>
  <si>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</si>
  <si>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</si>
  <si>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</si>
  <si>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</si>
  <si>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</si>
  <si>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</si>
  <si>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</si>
  <si>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</si>
  <si>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</si>
  <si>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</si>
  <si>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</si>
  <si>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</si>
  <si>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</si>
  <si>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</si>
  <si>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</si>
  <si>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</si>
  <si>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</si>
  <si>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</si>
  <si>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</si>
  <si>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</si>
  <si>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</si>
  <si>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</si>
  <si>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</si>
  <si>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</si>
  <si>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</si>
  <si>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</si>
  <si>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</si>
  <si>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</si>
  <si>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</si>
  <si>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</si>
  <si>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</si>
  <si>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</si>
  <si>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</si>
  <si>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</si>
  <si>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</si>
  <si>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</si>
  <si>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</si>
  <si>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</si>
  <si>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</si>
  <si>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</si>
  <si>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</si>
  <si>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</si>
  <si>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</si>
  <si>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</si>
  <si>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</si>
  <si>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</si>
  <si>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</si>
  <si>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</si>
  <si>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</si>
  <si>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</si>
  <si>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</si>
  <si>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</si>
  <si>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</si>
  <si>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</si>
  <si>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</si>
  <si>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</si>
  <si>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</si>
  <si>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</si>
  <si>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</si>
  <si>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</si>
  <si>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</si>
  <si>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</si>
  <si>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</si>
  <si>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</si>
  <si>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</si>
  <si>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</si>
  <si>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</si>
  <si>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</si>
  <si>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</si>
  <si>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</si>
  <si>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</si>
  <si>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</si>
  <si>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</si>
  <si>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</si>
  <si>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</si>
  <si>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</si>
  <si>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</si>
  <si>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</si>
  <si>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</si>
  <si>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</si>
  <si>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</si>
  <si>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</si>
  <si>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</si>
  <si>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</si>
  <si>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</si>
  <si>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</si>
  <si>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</si>
  <si>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</si>
  <si>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</si>
  <si>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</si>
  <si>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</si>
  <si>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</si>
  <si>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</si>
  <si>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</si>
  <si>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</si>
  <si>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</si>
  <si>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</si>
  <si>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</si>
  <si>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</si>
  <si>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</si>
  <si>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</si>
  <si>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</si>
  <si>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</si>
  <si>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</si>
  <si>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</si>
  <si>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</si>
  <si>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</si>
  <si>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</si>
  <si>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</si>
  <si>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</si>
  <si>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</si>
  <si>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</si>
  <si>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</si>
  <si>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</si>
  <si>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</si>
  <si>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</si>
  <si>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</si>
  <si>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</si>
  <si>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</si>
  <si>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</si>
  <si>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</si>
  <si>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</si>
  <si>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</si>
  <si>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</si>
  <si>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</si>
  <si>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</si>
  <si>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</si>
  <si>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</si>
  <si>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</si>
  <si>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</si>
  <si>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</si>
  <si>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</si>
  <si>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</si>
  <si>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</si>
  <si>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</si>
  <si>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</si>
  <si>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</si>
  <si>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</si>
  <si>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</si>
  <si>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</si>
  <si>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</si>
  <si>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</si>
  <si>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</si>
  <si>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</si>
  <si>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</si>
  <si>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</si>
  <si>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</si>
  <si>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</si>
  <si>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</si>
  <si>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</si>
  <si>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</si>
  <si>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</si>
  <si>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</si>
  <si>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</si>
  <si>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</si>
  <si>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</si>
  <si>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</si>
  <si>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</si>
  <si>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</si>
  <si>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</si>
  <si>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</si>
  <si>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</si>
  <si>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</si>
  <si>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</si>
  <si>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</si>
  <si>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</si>
  <si>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</si>
  <si>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</si>
  <si>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</si>
  <si>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</si>
  <si>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</si>
  <si>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</si>
  <si>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</si>
  <si>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</si>
  <si>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</si>
  <si>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</si>
  <si>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</si>
  <si>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</si>
  <si>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</si>
  <si>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</si>
  <si>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</si>
  <si>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</si>
  <si>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</si>
  <si>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</si>
  <si>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</si>
  <si>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</si>
  <si>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</si>
  <si>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</si>
  <si>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</si>
  <si>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</si>
  <si>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</si>
  <si>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</si>
  <si>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</si>
  <si>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</si>
  <si>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</si>
  <si>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</si>
  <si>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</si>
  <si>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</si>
  <si>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</si>
  <si>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</si>
  <si>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</si>
  <si>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</si>
  <si>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</si>
  <si>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</si>
  <si>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</si>
  <si>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</si>
  <si>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</si>
  <si>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</si>
  <si>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</si>
  <si>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</si>
  <si>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</si>
  <si>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</si>
  <si>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</si>
  <si>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</si>
  <si>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</si>
  <si>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</si>
  <si>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</si>
  <si>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</si>
  <si>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</si>
  <si>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</si>
  <si>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</si>
  <si>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</si>
  <si>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</si>
  <si>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</si>
  <si>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</si>
  <si>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</si>
  <si>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</si>
  <si>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</si>
  <si>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</si>
  <si>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</si>
  <si>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</si>
  <si>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</si>
  <si>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</si>
  <si>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</si>
  <si>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</si>
  <si>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</si>
  <si>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</si>
  <si>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</si>
  <si>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</si>
  <si>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</si>
  <si>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</si>
  <si>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</si>
  <si>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</si>
  <si>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</si>
  <si>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</si>
  <si>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</si>
  <si>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</si>
  <si>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</si>
  <si>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</si>
  <si>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</si>
  <si>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</si>
  <si>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</si>
  <si>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</si>
  <si>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</si>
  <si>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</si>
  <si>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</si>
  <si>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</si>
  <si>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</si>
  <si>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</si>
  <si>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</si>
  <si>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</si>
  <si>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</si>
  <si>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</si>
  <si>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</si>
  <si>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</si>
  <si>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</si>
  <si>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</si>
  <si>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</si>
  <si>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</si>
  <si>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</si>
  <si>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</si>
  <si>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</si>
  <si>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</si>
  <si>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</si>
  <si>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</si>
  <si>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</si>
  <si>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</si>
  <si>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</si>
  <si>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</si>
  <si>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</si>
  <si>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</si>
  <si>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</si>
  <si>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</si>
  <si>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</si>
  <si>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</si>
  <si>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</si>
  <si>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</si>
  <si>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</si>
  <si>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</si>
  <si>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</si>
  <si>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</si>
  <si>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</si>
  <si>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</si>
  <si>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</si>
  <si>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</si>
  <si>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</si>
  <si>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</si>
  <si>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</si>
  <si>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</si>
  <si>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</si>
  <si>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</si>
  <si>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</si>
  <si>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</si>
  <si>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</si>
  <si>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</si>
  <si>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</si>
  <si>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</si>
  <si>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</si>
  <si>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</si>
  <si>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</si>
  <si>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</si>
  <si>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</si>
  <si>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</si>
  <si>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</si>
  <si>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</si>
  <si>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</si>
  <si>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</si>
  <si>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</si>
  <si>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</si>
  <si>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</si>
  <si>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</si>
  <si>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</si>
  <si>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</si>
  <si>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</si>
  <si>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</si>
  <si>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</si>
  <si>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</si>
  <si>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</si>
  <si>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</si>
  <si>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</si>
  <si>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</si>
  <si>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</si>
  <si>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</si>
  <si>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</si>
  <si>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</si>
  <si>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</si>
  <si>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</si>
  <si>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</si>
  <si>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</si>
  <si>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</si>
  <si>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</si>
  <si>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</si>
  <si>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</si>
  <si>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</si>
  <si>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</si>
  <si>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</si>
  <si>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</si>
  <si>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</si>
  <si>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</si>
  <si>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</si>
  <si>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</si>
  <si>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</si>
  <si>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</si>
  <si>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</si>
  <si>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</si>
  <si>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</si>
  <si>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</si>
  <si>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</si>
  <si>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</si>
  <si>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</si>
  <si>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</si>
  <si>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</si>
  <si>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</si>
  <si>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</si>
  <si>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</si>
  <si>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</si>
  <si>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</si>
  <si>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</si>
  <si>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</si>
  <si>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</si>
  <si>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</si>
  <si>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</si>
  <si>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</si>
  <si>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</si>
  <si>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</si>
  <si>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</si>
  <si>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</si>
  <si>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</si>
  <si>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</si>
  <si>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</si>
  <si>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</si>
  <si>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</si>
  <si>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</si>
  <si>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</si>
  <si>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</si>
  <si>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</si>
  <si>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</si>
  <si>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</si>
  <si>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</si>
  <si>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</si>
  <si>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</si>
  <si>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</si>
  <si>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</si>
  <si>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</si>
  <si>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</si>
  <si>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</si>
  <si>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</si>
  <si>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</si>
  <si>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</si>
  <si>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</si>
  <si>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</si>
  <si>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</si>
  <si>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</si>
  <si>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</si>
  <si>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</si>
  <si>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</si>
  <si>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</si>
  <si>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</si>
  <si>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</si>
  <si>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</si>
  <si>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</si>
  <si>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</si>
  <si>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</si>
  <si>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</si>
  <si>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</si>
  <si>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</si>
  <si>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</si>
  <si>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</si>
  <si>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</si>
  <si>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</si>
  <si>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</si>
  <si>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</si>
  <si>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</si>
  <si>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</si>
  <si>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</si>
  <si>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</si>
  <si>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</si>
  <si>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</si>
  <si>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</si>
  <si>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</si>
  <si>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</si>
  <si>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</si>
  <si>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</si>
  <si>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</si>
  <si>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</si>
  <si>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</si>
  <si>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</si>
  <si>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</si>
  <si>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</si>
  <si>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</si>
  <si>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</si>
  <si>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</si>
  <si>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</si>
  <si>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</si>
  <si>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</si>
  <si>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</si>
  <si>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</si>
  <si>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</si>
  <si>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</si>
  <si>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</si>
  <si>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</si>
  <si>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</si>
  <si>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</si>
  <si>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</si>
  <si>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</si>
  <si>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</si>
  <si>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</si>
  <si>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</si>
  <si>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</si>
  <si>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</si>
  <si>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</si>
  <si>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</si>
  <si>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</si>
  <si>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</si>
  <si>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</si>
  <si>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</si>
  <si>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</si>
  <si>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</si>
  <si>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</si>
  <si>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</si>
  <si>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</si>
  <si>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</si>
  <si>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</si>
  <si>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</si>
  <si>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</si>
  <si>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</si>
  <si>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</si>
  <si>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</si>
  <si>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</si>
  <si>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</si>
  <si>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</si>
  <si>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</si>
  <si>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</si>
  <si>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</si>
  <si>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</si>
  <si>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</si>
  <si>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</si>
  <si>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</si>
  <si>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</si>
  <si>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</si>
  <si>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</si>
  <si>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</si>
  <si>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</si>
  <si>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</si>
  <si>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</si>
  <si>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</si>
  <si>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</si>
  <si>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</si>
  <si>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</si>
  <si>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</si>
  <si>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</si>
  <si>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</si>
  <si>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</si>
  <si>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</si>
  <si>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</si>
  <si>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</si>
  <si>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</si>
  <si>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</si>
  <si>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</si>
  <si>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</si>
  <si>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</si>
  <si>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</si>
  <si>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</si>
  <si>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</si>
  <si>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</si>
  <si>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</si>
  <si>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</si>
  <si>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</si>
  <si>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</si>
  <si>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</si>
  <si>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</si>
  <si>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</si>
  <si>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</si>
  <si>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</si>
  <si>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</si>
  <si>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</si>
  <si>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</si>
  <si>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</si>
  <si>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</si>
  <si>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</si>
  <si>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</si>
  <si>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</si>
  <si>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</si>
  <si>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</si>
  <si>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</si>
  <si>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</si>
  <si>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</si>
  <si>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</si>
  <si>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</si>
  <si>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</si>
  <si>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</si>
  <si>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</si>
  <si>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</si>
  <si>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</si>
  <si>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</si>
  <si>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</si>
  <si>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</si>
  <si>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</si>
  <si>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</si>
  <si>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</si>
  <si>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</si>
  <si>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</si>
  <si>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</si>
  <si>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</si>
  <si>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</si>
  <si>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</si>
  <si>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</si>
  <si>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</si>
  <si>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</si>
  <si>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</si>
  <si>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</si>
  <si>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</si>
  <si>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</si>
  <si>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</si>
  <si>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</si>
  <si>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</si>
  <si>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</si>
  <si>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</si>
  <si>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</si>
  <si>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</si>
  <si>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</si>
  <si>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</si>
  <si>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</si>
  <si>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</si>
  <si>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</si>
  <si>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</si>
  <si>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</si>
  <si>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</si>
  <si>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</si>
  <si>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</si>
  <si>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</si>
  <si>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</si>
  <si>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</si>
  <si>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</si>
  <si>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</si>
  <si>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</si>
  <si>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</si>
  <si>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</si>
  <si>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</si>
  <si>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</si>
  <si>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</si>
  <si>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</si>
  <si>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</si>
  <si>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</si>
  <si>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</si>
  <si>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</si>
  <si>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</si>
  <si>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</si>
  <si>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</si>
  <si>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</si>
  <si>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</si>
  <si>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</si>
  <si>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</si>
  <si>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</si>
  <si>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</si>
  <si>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</si>
  <si>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</si>
  <si>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</si>
  <si>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</si>
  <si>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</si>
  <si>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</si>
  <si>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</si>
  <si>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</si>
  <si>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</si>
  <si>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</si>
  <si>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</si>
  <si>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</si>
  <si>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</si>
  <si>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</si>
  <si>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</si>
  <si>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</si>
  <si>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</si>
  <si>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</si>
  <si>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</si>
  <si>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</si>
  <si>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</si>
  <si>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</si>
  <si>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</si>
  <si>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</si>
  <si>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</si>
  <si>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</si>
  <si>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</si>
  <si>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</si>
  <si>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</si>
  <si>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</si>
  <si>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</si>
  <si>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</si>
  <si>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</si>
  <si>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</si>
  <si>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</si>
  <si>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</si>
  <si>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</si>
  <si>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</si>
  <si>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</si>
  <si>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</si>
  <si>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</si>
  <si>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</si>
  <si>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</si>
  <si>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</si>
  <si>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</si>
  <si>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</si>
  <si>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</si>
  <si>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</si>
  <si>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</si>
  <si>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</si>
  <si>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</si>
  <si>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</si>
  <si>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</si>
  <si>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</si>
  <si>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</si>
  <si>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</si>
  <si>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</si>
  <si>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</si>
  <si>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</si>
  <si>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</si>
  <si>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</si>
  <si>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</si>
  <si>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</si>
  <si>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</si>
  <si>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</si>
  <si>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</si>
  <si>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</si>
  <si>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</si>
  <si>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</si>
  <si>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</si>
  <si>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</si>
  <si>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</si>
  <si>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</si>
  <si>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</si>
  <si>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</si>
  <si>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</si>
  <si>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</si>
  <si>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</si>
  <si>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</si>
  <si>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</si>
  <si>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</si>
  <si>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</si>
  <si>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</si>
  <si>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</si>
  <si>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</si>
  <si>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</si>
  <si>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</si>
  <si>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</si>
  <si>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</si>
  <si>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</si>
  <si>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</si>
  <si>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</si>
  <si>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</si>
  <si>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</si>
  <si>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</si>
  <si>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</si>
  <si>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</si>
  <si>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</si>
  <si>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</si>
  <si>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</si>
  <si>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</si>
  <si>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</si>
  <si>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</si>
  <si>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</si>
  <si>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</si>
  <si>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</si>
  <si>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</si>
  <si>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</si>
  <si>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</si>
  <si>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</si>
  <si>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</si>
  <si>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</si>
  <si>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</si>
  <si>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</si>
  <si>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</si>
  <si>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</si>
  <si>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</si>
  <si>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</si>
  <si>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</si>
  <si>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</si>
  <si>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</si>
  <si>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</si>
  <si>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</si>
  <si>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</si>
  <si>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</si>
  <si>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</si>
  <si>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</si>
  <si>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</si>
  <si>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</si>
  <si>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</si>
  <si>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</si>
  <si>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</si>
  <si>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</si>
  <si>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</si>
  <si>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</si>
  <si>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</si>
  <si>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</si>
  <si>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</si>
  <si>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</si>
  <si>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</si>
  <si>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</si>
  <si>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</si>
  <si>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</si>
  <si>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</si>
  <si>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</si>
  <si>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</si>
  <si>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</si>
  <si>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</si>
  <si>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</si>
  <si>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</si>
  <si>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</si>
  <si>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</si>
  <si>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</si>
  <si>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</si>
  <si>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</si>
  <si>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</si>
  <si>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</si>
  <si>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</si>
  <si>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</si>
  <si>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</si>
  <si>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</si>
  <si>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</si>
  <si>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</si>
  <si>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</si>
  <si>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</si>
  <si>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</si>
  <si>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</si>
  <si>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</si>
  <si>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</si>
  <si>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</si>
  <si>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</si>
  <si>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</si>
  <si>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</si>
  <si>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</si>
  <si>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</si>
  <si>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</si>
  <si>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</si>
  <si>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</si>
  <si>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</si>
  <si>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</si>
  <si>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</si>
  <si>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</si>
  <si>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</si>
  <si>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</si>
  <si>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</si>
  <si>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</si>
  <si>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</si>
  <si>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</si>
  <si>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</si>
  <si>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</si>
  <si>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</si>
  <si>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</si>
  <si>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</si>
  <si>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</si>
  <si>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</si>
  <si>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</si>
  <si>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</si>
  <si>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</si>
  <si>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</si>
  <si>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</si>
  <si>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</si>
  <si>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</si>
  <si>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</si>
  <si>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</si>
  <si>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</si>
  <si>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</si>
  <si>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</si>
  <si>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</si>
  <si>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</si>
  <si>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</si>
  <si>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</si>
  <si>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</si>
  <si>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</si>
  <si>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</si>
  <si>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</si>
  <si>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</si>
  <si>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</si>
  <si>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</si>
  <si>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</si>
  <si>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</si>
  <si>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</si>
  <si>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</si>
  <si>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</si>
  <si>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</si>
  <si>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</si>
  <si>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</si>
  <si>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</si>
  <si>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</si>
  <si>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</si>
  <si>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</si>
  <si>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</si>
  <si>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</si>
  <si>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</si>
  <si>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</si>
  <si>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</si>
  <si>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</si>
  <si>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</si>
  <si>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</si>
  <si>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</si>
  <si>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</si>
  <si>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</si>
  <si>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</si>
  <si>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</si>
  <si>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</si>
  <si>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</si>
  <si>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</si>
  <si>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</si>
  <si>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</si>
  <si>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</si>
  <si>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</si>
  <si>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</si>
  <si>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</si>
  <si>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</si>
  <si>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</si>
  <si>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</si>
  <si>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</si>
  <si>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</si>
  <si>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</si>
  <si>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</si>
  <si>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</si>
  <si>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</si>
  <si>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</si>
  <si>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</si>
  <si>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</si>
  <si>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</si>
  <si>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</si>
  <si>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</si>
  <si>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</si>
  <si>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</si>
  <si>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</si>
  <si>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</si>
  <si>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</si>
  <si>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</si>
  <si>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</si>
  <si>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</si>
  <si>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</si>
  <si>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</si>
  <si>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</si>
  <si>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</si>
  <si>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</si>
  <si>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</si>
  <si>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</si>
  <si>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</si>
  <si>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</si>
  <si>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</si>
  <si>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</si>
  <si>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</si>
  <si>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</si>
  <si>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</si>
  <si>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</si>
  <si>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</si>
  <si>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</si>
  <si>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</si>
  <si>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</si>
  <si>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</si>
  <si>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</si>
  <si>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</si>
  <si>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</si>
  <si>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</si>
  <si>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</si>
  <si>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</si>
  <si>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</si>
  <si>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</si>
  <si>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</si>
  <si>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</si>
  <si>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</si>
  <si>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</si>
  <si>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</si>
  <si>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</si>
  <si>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</si>
  <si>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</si>
  <si>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</si>
  <si>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</si>
  <si>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</si>
  <si>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</si>
  <si>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</si>
  <si>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</si>
  <si>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</si>
  <si>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</si>
  <si>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</si>
  <si>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</si>
  <si>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</si>
  <si>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</si>
  <si>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</si>
  <si>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</si>
  <si>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</si>
  <si>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</si>
  <si>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</si>
  <si>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</si>
  <si>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</si>
  <si>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</si>
  <si>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</si>
  <si>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</si>
  <si>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</si>
  <si>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</si>
  <si>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</si>
  <si>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</si>
  <si>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</si>
  <si>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</si>
  <si>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</si>
  <si>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</si>
  <si>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</si>
  <si>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</si>
  <si>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</si>
  <si>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</si>
  <si>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</si>
  <si>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</si>
  <si>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</si>
  <si>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</si>
  <si>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</si>
  <si>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</si>
  <si>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</si>
  <si>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</si>
  <si>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</si>
  <si>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</si>
  <si>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</si>
  <si>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</si>
  <si>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</si>
  <si>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</si>
  <si>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</si>
  <si>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</si>
  <si>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</si>
  <si>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</si>
  <si>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</si>
  <si>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</si>
  <si>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</si>
  <si>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</si>
  <si>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</si>
  <si>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</si>
  <si>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</si>
  <si>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</si>
  <si>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</si>
  <si>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</si>
  <si>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</si>
  <si>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</si>
  <si>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</si>
  <si>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</si>
  <si>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</si>
  <si>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</si>
  <si>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</si>
  <si>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</si>
  <si>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</si>
  <si>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</si>
  <si>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</si>
  <si>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</si>
  <si>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</si>
  <si>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</si>
  <si>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</si>
  <si>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</si>
  <si>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</si>
  <si>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</si>
  <si>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</si>
  <si>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</si>
  <si>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</si>
  <si>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</si>
  <si>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</si>
  <si>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</si>
  <si>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</si>
  <si>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</si>
  <si>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</si>
  <si>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</si>
  <si>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</si>
  <si>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</si>
  <si>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</si>
  <si>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</si>
  <si>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</si>
  <si>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</si>
  <si>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</si>
  <si>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</si>
  <si>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</si>
  <si>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</si>
  <si>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</si>
  <si>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</si>
  <si>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</si>
  <si>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</si>
  <si>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</si>
  <si>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</si>
  <si>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</si>
  <si>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</si>
  <si>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</si>
  <si>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</si>
  <si>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</si>
  <si>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</si>
  <si>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</si>
  <si>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</si>
  <si>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</si>
  <si>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</si>
  <si>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</si>
  <si>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</si>
  <si>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</si>
  <si>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</si>
  <si>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</si>
  <si>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</si>
  <si>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</si>
  <si>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</si>
  <si>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</si>
  <si>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</si>
  <si>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</si>
  <si>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</si>
  <si>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</si>
  <si>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</si>
  <si>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</si>
  <si>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</si>
  <si>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</si>
  <si>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</si>
  <si>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</si>
  <si>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</si>
  <si>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</si>
  <si>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</si>
  <si>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</si>
  <si>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</si>
  <si>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</si>
  <si>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</si>
  <si>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</si>
  <si>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</si>
  <si>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</si>
  <si>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</si>
  <si>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</si>
  <si>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</si>
  <si>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</si>
  <si>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</si>
  <si>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</si>
  <si>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</si>
  <si>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</si>
  <si>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</si>
  <si>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</si>
  <si>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</si>
  <si>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</si>
  <si>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</si>
  <si>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</si>
  <si>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</si>
  <si>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</si>
  <si>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</si>
  <si>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</si>
  <si>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</si>
  <si>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</si>
  <si>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</si>
  <si>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</si>
  <si>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</si>
  <si>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</si>
  <si>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</si>
  <si>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</si>
  <si>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</si>
  <si>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</si>
  <si>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</si>
  <si>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</si>
  <si>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</si>
  <si>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</si>
  <si>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</si>
  <si>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</si>
  <si>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</si>
  <si>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</si>
  <si>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</si>
  <si>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</si>
  <si>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</si>
  <si>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</si>
  <si>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</si>
  <si>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</si>
  <si>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</si>
  <si>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</si>
  <si>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</si>
  <si>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</si>
  <si>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</si>
  <si>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</si>
  <si>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</si>
  <si>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</si>
  <si>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</si>
  <si>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</si>
  <si>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</si>
  <si>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</si>
  <si>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</si>
  <si>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</si>
  <si>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</si>
  <si>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</si>
  <si>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</si>
  <si>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</si>
  <si>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</si>
  <si>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</si>
  <si>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</si>
  <si>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</si>
  <si>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</si>
  <si>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</si>
  <si>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</si>
  <si>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</si>
  <si>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</si>
  <si>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</si>
  <si>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</si>
  <si>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</si>
  <si>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</si>
  <si>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</si>
  <si>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</si>
  <si>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</si>
  <si>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</si>
  <si>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</si>
  <si>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</si>
  <si>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</si>
  <si>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</si>
  <si>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</si>
  <si>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</si>
  <si>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</si>
  <si>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</si>
  <si>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</si>
  <si>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</si>
  <si>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</si>
  <si>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</si>
  <si>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</si>
  <si>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</si>
  <si>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</si>
  <si>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</si>
  <si>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</si>
  <si>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</si>
  <si>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</si>
  <si>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</si>
  <si>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</si>
  <si>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</si>
  <si>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</si>
  <si>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</si>
  <si>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</si>
  <si>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</si>
  <si>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</si>
  <si>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</si>
  <si>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</si>
  <si>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</si>
  <si>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</si>
  <si>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</si>
  <si>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</si>
  <si>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</si>
  <si>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</si>
  <si>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</si>
  <si>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</si>
  <si>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</si>
  <si>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</si>
  <si>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</si>
  <si>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</si>
  <si>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</si>
  <si>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</si>
  <si>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</si>
  <si>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</si>
  <si>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</si>
  <si>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</si>
  <si>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</si>
  <si>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</si>
  <si>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</si>
  <si>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</si>
  <si>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</si>
  <si>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</si>
  <si>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</si>
  <si>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</si>
  <si>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</si>
  <si>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</si>
  <si>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</si>
  <si>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</si>
  <si>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</si>
  <si>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</si>
  <si>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</si>
  <si>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</si>
  <si>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</si>
  <si>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</si>
  <si>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</si>
  <si>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</si>
  <si>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</si>
  <si>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</si>
  <si>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</si>
  <si>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</si>
  <si>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</si>
  <si>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</si>
  <si>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</si>
  <si>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</si>
  <si>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</si>
  <si>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</si>
  <si>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</si>
  <si>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</si>
  <si>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</si>
  <si>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</si>
  <si>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</si>
  <si>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</si>
  <si>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</si>
  <si>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</si>
  <si>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</si>
  <si>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</si>
  <si>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</si>
  <si>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</si>
  <si>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</si>
  <si>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</si>
  <si>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</si>
  <si>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</si>
  <si>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</si>
  <si>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</si>
  <si>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</si>
  <si>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</si>
  <si>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</si>
  <si>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</si>
  <si>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</si>
  <si>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</si>
  <si>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</si>
  <si>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</si>
  <si>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</si>
  <si>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</si>
  <si>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</si>
  <si>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</si>
  <si>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</si>
  <si>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</si>
  <si>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</si>
  <si>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</si>
  <si>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</si>
  <si>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</si>
  <si>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</si>
  <si>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</si>
  <si>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</si>
  <si>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</si>
  <si>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</si>
  <si>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</si>
  <si>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</si>
  <si>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</si>
  <si>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</si>
  <si>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</si>
  <si>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</si>
  <si>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</si>
  <si>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</si>
  <si>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</si>
  <si>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</si>
  <si>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</si>
  <si>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</si>
  <si>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</si>
  <si>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</si>
  <si>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</si>
  <si>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</si>
  <si>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</si>
  <si>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</si>
  <si>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</si>
  <si>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</si>
  <si>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</si>
  <si>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</si>
  <si>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</si>
  <si>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</si>
  <si>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</si>
  <si>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</si>
  <si>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</si>
  <si>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</si>
  <si>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</si>
  <si>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</si>
  <si>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</si>
  <si>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</si>
  <si>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</si>
  <si>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</si>
  <si>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</si>
  <si>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</si>
  <si>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</si>
  <si>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</si>
  <si>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</si>
  <si>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</si>
  <si>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</si>
  <si>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</si>
  <si>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</si>
  <si>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</si>
  <si>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</si>
  <si>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</si>
  <si>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</si>
  <si>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</si>
  <si>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</si>
  <si>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</si>
  <si>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</si>
  <si>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</si>
  <si>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</si>
  <si>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</si>
  <si>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</si>
  <si>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</si>
  <si>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</si>
  <si>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</si>
  <si>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</si>
  <si>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</si>
  <si>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</si>
  <si>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</si>
  <si>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</si>
  <si>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</si>
  <si>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</si>
  <si>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</si>
  <si>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</si>
  <si>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</si>
  <si>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</si>
  <si>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</si>
  <si>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</si>
  <si>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</si>
  <si>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</si>
  <si>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</si>
  <si>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</si>
  <si>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</si>
  <si>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</si>
  <si>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</si>
  <si>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</si>
  <si>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</si>
  <si>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</si>
  <si>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</si>
  <si>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</si>
  <si>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</si>
  <si>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</si>
  <si>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</si>
  <si>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</si>
  <si>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</si>
  <si>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</si>
  <si>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</si>
  <si>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</si>
  <si>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</si>
  <si>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</si>
  <si>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</si>
  <si>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</si>
  <si>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</si>
  <si>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</si>
  <si>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</si>
  <si>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</si>
  <si>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</si>
  <si>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</si>
  <si>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</si>
  <si>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</si>
  <si>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</si>
  <si>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</si>
  <si>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</si>
  <si>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</si>
  <si>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</si>
  <si>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</si>
  <si>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</si>
  <si>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</si>
  <si>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</si>
  <si>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</si>
  <si>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</si>
  <si>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</si>
  <si>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</si>
  <si>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</si>
  <si>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</si>
  <si>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</si>
  <si>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</si>
  <si>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</si>
  <si>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</si>
  <si>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</si>
  <si>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</si>
  <si>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</si>
  <si>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</si>
  <si>
    <t>Dose</t>
  </si>
  <si>
    <t>Instrument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</si>
</sst>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 numFmtId="174" formatCode="dd/mmm/yy\ "/>
    <numFmt numFmtId="175" formatCode="0\ ;\-0\ ;0\ ;@"/>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xf numFmtId="174" fontId="0" fillId="0" borderId="13" xfId="0" applyNumberFormat="1" applyBorder="1" applyAlignment="1">
      <alignment vertical="center"/>
    </xf>
    <xf numFmtId="175" fontId="0" fillId="0" borderId="13" xfId="0" applyNumberFormat="1" applyBorder="1" applyAlignment="1">
      <alignment vertical="center"/>
    </xf>
    <xf numFmtId="0" fontId="0" fillId="0" borderId="0" xfId="0"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8">
    <dxf>
      <fill>
        <patternFill>
          <bgColor theme="6" tint="0.79998168889431442"/>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7"/>
      <tableStyleElement type="headerRow" dxfId="116"/>
      <tableStyleElement type="totalRow" dxfId="115"/>
      <tableStyleElement type="firstRowStripe" dxfId="114"/>
      <tableStyleElement type="secondRowStripe" dxfId="113"/>
      <tableStyleElement type="firstColumnStripe" dxfId="112"/>
      <tableStyleElement type="firstHeaderCell" dxfId="111"/>
      <tableStyleElement type="firstSubtotalColumn" dxfId="110"/>
      <tableStyleElement type="firstSubtotalRow" dxfId="109"/>
      <tableStyleElement type="secondSubtotalRow" dxfId="108"/>
      <tableStyleElement type="thirdSubtotalRow" dxfId="107"/>
      <tableStyleElement type="secondRowSubheading" dxfId="106"/>
      <tableStyleElement type="pageFieldLabels" dxfId="105"/>
      <tableStyleElement type="pageFieldValues" dxfId="104"/>
    </tableStyle>
    <tableStyle name="Biegert Table Standard" pivot="0" count="7" xr9:uid="{95B43237-2845-4068-A415-A5A3E7804959}">
      <tableStyleElement type="wholeTable" dxfId="103"/>
      <tableStyleElement type="headerRow" dxfId="102"/>
      <tableStyleElement type="totalRow" dxfId="101"/>
      <tableStyleElement type="firstColumn" dxfId="100"/>
      <tableStyleElement type="lastColumn" dxfId="99"/>
      <tableStyleElement type="firstRowStripe" dxfId="98"/>
      <tableStyleElement type="firstColumnStripe" dxfId="97"/>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drawing5.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0.emf"/><Relationship Id="rId1" Type="http://schemas.openxmlformats.org/officeDocument/2006/relationships/image" Target="../media/image13.emf"/><Relationship Id="rId5" Type="http://schemas.openxmlformats.org/officeDocument/2006/relationships/image" Target="../media/image16.png"/><Relationship Id="rId4" Type="http://schemas.openxmlformats.org/officeDocument/2006/relationships/image" Target="../media/image15.png"/></Relationships>
</file>

<file path=xl/drawings/_rels/drawing6.x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_rels/drawing7.xml.rels><?xml version="1.0" encoding="UTF-8" standalone="yes"?>
<Relationships xmlns="http://schemas.openxmlformats.org/package/2006/relationships"><Relationship Id="rId1" Type="http://schemas.openxmlformats.org/officeDocument/2006/relationships/image" Target="../media/image20.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drawing9.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5.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6.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216"/>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604325</xdr:colOff>
          <xdr:row>255</xdr:row>
          <xdr:rowOff>70628</xdr:rowOff>
        </xdr:from>
        <xdr:to>
          <xdr:col>24</xdr:col>
          <xdr:colOff>0</xdr:colOff>
          <xdr:row>305</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8" spid="_x0000_s299723"/>
                </a:ext>
              </a:extLst>
            </xdr:cNvPicPr>
          </xdr:nvPicPr>
          <xdr:blipFill>
            <a:blip xmlns:r="http://schemas.openxmlformats.org/officeDocument/2006/relationships" r:embed="rId1"/>
            <a:srcRect/>
            <a:stretch>
              <a:fillRect/>
            </a:stretch>
          </xdr:blipFill>
          <xdr:spPr bwMode="auto">
            <a:xfrm>
              <a:off x="4421652" y="42581436"/>
              <a:ext cx="2414367" cy="798898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27</xdr:col>
      <xdr:colOff>0</xdr:colOff>
      <xdr:row>289</xdr:row>
      <xdr:rowOff>161192</xdr:rowOff>
    </xdr:from>
    <xdr:to>
      <xdr:col>36</xdr:col>
      <xdr:colOff>22026</xdr:colOff>
      <xdr:row>327</xdr:row>
      <xdr:rowOff>93027</xdr:rowOff>
    </xdr:to>
    <xdr:pic>
      <xdr:nvPicPr>
        <xdr:cNvPr id="2" name="Picture 1">
          <a:extLst>
            <a:ext uri="{FF2B5EF4-FFF2-40B4-BE49-F238E27FC236}">
              <a16:creationId xmlns:a16="http://schemas.microsoft.com/office/drawing/2014/main" id="{EE018F43-A20A-55FB-2060-5C207AA100CB}"/>
            </a:ext>
          </a:extLst>
        </xdr:cNvPr>
        <xdr:cNvPicPr>
          <a:picLocks noChangeAspect="1"/>
        </xdr:cNvPicPr>
      </xdr:nvPicPr>
      <xdr:blipFill>
        <a:blip xmlns:r="http://schemas.openxmlformats.org/officeDocument/2006/relationships" r:embed="rId2"/>
        <a:stretch>
          <a:fillRect/>
        </a:stretch>
      </xdr:blipFill>
      <xdr:spPr>
        <a:xfrm>
          <a:off x="9224596" y="48152538"/>
          <a:ext cx="5495238" cy="60571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78895"/>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78896"/>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923"/>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924"/>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3">
      <pivotArea fieldPosition="0">
        <references count="2">
          <reference field="4294967294" count="1" selected="0">
            <x v="1"/>
          </reference>
          <reference field="9" count="0"/>
        </references>
      </pivotArea>
    </format>
    <format dxfId="52">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14</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0x7FA6D216B920&gt;</v>
    <v>7</v>
    <v>5</v>
  </rv>
  <rv s="7">
    <v>1</v>
    <v>5</v>
    <v>Magnifying glass outline</v>
  </rv>
</rvData>
</file>

<file path=xl/richData/rdrichvaluestructure.xml><?xml version="1.0" encoding="utf-8"?>
<rvStructures xmlns="http://schemas.microsoft.com/office/spreadsheetml/2017/richdata" count="8">
  <s t="_error">
    <k n="error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6"/>
    <tableColumn id="7" xr3:uid="{DF9F3537-4724-4AF7-9517-5C23DD02FB18}" uniqueName="7" name=" Address" queryTableFieldId="7" dataDxfId="65"/>
    <tableColumn id="8" xr3:uid="{B9E95B21-454B-4F5B-8D43-8FC5EE4A1CDC}" uniqueName="8" name=" Phone" queryTableFieldId="8" dataDxfId="64"/>
    <tableColumn id="9" xr3:uid="{2623A064-FAB1-42E3-BD17-881D6B64E5DE}" uniqueName="9" name=" Email" queryTableFieldId="9" dataDxfId="63"/>
    <tableColumn id="10" xr3:uid="{AE1F144F-CA52-4104-A242-CC26512B6A4D}" uniqueName="10" name=" Kids" queryTableFieldId="10" dataDxfId="6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1" headerRowBorderDxfId="60" headerRowCellStyle="Normal 2" dataCellStyle="Normal 2">
  <autoFilter ref="A5:E370" xr:uid="{373A30EB-BD66-4EA3-BBBC-CF90A5BC047F}"/>
  <tableColumns count="5">
    <tableColumn id="1" xr3:uid="{155F25D9-C692-4D1A-A4FE-37CB75F0F064}" name="Date" dataDxfId="59" dataCellStyle="Normal 2"/>
    <tableColumn id="2" xr3:uid="{1FCAFB6D-CCCB-40DD-9529-EF0C57255B24}" name="Coral Coast" dataDxfId="58" dataCellStyle="Normal 2"/>
    <tableColumn id="3" xr3:uid="{4DA4AF32-EFCC-4A32-BAED-3881A66149E9}" name="Red Desert" dataDxfId="57" dataCellStyle="Normal 2"/>
    <tableColumn id="4" xr3:uid="{B153EF18-4F4D-42F7-BBFF-421CB4833695}" name="Silver Plains" dataDxfId="56" dataCellStyle="Normal 2"/>
    <tableColumn id="5" xr3:uid="{D59945C8-F13D-4F0D-A21F-BD81028FC476}" name="Sapphire Range" dataDxfId="55"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4"/>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1"/>
    <tableColumn id="3" xr3:uid="{9C3FFCBB-91DD-4642-A90F-B17302A1D5AF}" uniqueName="3" name="Last Name" queryTableFieldId="3" dataDxfId="50"/>
    <tableColumn id="4" xr3:uid="{D873C24D-C1C0-423B-BC40-B9C74A44B50A}" uniqueName="4" name="Pos" queryTableFieldId="4" dataDxfId="49"/>
    <tableColumn id="5" xr3:uid="{4E457B49-3368-4F12-A5BB-E51B57CFAC79}" uniqueName="5" name="Ht (cm)" queryTableFieldId="5" dataDxfId="48"/>
    <tableColumn id="6" xr3:uid="{07AF9F17-B627-4405-AC09-43CF7E505721}" uniqueName="6" name="Wt (kg)" queryTableFieldId="6" dataDxfId="47"/>
    <tableColumn id="7" xr3:uid="{F940E2C8-94D6-4BDA-8743-6ECC39D754C0}" uniqueName="7" name="Birthdate" queryTableFieldId="7" dataDxfId="46"/>
    <tableColumn id="8" xr3:uid="{3BA1FDD2-BDF6-49B4-87BC-FB70CB339729}" uniqueName="8" name="S/C" queryTableFieldId="8" dataDxfId="45"/>
    <tableColumn id="9" xr3:uid="{88445FE4-62A9-4DAC-B4B5-3180E13E08C8}" uniqueName="9" name="Hometown.1" queryTableFieldId="9" dataDxfId="44"/>
    <tableColumn id="10" xr3:uid="{FDC6576F-CB3E-426A-8E72-6DCE0A95AFC5}" uniqueName="10" name="Hometown.2" queryTableFieldId="10" dataDxfId="43"/>
    <tableColumn id="11" xr3:uid="{EF296E25-3CB0-4E01-8F2C-87FD6E528D5C}" uniqueName="11" name="Most Recent Team (League)" queryTableFieldId="11" dataDxfId="42"/>
    <tableColumn id="12" xr3:uid="{FFED3C66-7BEF-402E-8362-4E5409FCCA38}" uniqueName="12" name="U.S. College (League) (if applicable)" queryTableFieldId="12" dataDxfId="4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40">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9"/>
    <tableColumn id="4" xr3:uid="{1CD539A2-F0EE-48D3-BDA1-7377B0CF1910}" uniqueName="4" name="DATUM_ADJ" queryTableFieldId="4" dataDxfId="3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7"/>
    <tableColumn id="3" xr3:uid="{1097BE4B-5C43-4118-B021-E84ADEB8CE10}" uniqueName="3" name="Position" queryTableFieldId="3" dataDxfId="36"/>
    <tableColumn id="4" xr3:uid="{77A79E0E-9969-48C1-926D-1F42EF3A3DA3}" uniqueName="4" name="Height (CM)" queryTableFieldId="4" dataDxfId="35"/>
    <tableColumn id="5" xr3:uid="{6BB94BCF-6F27-4AF3-B638-7F5C516868D9}" uniqueName="5" name="Weight (KG)" queryTableFieldId="5" dataDxfId="34"/>
    <tableColumn id="6" xr3:uid="{345B8CC2-12AE-4907-9724-4AD009824330}" uniqueName="6" name="D.O.B." queryTableFieldId="6" dataDxfId="33"/>
    <tableColumn id="7" xr3:uid="{53C4E96A-1695-47C6-85DB-1B03702B0647}" uniqueName="7" name="Shoots/Catches" queryTableFieldId="7" dataDxfId="32"/>
    <tableColumn id="8" xr3:uid="{BF29C712-7C5A-4232-A45A-129CE56D523C}" uniqueName="8" name="Hometown.1" queryTableFieldId="8" dataDxfId="31"/>
    <tableColumn id="9" xr3:uid="{21040255-7D76-4E9F-8DDB-589B99E1EBDA}" uniqueName="9" name="Hometown.2" queryTableFieldId="9" dataDxfId="30"/>
    <tableColumn id="10" xr3:uid="{37C12A8A-B3E3-4093-A6E9-2099D8889FB7}" uniqueName="10" name="Most Recent Team (League)" queryTableFieldId="10" dataDxfId="29"/>
    <tableColumn id="11" xr3:uid="{E92E2B08-9477-4072-9CE8-80049DC44518}" uniqueName="11" name="College Team (League)" queryTableFieldId="11" dataDxfId="28"/>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7"/>
    <tableColumn id="3" xr3:uid="{DEDF3196-9505-4D7E-A51B-D81AEFB82521}" uniqueName="3" name="Position" queryTableFieldId="3" dataDxfId="26"/>
    <tableColumn id="4" xr3:uid="{7729D8E5-1137-4380-8B85-B615D037AB8E}" uniqueName="4" name="Height (CM)" queryTableFieldId="4" dataDxfId="25"/>
    <tableColumn id="5" xr3:uid="{7B734501-6C16-4182-B005-D068BDDECC82}" uniqueName="5" name="Weight (KG)" queryTableFieldId="5" dataDxfId="24"/>
    <tableColumn id="6" xr3:uid="{AF2DB2A1-E43F-4650-A6FF-6745665E190B}" uniqueName="6" name="D.O.B." queryTableFieldId="6" dataDxfId="23"/>
    <tableColumn id="7" xr3:uid="{0B8E4C58-096F-4E98-B96B-AA2B344F6D06}" uniqueName="7" name="Shoots/Catches" queryTableFieldId="7" dataDxfId="22"/>
    <tableColumn id="8" xr3:uid="{ACEA76FA-BD5E-41F4-924A-7A32E1D70F1D}" uniqueName="8" name="Hometown" queryTableFieldId="8" dataDxfId="21"/>
    <tableColumn id="9" xr3:uid="{9650733E-DB21-402C-AB52-EE16AFBAA2A3}" uniqueName="9" name="Most Recent Team (League)" queryTableFieldId="9" dataDxfId="20"/>
    <tableColumn id="10" xr3:uid="{59F91B36-F099-41C5-8BAC-FFFD76F6788E}" uniqueName="10" name="College Team (League)" queryTableFieldId="10" dataDxfId="19"/>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8"/>
    <tableColumn id="3" xr3:uid="{7945FB26-3E0B-431D-ADD5-7C48535C361B}" uniqueName="3" name="Position" queryTableFieldId="3" dataDxfId="17"/>
    <tableColumn id="4" xr3:uid="{63CD2A89-580C-4BE8-B668-48A4ACD77E31}" uniqueName="4" name="Height (CM)" queryTableFieldId="4" dataDxfId="16"/>
    <tableColumn id="5" xr3:uid="{FCD1A316-D228-45ED-9D1F-C9D43FDDF824}" uniqueName="5" name="Weight (KG)" queryTableFieldId="5" dataDxfId="15"/>
    <tableColumn id="6" xr3:uid="{9DFA98B2-9BE6-4CBA-8043-415E7A555E72}" uniqueName="6" name="D.O.B." queryTableFieldId="6" dataDxfId="14"/>
    <tableColumn id="7" xr3:uid="{773C1AFE-F3DE-46B9-9E3E-0CB4BB754A9E}" uniqueName="7" name="Shoots/Catches" queryTableFieldId="7" dataDxfId="13"/>
    <tableColumn id="8" xr3:uid="{40F3430D-4829-4CF7-AD53-48B090D658A9}" uniqueName="8" name="Hometown" queryTableFieldId="8" dataDxfId="12"/>
    <tableColumn id="9" xr3:uid="{08D87531-572B-430C-A196-0F7000F9E15E}" uniqueName="9" name="Most Recent Team (League)" queryTableFieldId="9" dataDxfId="11"/>
    <tableColumn id="10" xr3:uid="{873CB82D-D3CE-4DFA-8D4B-8AD72C1EE353}" uniqueName="10" name="College Team (League)" queryTableFieldId="10" dataDxfId="10"/>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9"/>
    <tableColumn id="3" xr3:uid="{9BB03E49-2FFA-4625-BDEA-CEEDBDA987BC}" uniqueName="3" name="Position" queryTableFieldId="3" dataDxfId="8"/>
    <tableColumn id="4" xr3:uid="{D9E0CA2C-B30E-4C81-825D-0133CA487804}" uniqueName="4" name="Height (CM)" queryTableFieldId="4" dataDxfId="7"/>
    <tableColumn id="5" xr3:uid="{D078A6BE-5B92-44EE-BE85-7FE5594ECC22}" uniqueName="5" name="Weight (KG)" queryTableFieldId="5" dataDxfId="6"/>
    <tableColumn id="6" xr3:uid="{6FCC2632-AFDC-4A96-9F6B-EDFC4ABD13BB}" uniqueName="6" name="D.O.B." queryTableFieldId="6" dataDxfId="5"/>
    <tableColumn id="7" xr3:uid="{17EC0189-C979-4E24-AA6D-721963A40816}" uniqueName="7" name="Shoots/Catches" queryTableFieldId="7" dataDxfId="4"/>
    <tableColumn id="8" xr3:uid="{DA7FCD24-68D6-42E2-9224-ECD7B5EFE98C}" uniqueName="8" name="Hometown" queryTableFieldId="8" dataDxfId="3"/>
    <tableColumn id="9" xr3:uid="{9AC8AE6D-86FD-464F-A1BF-FCD36F7BB723}" uniqueName="9" name="Most Recent Team (League)" queryTableFieldId="9" dataDxfId="2"/>
    <tableColumn id="10" xr3:uid="{3E6B8E69-CDC2-4206-98DC-8A08EFD4C8C9}" uniqueName="10" name="College Team (League)" queryTableFieldId="10" dataDxfId="1"/>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5" priority="25" stopIfTrue="1">
      <formula>MOD(ROW(N9)-ROW($B$9),2)</formula>
    </cfRule>
  </conditionalFormatting>
  <conditionalFormatting sqref="O10:X60">
    <cfRule type="expression" dxfId="84" priority="64">
      <formula>MOD(ROW(O10)-ROW($O$258),2)</formula>
    </cfRule>
  </conditionalFormatting>
  <conditionalFormatting sqref="O45">
    <cfRule type="expression" dxfId="83" priority="20">
      <formula>MOD(ROW(O45)-ROW($O$258),2)</formula>
    </cfRule>
  </conditionalFormatting>
  <conditionalFormatting sqref="O46:O52">
    <cfRule type="expression" dxfId="82" priority="19">
      <formula>MOD(ROW(O46)-ROW($O$258),2)</formula>
    </cfRule>
  </conditionalFormatting>
  <conditionalFormatting sqref="P46:X46">
    <cfRule type="expression" dxfId="81" priority="18">
      <formula>MOD(ROW(P46)-ROW($O$258),2)</formula>
    </cfRule>
  </conditionalFormatting>
  <conditionalFormatting sqref="O48:X48">
    <cfRule type="expression" dxfId="80" priority="17">
      <formula>MOD(ROW(O48)-ROW($O$258),2)</formula>
    </cfRule>
  </conditionalFormatting>
  <conditionalFormatting sqref="P48:X48">
    <cfRule type="expression" dxfId="79" priority="16">
      <formula>MOD(ROW(P48)-ROW($O$258),2)</formula>
    </cfRule>
  </conditionalFormatting>
  <conditionalFormatting sqref="O49:X49">
    <cfRule type="expression" dxfId="78" priority="14">
      <formula>MOD(ROW(O49)-ROW($O$258),2)</formula>
    </cfRule>
  </conditionalFormatting>
  <conditionalFormatting sqref="O50:X50">
    <cfRule type="expression" dxfId="77" priority="13">
      <formula>MOD(ROW(O50)-ROW($O$258),2)</formula>
    </cfRule>
  </conditionalFormatting>
  <conditionalFormatting sqref="P50:X50">
    <cfRule type="expression" dxfId="76" priority="12">
      <formula>MOD(ROW(P50)-ROW($O$258),2)</formula>
    </cfRule>
  </conditionalFormatting>
  <conditionalFormatting sqref="O51:X51">
    <cfRule type="expression" dxfId="75" priority="10">
      <formula>MOD(ROW(O51)-ROW($O$258),2)</formula>
    </cfRule>
  </conditionalFormatting>
  <conditionalFormatting sqref="O52:X52">
    <cfRule type="expression" dxfId="74" priority="9">
      <formula>MOD(ROW(O52)-ROW($O$258),2)</formula>
    </cfRule>
  </conditionalFormatting>
  <conditionalFormatting sqref="O52:X52">
    <cfRule type="expression" dxfId="73" priority="8">
      <formula>MOD(ROW(O52)-ROW($O$258),2)</formula>
    </cfRule>
  </conditionalFormatting>
  <conditionalFormatting sqref="P52:X52">
    <cfRule type="expression" dxfId="72" priority="7">
      <formula>MOD(ROW(P52)-ROW($O$258),2)</formula>
    </cfRule>
  </conditionalFormatting>
  <conditionalFormatting sqref="P54:X54">
    <cfRule type="expression" dxfId="71" priority="2">
      <formula>MOD(ROW(P54)-ROW($O$258),2)</formula>
    </cfRule>
  </conditionalFormatting>
  <conditionalFormatting sqref="P53:X53">
    <cfRule type="expression" dxfId="70" priority="1">
      <formula>MOD(ROW(P53)-ROW($O$258),2)</formula>
    </cfRule>
  </conditionalFormatting>
  <conditionalFormatting sqref="J375">
    <cfRule type="expression" dxfId="69" priority="65" stopIfTrue="1">
      <formula>MOD(ROW(J375)-ROW($B$9),2)</formula>
    </cfRule>
  </conditionalFormatting>
  <conditionalFormatting sqref="B10:K374">
    <cfRule type="expression" dxfId="6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94" activePane="bottomLeft" state="frozen"/>
      <selection activeCell="P541" sqref="P541"/>
      <selection pane="bottomLeft" activeCell="G310" sqref="G31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305" ca="1">TEXT(DATE(2026,1,_xlfn.SEQUENCE(1+_xlfn.DAYS(TODAY(),DATE(2026,1,1)))),"dd-mmm")</f>
        <v>01-Jan</v>
      </c>
      <c r="C5" s="5">
        <v>1</v>
      </c>
      <c r="D5" s="5">
        <v>1</v>
      </c>
      <c r="E5" s="5">
        <v>0</v>
      </c>
      <c r="F5" s="5">
        <v>0</v>
      </c>
      <c r="G5" s="5">
        <v>1</v>
      </c>
      <c r="H5" s="5">
        <v>1</v>
      </c>
      <c r="I5" s="5">
        <v>1</v>
      </c>
      <c r="J5" s="5">
        <v>1</v>
      </c>
      <c r="K5" s="5">
        <v>1</v>
      </c>
      <c r="L5" cm="1">
        <f t="array" aca="1" ref="L5:L305" ca="1">_xlfn.BYROW(_xlfn.TAKE(Banded,,1),_xleta.WEEKNUM)</f>
        <v>1</v>
      </c>
      <c r="M5" cm="1">
        <f t="array" ref="M5:M305">_xlfn.BYROW(_xlfn.DROP(Banded,,1),_xleta.SUM)</f>
        <v>7</v>
      </c>
      <c r="O5" s="38" cm="1">
        <f t="array" aca="1" ref="O5:X4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7</v>
      </c>
      <c r="Q47" s="5">
        <f ca="1"/>
        <v>7</v>
      </c>
      <c r="R47" s="5">
        <f ca="1"/>
        <v>7</v>
      </c>
      <c r="S47" s="5">
        <f ca="1"/>
        <v>7</v>
      </c>
      <c r="T47" s="5">
        <f ca="1"/>
        <v>7</v>
      </c>
      <c r="U47" s="5">
        <f ca="1"/>
        <v>7</v>
      </c>
      <c r="V47" s="5">
        <f ca="1"/>
        <v>7</v>
      </c>
      <c r="W47" s="5">
        <f ca="1"/>
        <v>7</v>
      </c>
      <c r="X47" s="5">
        <f ca="1"/>
        <v>7</v>
      </c>
    </row>
    <row r="48" spans="2:24">
      <c r="B48" s="40" t="str">
        <f ca="1"/>
        <v>13-Feb</v>
      </c>
      <c r="C48" s="5">
        <v>1</v>
      </c>
      <c r="D48" s="5">
        <v>1</v>
      </c>
      <c r="E48" s="5">
        <v>1</v>
      </c>
      <c r="F48" s="5">
        <v>1</v>
      </c>
      <c r="G48" s="5">
        <v>1</v>
      </c>
      <c r="H48" s="5">
        <v>1</v>
      </c>
      <c r="I48" s="5">
        <v>1</v>
      </c>
      <c r="J48" s="5">
        <v>1</v>
      </c>
      <c r="K48" s="5">
        <v>1</v>
      </c>
      <c r="L48">
        <f ca="1"/>
        <v>7</v>
      </c>
      <c r="M48">
        <v>9</v>
      </c>
      <c r="O48" s="38">
        <f ca="1"/>
        <v>44</v>
      </c>
      <c r="P48" s="5">
        <f ca="1"/>
        <v>4</v>
      </c>
      <c r="Q48" s="5">
        <f ca="1"/>
        <v>4</v>
      </c>
      <c r="R48" s="5">
        <f ca="1"/>
        <v>4</v>
      </c>
      <c r="S48" s="5">
        <f ca="1"/>
        <v>4</v>
      </c>
      <c r="T48" s="5">
        <f ca="1"/>
        <v>4</v>
      </c>
      <c r="U48" s="5">
        <f ca="1"/>
        <v>4</v>
      </c>
      <c r="V48" s="5">
        <f ca="1"/>
        <v>4</v>
      </c>
      <c r="W48" s="5">
        <f ca="1"/>
        <v>4</v>
      </c>
      <c r="X48" s="5">
        <f ca="1"/>
        <v>4</v>
      </c>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4">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24">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24">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row>
    <row r="297" spans="2:24">
      <c r="B297" s="40" t="str">
        <f ca="1"/>
        <v>20-Oct</v>
      </c>
      <c r="C297" s="5">
        <v>1</v>
      </c>
      <c r="D297" s="5">
        <v>1</v>
      </c>
      <c r="E297" s="5">
        <v>1</v>
      </c>
      <c r="F297" s="5">
        <v>1</v>
      </c>
      <c r="G297" s="5">
        <v>1</v>
      </c>
      <c r="H297" s="5">
        <v>1</v>
      </c>
      <c r="I297" s="5">
        <v>1</v>
      </c>
      <c r="J297" s="5">
        <v>1</v>
      </c>
      <c r="K297" s="5">
        <v>1</v>
      </c>
      <c r="L297">
        <f ca="1"/>
        <v>43</v>
      </c>
      <c r="M297">
        <v>9</v>
      </c>
      <c r="P297"/>
      <c r="Q297"/>
      <c r="R297"/>
      <c r="S297"/>
      <c r="T297"/>
      <c r="U297"/>
      <c r="V297"/>
      <c r="W297"/>
      <c r="X297"/>
    </row>
    <row r="298" spans="2:24">
      <c r="B298" s="40" t="str">
        <f ca="1"/>
        <v>21-Oct</v>
      </c>
      <c r="C298" s="5">
        <v>1</v>
      </c>
      <c r="D298" s="5">
        <v>1</v>
      </c>
      <c r="E298" s="5">
        <v>1</v>
      </c>
      <c r="F298" s="5">
        <v>1</v>
      </c>
      <c r="G298" s="5">
        <v>1</v>
      </c>
      <c r="H298" s="5">
        <v>1</v>
      </c>
      <c r="I298" s="5">
        <v>1</v>
      </c>
      <c r="J298" s="5">
        <v>1</v>
      </c>
      <c r="K298" s="5">
        <v>1</v>
      </c>
      <c r="L298">
        <f ca="1"/>
        <v>43</v>
      </c>
      <c r="M298">
        <v>9</v>
      </c>
      <c r="P298"/>
      <c r="Q298"/>
      <c r="R298"/>
      <c r="S298"/>
      <c r="T298"/>
      <c r="U298"/>
      <c r="V298"/>
      <c r="W298"/>
      <c r="X298"/>
    </row>
    <row r="299" spans="2:24">
      <c r="B299" s="40" t="str">
        <f ca="1"/>
        <v>22-Oct</v>
      </c>
      <c r="C299" s="5">
        <v>1</v>
      </c>
      <c r="D299" s="5">
        <v>1</v>
      </c>
      <c r="E299" s="5">
        <v>1</v>
      </c>
      <c r="F299" s="5">
        <v>1</v>
      </c>
      <c r="G299" s="5">
        <v>1</v>
      </c>
      <c r="H299" s="5">
        <v>1</v>
      </c>
      <c r="I299" s="5">
        <v>1</v>
      </c>
      <c r="J299" s="5">
        <v>1</v>
      </c>
      <c r="K299" s="5">
        <v>1</v>
      </c>
      <c r="L299">
        <f ca="1"/>
        <v>43</v>
      </c>
      <c r="M299">
        <v>9</v>
      </c>
      <c r="P299"/>
      <c r="Q299"/>
      <c r="R299"/>
      <c r="S299"/>
      <c r="T299"/>
      <c r="U299"/>
      <c r="V299"/>
      <c r="W299"/>
      <c r="X299"/>
    </row>
    <row r="300" spans="2:24">
      <c r="B300" s="40" t="str">
        <f ca="1"/>
        <v>23-Oct</v>
      </c>
      <c r="C300" s="5">
        <v>1</v>
      </c>
      <c r="D300" s="5">
        <v>1</v>
      </c>
      <c r="E300" s="5">
        <v>1</v>
      </c>
      <c r="F300" s="5">
        <v>1</v>
      </c>
      <c r="G300" s="5">
        <v>1</v>
      </c>
      <c r="H300" s="5">
        <v>1</v>
      </c>
      <c r="I300" s="5">
        <v>1</v>
      </c>
      <c r="J300" s="5">
        <v>1</v>
      </c>
      <c r="K300" s="5">
        <v>1</v>
      </c>
      <c r="L300">
        <f ca="1"/>
        <v>43</v>
      </c>
      <c r="M300">
        <v>9</v>
      </c>
      <c r="P300"/>
      <c r="Q300"/>
      <c r="R300"/>
      <c r="S300"/>
      <c r="T300"/>
      <c r="U300"/>
      <c r="V300"/>
      <c r="W300"/>
      <c r="X300"/>
    </row>
    <row r="301" spans="2:24">
      <c r="B301" s="40" t="str">
        <f ca="1"/>
        <v>24-Oct</v>
      </c>
      <c r="C301" s="5">
        <v>1</v>
      </c>
      <c r="D301" s="5">
        <v>1</v>
      </c>
      <c r="E301" s="5">
        <v>1</v>
      </c>
      <c r="F301" s="5">
        <v>1</v>
      </c>
      <c r="G301" s="5">
        <v>1</v>
      </c>
      <c r="H301" s="5">
        <v>1</v>
      </c>
      <c r="I301" s="5">
        <v>1</v>
      </c>
      <c r="J301" s="5">
        <v>1</v>
      </c>
      <c r="K301" s="5">
        <v>1</v>
      </c>
      <c r="L301">
        <f ca="1"/>
        <v>43</v>
      </c>
      <c r="M301">
        <v>9</v>
      </c>
      <c r="P301"/>
      <c r="Q301"/>
      <c r="R301"/>
      <c r="S301"/>
      <c r="T301"/>
      <c r="U301"/>
      <c r="V301"/>
      <c r="W301"/>
      <c r="X301"/>
    </row>
    <row r="302" spans="2:24">
      <c r="B302" s="40" t="str">
        <f ca="1"/>
        <v>25-Oct</v>
      </c>
      <c r="C302" s="5">
        <v>1</v>
      </c>
      <c r="D302" s="5">
        <v>1</v>
      </c>
      <c r="E302" s="5">
        <v>1</v>
      </c>
      <c r="F302" s="5">
        <v>1</v>
      </c>
      <c r="G302" s="5">
        <v>1</v>
      </c>
      <c r="H302" s="5">
        <v>1</v>
      </c>
      <c r="I302" s="5">
        <v>1</v>
      </c>
      <c r="J302" s="5">
        <v>1</v>
      </c>
      <c r="K302" s="5">
        <v>1</v>
      </c>
      <c r="L302">
        <f ca="1"/>
        <v>44</v>
      </c>
      <c r="M302">
        <v>9</v>
      </c>
      <c r="P302"/>
      <c r="Q302"/>
      <c r="R302"/>
      <c r="S302"/>
      <c r="T302"/>
      <c r="U302"/>
      <c r="V302"/>
      <c r="W302"/>
      <c r="X302"/>
    </row>
    <row r="303" spans="2:24">
      <c r="B303" s="40" t="str">
        <f ca="1"/>
        <v>26-Oct</v>
      </c>
      <c r="C303" s="5">
        <v>1</v>
      </c>
      <c r="D303" s="5">
        <v>1</v>
      </c>
      <c r="E303" s="5">
        <v>1</v>
      </c>
      <c r="F303" s="5">
        <v>1</v>
      </c>
      <c r="G303" s="5">
        <v>1</v>
      </c>
      <c r="H303" s="5">
        <v>1</v>
      </c>
      <c r="I303" s="5">
        <v>1</v>
      </c>
      <c r="J303" s="5">
        <v>1</v>
      </c>
      <c r="K303" s="5">
        <v>1</v>
      </c>
      <c r="L303">
        <f ca="1"/>
        <v>44</v>
      </c>
      <c r="M303">
        <v>9</v>
      </c>
      <c r="P303"/>
      <c r="Q303"/>
      <c r="R303"/>
      <c r="S303"/>
      <c r="T303"/>
      <c r="U303"/>
      <c r="V303"/>
      <c r="W303"/>
      <c r="X303"/>
    </row>
    <row r="304" spans="2:24">
      <c r="B304" s="40" t="str">
        <f ca="1"/>
        <v>27-Oct</v>
      </c>
      <c r="C304" s="5">
        <v>1</v>
      </c>
      <c r="D304" s="5">
        <v>1</v>
      </c>
      <c r="E304" s="5">
        <v>1</v>
      </c>
      <c r="F304" s="5">
        <v>1</v>
      </c>
      <c r="G304" s="5">
        <v>1</v>
      </c>
      <c r="H304" s="5">
        <v>1</v>
      </c>
      <c r="I304" s="5">
        <v>1</v>
      </c>
      <c r="J304" s="5">
        <v>1</v>
      </c>
      <c r="K304" s="5">
        <v>1</v>
      </c>
      <c r="L304">
        <f ca="1"/>
        <v>44</v>
      </c>
      <c r="M304">
        <v>9</v>
      </c>
      <c r="P304"/>
      <c r="Q304"/>
      <c r="R304"/>
      <c r="S304"/>
      <c r="T304"/>
      <c r="U304"/>
      <c r="V304"/>
      <c r="W304"/>
      <c r="X304"/>
    </row>
    <row r="305" spans="2:24">
      <c r="B305" s="40" t="str">
        <f ca="1"/>
        <v>28-Oct</v>
      </c>
      <c r="C305" s="5">
        <v>1</v>
      </c>
      <c r="D305" s="5">
        <v>1</v>
      </c>
      <c r="E305" s="5">
        <v>1</v>
      </c>
      <c r="F305" s="5">
        <v>1</v>
      </c>
      <c r="G305" s="5">
        <v>1</v>
      </c>
      <c r="H305" s="5">
        <v>1</v>
      </c>
      <c r="I305" s="5">
        <v>1</v>
      </c>
      <c r="J305" s="5">
        <v>1</v>
      </c>
      <c r="K305" s="5">
        <v>1</v>
      </c>
      <c r="L305">
        <f ca="1"/>
        <v>44</v>
      </c>
      <c r="M305">
        <v>9</v>
      </c>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96" priority="7">
      <formula>AND(LEN($O5)&gt;0,MOD(ROW(O5)-ROW($O$4),2))</formula>
    </cfRule>
  </conditionalFormatting>
  <conditionalFormatting sqref="O5:O95">
    <cfRule type="expression" dxfId="95" priority="6">
      <formula>LEN(O5)=0</formula>
    </cfRule>
  </conditionalFormatting>
  <conditionalFormatting sqref="B5:K65 B66:G67 I66:K67 B68:K361">
    <cfRule type="expression" dxfId="94" priority="4" stopIfTrue="1">
      <formula>LEN($B5)=0</formula>
    </cfRule>
    <cfRule type="expression" dxfId="93" priority="5" stopIfTrue="1">
      <formula>(LEN($B5)&gt;0)*(MOD(ROW(B5)-ROW(B$4),2)=0)</formula>
    </cfRule>
    <cfRule type="expression" dxfId="92" priority="8" stopIfTrue="1">
      <formula>AND(LEN($B5)&gt;0,MOD(ROW(B5)-ROW(B$4),2)=1)</formula>
    </cfRule>
  </conditionalFormatting>
  <conditionalFormatting sqref="H66">
    <cfRule type="expression" dxfId="91" priority="73" stopIfTrue="1">
      <formula>LEN($B67)=0</formula>
    </cfRule>
    <cfRule type="expression" dxfId="90" priority="74" stopIfTrue="1">
      <formula>(LEN($B67)&gt;0)*(MOD(ROW(H66)-ROW(H$4),2)=0)</formula>
    </cfRule>
    <cfRule type="expression" dxfId="89" priority="75" stopIfTrue="1">
      <formula>AND(LEN($B67)&gt;0,MOD(ROW(H66)-ROW(H$4),2)=1)</formula>
    </cfRule>
  </conditionalFormatting>
  <conditionalFormatting sqref="H67">
    <cfRule type="expression" dxfId="88" priority="1" stopIfTrue="1">
      <formula>LEN($B67)=0</formula>
    </cfRule>
    <cfRule type="expression" dxfId="87" priority="2" stopIfTrue="1">
      <formula>(LEN($B67)&gt;0)*(MOD(ROW(H67)-ROW(H$4),2)=0)</formula>
    </cfRule>
    <cfRule type="expression" dxfId="8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74"/>
  <sheetViews>
    <sheetView topLeftCell="A4" workbookViewId="0">
      <pane ySplit="5" topLeftCell="A655" activePane="bottomLeft" state="frozen"/>
      <selection activeCell="Y145" sqref="Y145"/>
      <selection pane="bottomLeft" activeCell="E673" sqref="E673:Y674"/>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7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74">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E666" s="5">
        <v>0</v>
      </c>
      <c r="F666" s="5">
        <v>0</v>
      </c>
      <c r="G666" s="5">
        <v>0</v>
      </c>
      <c r="H666" s="5">
        <v>0</v>
      </c>
      <c r="I666" s="5">
        <v>0</v>
      </c>
      <c r="J666" s="5">
        <v>0</v>
      </c>
      <c r="K666" s="5">
        <v>0</v>
      </c>
      <c r="L666" s="5">
        <v>0</v>
      </c>
      <c r="M666" s="5">
        <v>0</v>
      </c>
      <c r="N666" s="5">
        <v>0</v>
      </c>
      <c r="O666" s="5">
        <v>0</v>
      </c>
      <c r="P666" s="5">
        <v>0</v>
      </c>
      <c r="Q666" s="5">
        <v>0</v>
      </c>
      <c r="R666" s="5">
        <v>0</v>
      </c>
      <c r="S666" s="5">
        <v>0</v>
      </c>
      <c r="T666" s="5">
        <v>0</v>
      </c>
      <c r="U666" s="5">
        <v>0</v>
      </c>
      <c r="V666" s="5">
        <v>0</v>
      </c>
      <c r="W666" s="5">
        <v>1</v>
      </c>
      <c r="X666" s="5">
        <v>1</v>
      </c>
      <c r="Y666" s="5">
        <v>0</v>
      </c>
      <c r="AA666">
        <v>2</v>
      </c>
    </row>
    <row r="667" spans="4:27">
      <c r="D667" t="str">
        <f ca="1"/>
        <v>21-Oct</v>
      </c>
      <c r="E667" s="5">
        <v>0</v>
      </c>
      <c r="F667" s="5">
        <v>0</v>
      </c>
      <c r="G667" s="5">
        <v>0</v>
      </c>
      <c r="H667" s="5">
        <v>0</v>
      </c>
      <c r="I667" s="5">
        <v>0</v>
      </c>
      <c r="J667" s="5">
        <v>0</v>
      </c>
      <c r="K667" s="5">
        <v>0</v>
      </c>
      <c r="L667" s="5">
        <v>0</v>
      </c>
      <c r="M667" s="5">
        <v>0</v>
      </c>
      <c r="N667" s="5">
        <v>0</v>
      </c>
      <c r="O667" s="5">
        <v>0</v>
      </c>
      <c r="P667" s="5">
        <v>0</v>
      </c>
      <c r="Q667" s="5">
        <v>0</v>
      </c>
      <c r="R667" s="5">
        <v>0</v>
      </c>
      <c r="S667" s="5">
        <v>0</v>
      </c>
      <c r="T667" s="5">
        <v>0</v>
      </c>
      <c r="U667" s="5">
        <v>0</v>
      </c>
      <c r="V667" s="5">
        <v>0</v>
      </c>
      <c r="W667" s="5">
        <v>1</v>
      </c>
      <c r="X667" s="5">
        <v>1</v>
      </c>
      <c r="Y667" s="5">
        <v>0</v>
      </c>
      <c r="AA667">
        <v>2</v>
      </c>
    </row>
    <row r="668" spans="4:27">
      <c r="D668" t="str">
        <f ca="1"/>
        <v>22-Oct</v>
      </c>
      <c r="E668" s="5">
        <v>0</v>
      </c>
      <c r="F668" s="5">
        <v>0</v>
      </c>
      <c r="G668" s="5">
        <v>0</v>
      </c>
      <c r="H668" s="5">
        <v>0</v>
      </c>
      <c r="I668" s="5">
        <v>0</v>
      </c>
      <c r="J668" s="5">
        <v>0</v>
      </c>
      <c r="K668" s="5">
        <v>0</v>
      </c>
      <c r="L668" s="5">
        <v>0</v>
      </c>
      <c r="M668" s="5">
        <v>0</v>
      </c>
      <c r="N668" s="5">
        <v>0</v>
      </c>
      <c r="O668" s="5">
        <v>0</v>
      </c>
      <c r="P668" s="5">
        <v>0</v>
      </c>
      <c r="Q668" s="5">
        <v>0</v>
      </c>
      <c r="R668" s="5">
        <v>0</v>
      </c>
      <c r="S668" s="5">
        <v>0</v>
      </c>
      <c r="T668" s="5">
        <v>0</v>
      </c>
      <c r="U668" s="5">
        <v>0</v>
      </c>
      <c r="V668" s="5">
        <v>0</v>
      </c>
      <c r="W668" s="5">
        <v>1</v>
      </c>
      <c r="X668" s="5">
        <v>1</v>
      </c>
      <c r="Y668" s="5">
        <v>0</v>
      </c>
      <c r="AA668">
        <v>2</v>
      </c>
    </row>
    <row r="669" spans="4:27">
      <c r="D669" t="str">
        <f ca="1"/>
        <v>23-Oct</v>
      </c>
      <c r="E669" s="5">
        <v>0</v>
      </c>
      <c r="F669" s="5">
        <v>0</v>
      </c>
      <c r="G669" s="5">
        <v>0</v>
      </c>
      <c r="H669" s="5">
        <v>0</v>
      </c>
      <c r="I669" s="5">
        <v>0</v>
      </c>
      <c r="J669" s="5">
        <v>0</v>
      </c>
      <c r="K669" s="5">
        <v>0</v>
      </c>
      <c r="L669" s="5">
        <v>0</v>
      </c>
      <c r="M669" s="5">
        <v>0</v>
      </c>
      <c r="N669" s="5">
        <v>0</v>
      </c>
      <c r="O669" s="5">
        <v>0</v>
      </c>
      <c r="P669" s="5">
        <v>0</v>
      </c>
      <c r="Q669" s="5">
        <v>0</v>
      </c>
      <c r="R669" s="5">
        <v>0</v>
      </c>
      <c r="S669" s="5">
        <v>0</v>
      </c>
      <c r="T669" s="5">
        <v>0</v>
      </c>
      <c r="U669" s="5">
        <v>0</v>
      </c>
      <c r="V669" s="5">
        <v>0</v>
      </c>
      <c r="W669" s="5">
        <v>1</v>
      </c>
      <c r="X669" s="5">
        <v>1</v>
      </c>
      <c r="Y669" s="5">
        <v>0</v>
      </c>
      <c r="AA669">
        <v>2</v>
      </c>
    </row>
    <row r="670" spans="4:27">
      <c r="D670" t="str">
        <f ca="1"/>
        <v>24-Oct</v>
      </c>
      <c r="E670" s="5">
        <v>0</v>
      </c>
      <c r="F670" s="5">
        <v>0</v>
      </c>
      <c r="G670" s="5">
        <v>0</v>
      </c>
      <c r="H670" s="5">
        <v>0</v>
      </c>
      <c r="I670" s="5">
        <v>0</v>
      </c>
      <c r="J670" s="5">
        <v>0</v>
      </c>
      <c r="K670" s="5">
        <v>0</v>
      </c>
      <c r="L670" s="5">
        <v>0</v>
      </c>
      <c r="M670" s="5">
        <v>0</v>
      </c>
      <c r="N670" s="5">
        <v>0</v>
      </c>
      <c r="O670" s="5">
        <v>0</v>
      </c>
      <c r="P670" s="5">
        <v>0</v>
      </c>
      <c r="Q670" s="5">
        <v>0</v>
      </c>
      <c r="R670" s="5">
        <v>0</v>
      </c>
      <c r="S670" s="5">
        <v>0</v>
      </c>
      <c r="T670" s="5">
        <v>0</v>
      </c>
      <c r="U670" s="5">
        <v>0</v>
      </c>
      <c r="V670" s="5">
        <v>0</v>
      </c>
      <c r="W670" s="5">
        <v>1</v>
      </c>
      <c r="X670" s="5">
        <v>1</v>
      </c>
      <c r="Y670" s="5">
        <v>0</v>
      </c>
      <c r="AA670">
        <v>2</v>
      </c>
    </row>
    <row r="671" spans="4:27">
      <c r="D671" t="str">
        <f ca="1"/>
        <v>25-Oct</v>
      </c>
      <c r="E671" s="5">
        <v>0</v>
      </c>
      <c r="F671" s="5">
        <v>0</v>
      </c>
      <c r="G671" s="5">
        <v>0</v>
      </c>
      <c r="H671" s="5">
        <v>0</v>
      </c>
      <c r="I671" s="5">
        <v>0</v>
      </c>
      <c r="J671" s="5">
        <v>0</v>
      </c>
      <c r="K671" s="5">
        <v>0</v>
      </c>
      <c r="L671" s="5">
        <v>0</v>
      </c>
      <c r="M671" s="5">
        <v>0</v>
      </c>
      <c r="N671" s="5">
        <v>0</v>
      </c>
      <c r="O671" s="5">
        <v>0</v>
      </c>
      <c r="P671" s="5">
        <v>0</v>
      </c>
      <c r="Q671" s="5">
        <v>0</v>
      </c>
      <c r="R671" s="5">
        <v>0</v>
      </c>
      <c r="S671" s="5">
        <v>0</v>
      </c>
      <c r="T671" s="5">
        <v>0</v>
      </c>
      <c r="U671" s="5">
        <v>0</v>
      </c>
      <c r="V671" s="5">
        <v>0</v>
      </c>
      <c r="W671" s="5">
        <v>1</v>
      </c>
      <c r="X671" s="5">
        <v>1</v>
      </c>
      <c r="Y671" s="5">
        <v>0</v>
      </c>
      <c r="AA671">
        <v>2</v>
      </c>
    </row>
    <row r="672" spans="4:27">
      <c r="D672" t="str">
        <f ca="1"/>
        <v>26-Oct</v>
      </c>
      <c r="E672" s="5">
        <v>0</v>
      </c>
      <c r="F672" s="5">
        <v>0</v>
      </c>
      <c r="G672" s="5">
        <v>0</v>
      </c>
      <c r="H672" s="5">
        <v>0</v>
      </c>
      <c r="I672" s="5">
        <v>0</v>
      </c>
      <c r="J672" s="5">
        <v>0</v>
      </c>
      <c r="K672" s="5">
        <v>0</v>
      </c>
      <c r="L672" s="5">
        <v>0</v>
      </c>
      <c r="M672" s="5">
        <v>0</v>
      </c>
      <c r="N672" s="5">
        <v>0</v>
      </c>
      <c r="O672" s="5">
        <v>0</v>
      </c>
      <c r="P672" s="5">
        <v>0</v>
      </c>
      <c r="Q672" s="5">
        <v>0</v>
      </c>
      <c r="R672" s="5">
        <v>0</v>
      </c>
      <c r="S672" s="5">
        <v>0</v>
      </c>
      <c r="T672" s="5">
        <v>0</v>
      </c>
      <c r="U672" s="5">
        <v>0</v>
      </c>
      <c r="V672" s="5">
        <v>0</v>
      </c>
      <c r="W672" s="5">
        <v>1</v>
      </c>
      <c r="X672" s="5">
        <v>1</v>
      </c>
      <c r="Y672" s="5">
        <v>0</v>
      </c>
      <c r="AA672">
        <v>2</v>
      </c>
    </row>
    <row r="673" spans="4:27">
      <c r="D673" t="str">
        <f ca="1"/>
        <v>27-Oct</v>
      </c>
      <c r="E673" s="5">
        <v>0</v>
      </c>
      <c r="F673" s="5">
        <v>0</v>
      </c>
      <c r="G673" s="5">
        <v>0</v>
      </c>
      <c r="H673" s="5">
        <v>0</v>
      </c>
      <c r="I673" s="5">
        <v>0</v>
      </c>
      <c r="J673" s="5">
        <v>0</v>
      </c>
      <c r="K673" s="5">
        <v>0</v>
      </c>
      <c r="L673" s="5">
        <v>0</v>
      </c>
      <c r="M673" s="5">
        <v>0</v>
      </c>
      <c r="N673" s="5">
        <v>0</v>
      </c>
      <c r="O673" s="5">
        <v>0</v>
      </c>
      <c r="P673" s="5">
        <v>0</v>
      </c>
      <c r="Q673" s="5">
        <v>0</v>
      </c>
      <c r="R673" s="5">
        <v>0</v>
      </c>
      <c r="S673" s="5">
        <v>0</v>
      </c>
      <c r="T673" s="5">
        <v>0</v>
      </c>
      <c r="U673" s="5">
        <v>0</v>
      </c>
      <c r="V673" s="5">
        <v>0</v>
      </c>
      <c r="W673" s="5">
        <v>1</v>
      </c>
      <c r="X673" s="5">
        <v>1</v>
      </c>
      <c r="Y673" s="5">
        <v>0</v>
      </c>
      <c r="AA673">
        <v>2</v>
      </c>
    </row>
    <row r="674" spans="4:27">
      <c r="D674" t="str">
        <f ca="1"/>
        <v>28-Oct</v>
      </c>
      <c r="E674" s="5">
        <v>0</v>
      </c>
      <c r="F674" s="5">
        <v>0</v>
      </c>
      <c r="G674" s="5">
        <v>0</v>
      </c>
      <c r="H674" s="5">
        <v>0</v>
      </c>
      <c r="I674" s="5">
        <v>0</v>
      </c>
      <c r="J674" s="5">
        <v>0</v>
      </c>
      <c r="K674" s="5">
        <v>0</v>
      </c>
      <c r="L674" s="5">
        <v>0</v>
      </c>
      <c r="M674" s="5">
        <v>0</v>
      </c>
      <c r="N674" s="5">
        <v>0</v>
      </c>
      <c r="O674" s="5">
        <v>0</v>
      </c>
      <c r="P674" s="5">
        <v>0</v>
      </c>
      <c r="Q674" s="5">
        <v>0</v>
      </c>
      <c r="R674" s="5">
        <v>0</v>
      </c>
      <c r="S674" s="5">
        <v>0</v>
      </c>
      <c r="T674" s="5">
        <v>0</v>
      </c>
      <c r="U674" s="5">
        <v>0</v>
      </c>
      <c r="V674" s="5">
        <v>0</v>
      </c>
      <c r="W674" s="5">
        <v>1</v>
      </c>
      <c r="X674" s="5">
        <v>1</v>
      </c>
      <c r="Y674" s="5">
        <v>0</v>
      </c>
      <c r="AA674">
        <v>2</v>
      </c>
    </row>
  </sheetData>
  <conditionalFormatting sqref="E9:Y674">
    <cfRule type="expression" dxfId="67"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0">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2">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1" t="s">
        <v>3059</v>
      </c>
    </row>
    <row r="145" spans="2:2">
      <c r="B145" s="151" t="s">
        <v>3060</v>
      </c>
    </row>
    <row r="146" spans="2:2">
      <c r="B146" s="151" t="s">
        <v>3061</v>
      </c>
    </row>
    <row r="147" spans="2:2">
      <c r="B147" s="151" t="s">
        <v>3062</v>
      </c>
    </row>
    <row r="148" spans="2:2">
      <c r="B148" s="151"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0">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2">
        <f>C96</f>
        <v>907.18473999999981</v>
      </c>
      <c r="D138" s="108" t="s">
        <v>3029</v>
      </c>
    </row>
    <row r="139" spans="1:4">
      <c r="B139" s="128" t="s">
        <v>3023</v>
      </c>
      <c r="C139" s="152">
        <v>868</v>
      </c>
      <c r="D139" s="155">
        <f>(868-907)/907</f>
        <v>-4.2998897464167588E-2</v>
      </c>
    </row>
    <row r="140" spans="1:4">
      <c r="B140" s="128" t="s">
        <v>3024</v>
      </c>
      <c r="C140" s="152">
        <v>811</v>
      </c>
      <c r="D140" s="155">
        <f>(C140-C139)/C139</f>
        <v>-6.5668202764976952E-2</v>
      </c>
    </row>
    <row r="141" spans="1:4">
      <c r="B141" s="128" t="s">
        <v>3028</v>
      </c>
      <c r="C141" s="156">
        <v>796</v>
      </c>
      <c r="D141" s="155">
        <f>(C141-C140)/C140</f>
        <v>-1.8495684340320593E-2</v>
      </c>
    </row>
    <row r="142" spans="1:4">
      <c r="B142" s="151" t="s">
        <v>3085</v>
      </c>
      <c r="D142" s="70">
        <f>(796-907)/907</f>
        <v>-0.12238147739801543</v>
      </c>
    </row>
    <row r="143" spans="1:4">
      <c r="B143" s="151"/>
      <c r="D143" s="70"/>
    </row>
    <row r="144" spans="1:4">
      <c r="A144" s="76" t="s">
        <v>169</v>
      </c>
    </row>
    <row r="145" spans="2:6">
      <c r="B145" s="151" t="s">
        <v>3059</v>
      </c>
      <c r="C145" s="153"/>
      <c r="D145" t="s">
        <v>3075</v>
      </c>
      <c r="E145">
        <v>1911</v>
      </c>
      <c r="F145" t="s">
        <v>2637</v>
      </c>
    </row>
    <row r="146" spans="2:6">
      <c r="B146" s="151" t="s">
        <v>3060</v>
      </c>
      <c r="C146" s="153"/>
      <c r="D146" t="s">
        <v>3074</v>
      </c>
      <c r="E146">
        <v>232</v>
      </c>
      <c r="F146" t="s">
        <v>2637</v>
      </c>
    </row>
    <row r="147" spans="2:6">
      <c r="B147" s="151" t="s">
        <v>3061</v>
      </c>
      <c r="C147" s="153"/>
    </row>
    <row r="148" spans="2:6">
      <c r="B148" s="151" t="s">
        <v>3062</v>
      </c>
      <c r="C148" s="153"/>
    </row>
    <row r="149" spans="2:6">
      <c r="B149" s="151" t="s">
        <v>3063</v>
      </c>
      <c r="C149" s="154"/>
    </row>
    <row r="151" spans="2:6">
      <c r="B151" s="151"/>
    </row>
    <row r="152" spans="2:6">
      <c r="B152" s="151"/>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2" t="s">
        <v>2565</v>
      </c>
      <c r="C3" s="163" t="s">
        <v>3089</v>
      </c>
      <c r="D3" s="163" t="s">
        <v>3090</v>
      </c>
      <c r="E3" s="163" t="s">
        <v>3091</v>
      </c>
      <c r="F3" s="163" t="s">
        <v>3039</v>
      </c>
      <c r="H3" s="162" t="s">
        <v>3016</v>
      </c>
      <c r="I3" s="163" t="s">
        <v>3017</v>
      </c>
      <c r="J3" s="163" t="s">
        <v>3018</v>
      </c>
      <c r="K3" s="163" t="s">
        <v>3019</v>
      </c>
      <c r="L3" s="163" t="s">
        <v>2617</v>
      </c>
    </row>
    <row r="4" spans="1:12" ht="13.5" thickTop="1">
      <c r="B4" s="86" t="s">
        <v>3092</v>
      </c>
      <c r="C4" s="88" t="s">
        <v>3093</v>
      </c>
      <c r="D4" s="88" t="s">
        <v>3094</v>
      </c>
      <c r="E4" s="88">
        <v>404</v>
      </c>
      <c r="F4" s="88" t="s">
        <v>3107</v>
      </c>
      <c r="H4" s="165">
        <v>0.11700000000000001</v>
      </c>
      <c r="I4" s="125">
        <v>0.122</v>
      </c>
      <c r="J4" s="125">
        <v>0.8</v>
      </c>
      <c r="K4" s="125">
        <v>0.14000000000000001</v>
      </c>
      <c r="L4" s="88" cm="1">
        <f t="array" ref="L4:L6">MMULT(MINVERSE(H4:J6),K4:K6)*E9</f>
        <v>370.2333821376281</v>
      </c>
    </row>
    <row r="5" spans="1:12">
      <c r="B5" s="158" t="s">
        <v>2567</v>
      </c>
      <c r="C5" s="160" t="s">
        <v>3095</v>
      </c>
      <c r="D5" s="160" t="s">
        <v>3096</v>
      </c>
      <c r="E5" s="160">
        <v>4</v>
      </c>
      <c r="F5" s="160" t="s">
        <v>3107</v>
      </c>
      <c r="H5" s="158">
        <v>1</v>
      </c>
      <c r="I5" s="160">
        <v>1</v>
      </c>
      <c r="J5" s="160">
        <v>1</v>
      </c>
      <c r="K5" s="160">
        <v>1</v>
      </c>
      <c r="L5" s="160">
        <v>42.7</v>
      </c>
    </row>
    <row r="6" spans="1:12">
      <c r="B6" s="86" t="s">
        <v>2558</v>
      </c>
      <c r="C6" s="88" t="s">
        <v>3097</v>
      </c>
      <c r="D6" s="88" t="s">
        <v>3098</v>
      </c>
      <c r="E6" s="88">
        <v>5</v>
      </c>
      <c r="F6" s="88" t="s">
        <v>3107</v>
      </c>
      <c r="H6" s="86">
        <v>0</v>
      </c>
      <c r="I6" s="88">
        <v>1</v>
      </c>
      <c r="J6" s="88">
        <v>0</v>
      </c>
      <c r="K6" s="88">
        <v>0.1</v>
      </c>
      <c r="L6" s="88">
        <v>14.066617862371888</v>
      </c>
    </row>
    <row r="7" spans="1:12">
      <c r="B7" s="158" t="s">
        <v>3099</v>
      </c>
      <c r="C7" s="160" t="s">
        <v>3100</v>
      </c>
      <c r="D7" s="160" t="s">
        <v>3101</v>
      </c>
      <c r="E7" s="160">
        <v>36</v>
      </c>
      <c r="F7" s="160" t="s">
        <v>3107</v>
      </c>
    </row>
    <row r="8" spans="1:12">
      <c r="B8" s="86" t="s">
        <v>3102</v>
      </c>
      <c r="C8" s="88" t="s">
        <v>3100</v>
      </c>
      <c r="D8" s="88" t="s">
        <v>3103</v>
      </c>
      <c r="E8" s="88">
        <v>23</v>
      </c>
      <c r="F8" s="88" t="s">
        <v>3107</v>
      </c>
    </row>
    <row r="9" spans="1:12">
      <c r="B9" s="159" t="s">
        <v>3104</v>
      </c>
      <c r="C9" s="161" t="s">
        <v>3105</v>
      </c>
      <c r="D9" s="161" t="s">
        <v>3106</v>
      </c>
      <c r="E9" s="161">
        <v>427</v>
      </c>
      <c r="F9" s="161" t="s">
        <v>3107</v>
      </c>
    </row>
    <row r="10" spans="1:12">
      <c r="D10" s="164"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7">
        <f t="shared" ref="E15:N15" si="2">E14/E12</f>
        <v>0.02</v>
      </c>
      <c r="F15" s="157">
        <f t="shared" si="2"/>
        <v>0.03</v>
      </c>
      <c r="G15" s="157">
        <f t="shared" si="2"/>
        <v>0.04</v>
      </c>
      <c r="H15" s="157">
        <f t="shared" si="2"/>
        <v>0.05</v>
      </c>
      <c r="I15" s="157">
        <f t="shared" si="2"/>
        <v>0.06</v>
      </c>
      <c r="J15" s="157">
        <f t="shared" si="2"/>
        <v>0.08</v>
      </c>
      <c r="K15" s="157">
        <f t="shared" si="2"/>
        <v>0.09</v>
      </c>
      <c r="L15" s="157">
        <f t="shared" si="2"/>
        <v>0.1</v>
      </c>
      <c r="M15" s="157">
        <f t="shared" si="2"/>
        <v>0.11</v>
      </c>
      <c r="N15" s="157">
        <f t="shared" si="2"/>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7">
        <f t="shared" ref="E20:N20" si="5">E19/E17</f>
        <v>0.04</v>
      </c>
      <c r="F20" s="157">
        <f t="shared" si="5"/>
        <v>0.06</v>
      </c>
      <c r="G20" s="157">
        <f t="shared" si="5"/>
        <v>0.08</v>
      </c>
      <c r="H20" s="157">
        <f t="shared" si="5"/>
        <v>0.1</v>
      </c>
      <c r="I20" s="157">
        <f t="shared" si="5"/>
        <v>0.12</v>
      </c>
      <c r="J20" s="157">
        <f t="shared" si="5"/>
        <v>0.16</v>
      </c>
      <c r="K20" s="157">
        <f t="shared" si="5"/>
        <v>0.18</v>
      </c>
      <c r="L20" s="157">
        <f t="shared" si="5"/>
        <v>0.2</v>
      </c>
      <c r="M20" s="157">
        <f t="shared" si="5"/>
        <v>0.22</v>
      </c>
      <c r="N20" s="157">
        <f t="shared" si="5"/>
        <v>0.24</v>
      </c>
    </row>
    <row r="22" spans="4:14">
      <c r="D22">
        <v>0.5</v>
      </c>
      <c r="E22">
        <f>$D$12*24000/12</f>
        <v>1000</v>
      </c>
      <c r="F22">
        <f t="shared" ref="F22:N22" si="6">$D$12*24000/12</f>
        <v>1000</v>
      </c>
      <c r="G22">
        <f t="shared" si="6"/>
        <v>1000</v>
      </c>
      <c r="H22">
        <f t="shared" si="6"/>
        <v>1000</v>
      </c>
      <c r="I22">
        <f t="shared" si="6"/>
        <v>1000</v>
      </c>
      <c r="J22">
        <f t="shared" si="6"/>
        <v>1000</v>
      </c>
      <c r="K22">
        <f t="shared" si="6"/>
        <v>1000</v>
      </c>
      <c r="L22">
        <f t="shared" si="6"/>
        <v>1000</v>
      </c>
      <c r="M22">
        <f t="shared" si="6"/>
        <v>1000</v>
      </c>
      <c r="N22">
        <f t="shared" si="6"/>
        <v>1000</v>
      </c>
    </row>
    <row r="23" spans="4:14">
      <c r="E23">
        <v>2</v>
      </c>
      <c r="F23">
        <v>3</v>
      </c>
      <c r="G23">
        <v>4</v>
      </c>
      <c r="H23">
        <v>5</v>
      </c>
      <c r="I23">
        <v>6</v>
      </c>
      <c r="J23">
        <v>8</v>
      </c>
      <c r="K23">
        <v>9</v>
      </c>
      <c r="L23">
        <v>10</v>
      </c>
      <c r="M23">
        <v>11</v>
      </c>
      <c r="N23">
        <v>12</v>
      </c>
    </row>
    <row r="24" spans="4:14">
      <c r="E24">
        <f>40*E23</f>
        <v>80</v>
      </c>
      <c r="F24">
        <f t="shared" ref="F24:N24" si="7">40*F23</f>
        <v>120</v>
      </c>
      <c r="G24">
        <f t="shared" si="7"/>
        <v>160</v>
      </c>
      <c r="H24">
        <f t="shared" si="7"/>
        <v>200</v>
      </c>
      <c r="I24">
        <f t="shared" si="7"/>
        <v>240</v>
      </c>
      <c r="J24">
        <f t="shared" si="7"/>
        <v>320</v>
      </c>
      <c r="K24">
        <f t="shared" si="7"/>
        <v>360</v>
      </c>
      <c r="L24">
        <f t="shared" si="7"/>
        <v>400</v>
      </c>
      <c r="M24">
        <f t="shared" si="7"/>
        <v>440</v>
      </c>
      <c r="N24">
        <f t="shared" si="7"/>
        <v>480</v>
      </c>
    </row>
    <row r="25" spans="4:14">
      <c r="E25" s="157">
        <f t="shared" ref="E25:N25" si="8">E24/E22</f>
        <v>0.08</v>
      </c>
      <c r="F25" s="157">
        <f t="shared" si="8"/>
        <v>0.12</v>
      </c>
      <c r="G25" s="157">
        <f t="shared" si="8"/>
        <v>0.16</v>
      </c>
      <c r="H25" s="157">
        <f t="shared" si="8"/>
        <v>0.2</v>
      </c>
      <c r="I25" s="157">
        <f t="shared" si="8"/>
        <v>0.24</v>
      </c>
      <c r="J25" s="157">
        <f t="shared" si="8"/>
        <v>0.32</v>
      </c>
      <c r="K25" s="157">
        <f t="shared" si="8"/>
        <v>0.36</v>
      </c>
      <c r="L25" s="157">
        <f t="shared" si="8"/>
        <v>0.4</v>
      </c>
      <c r="M25" s="157">
        <f t="shared" si="8"/>
        <v>0.44</v>
      </c>
      <c r="N25" s="157">
        <f t="shared" si="8"/>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28-Oct-2026</v>
      </c>
      <c r="C3" s="26"/>
    </row>
    <row r="6" spans="1:4">
      <c r="B6" t="s">
        <v>2840</v>
      </c>
      <c r="D6" t="str">
        <f ca="1">_xlfn.TRANSLATE(B6)</f>
        <v>I remember my father.</v>
      </c>
    </row>
    <row r="7" spans="1:4">
      <c r="B7" t="s">
        <v>2841</v>
      </c>
      <c r="D7" t="str">
        <f t="shared" ref="D7:D15" si="0">_xlfn.TRANSLATE(B7)</f>
        <v>I wash the car.</v>
      </c>
    </row>
    <row r="8" spans="1:4">
      <c r="B8" t="s">
        <v>2842</v>
      </c>
      <c r="D8" t="str">
        <f t="shared" ca="1" si="0"/>
        <v>CJ is interested in geography.</v>
      </c>
    </row>
    <row r="9" spans="1:4">
      <c r="B9" t="s">
        <v>2843</v>
      </c>
      <c r="D9" t="str">
        <f t="shared" ca="1" si="0"/>
        <v>The cabin is located in Northern Minnesota.</v>
      </c>
    </row>
    <row r="10" spans="1:4">
      <c r="B10" t="s">
        <v>2846</v>
      </c>
      <c r="D10" t="str">
        <f t="shared" ca="1" si="0"/>
        <v>I'm buying a new Honda.</v>
      </c>
    </row>
    <row r="11" spans="1:4">
      <c r="B11" t="s">
        <v>2847</v>
      </c>
      <c r="D11" t="str">
        <f t="shared" ca="1" si="0"/>
        <v>I worry about my wife.</v>
      </c>
    </row>
    <row r="12" spans="1:4">
      <c r="B12" t="s">
        <v>2844</v>
      </c>
      <c r="D12" t="str">
        <f t="shared" ca="1" si="0"/>
        <v>We write to each other regularly.</v>
      </c>
    </row>
    <row r="13" spans="1:4">
      <c r="B13" t="s">
        <v>2848</v>
      </c>
      <c r="D13" t="str">
        <f t="shared" ca="1" si="0"/>
        <v>I'm learning German.</v>
      </c>
    </row>
    <row r="14" spans="1:4">
      <c r="B14" t="s">
        <v>2849</v>
      </c>
      <c r="D14" t="str">
        <f t="shared" ca="1" si="0"/>
        <v>I'm looking forward to Saturn.</v>
      </c>
    </row>
    <row r="15" spans="1:4">
      <c r="B15" t="s">
        <v>2845</v>
      </c>
      <c r="D15" t="str">
        <f t="shared" ca="1" si="0"/>
        <v>The clover is not suitable for my lawn.</v>
      </c>
    </row>
    <row r="18" spans="2:4">
      <c r="B18" t="s">
        <v>2850</v>
      </c>
      <c r="C18" t="s">
        <v>2858</v>
      </c>
      <c r="D18" t="str">
        <f ca="1">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aca="1" ref="B29:B48" ca="1">_xlfn.TRANSLATE(A29:A48,"de","en")</f>
        <v>The butter</v>
      </c>
    </row>
    <row r="30" spans="1:2">
      <c r="A30" t="s">
        <v>2450</v>
      </c>
      <c r="B30" t="str">
        <f ca="1"/>
        <v>Flour (wheat flour)</v>
      </c>
    </row>
    <row r="31" spans="1:2">
      <c r="A31" t="s">
        <v>2451</v>
      </c>
      <c r="B31" t="str">
        <f ca="1"/>
        <v>kneading</v>
      </c>
    </row>
    <row r="32" spans="1:2">
      <c r="A32" t="s">
        <v>2452</v>
      </c>
      <c r="B32" t="str">
        <f ca="1"/>
        <v>Thedough</v>
      </c>
    </row>
    <row r="33" spans="1:2">
      <c r="A33" t="s">
        <v>2453</v>
      </c>
      <c r="B33" t="str">
        <f ca="1"/>
        <v>the bowl</v>
      </c>
    </row>
    <row r="34" spans="1:2">
      <c r="A34" t="s">
        <v>2454</v>
      </c>
      <c r="B34" t="str">
        <f ca="1"/>
        <v>The Egg (The Eggs)</v>
      </c>
    </row>
    <row r="35" spans="1:2">
      <c r="A35" t="s">
        <v>2455</v>
      </c>
      <c r="B35" t="str">
        <f ca="1"/>
        <v>the corrugated wood / the rolling pin</v>
      </c>
    </row>
    <row r="36" spans="1:2">
      <c r="A36" t="s">
        <v>2456</v>
      </c>
      <c r="B36" t="str">
        <f ca="1"/>
        <v>the measuring cup</v>
      </c>
    </row>
    <row r="37" spans="1:2">
      <c r="A37" t="s">
        <v>2457</v>
      </c>
      <c r="B37" t="str">
        <f ca="1"/>
        <v>The oven</v>
      </c>
    </row>
    <row r="38" spans="1:2">
      <c r="A38" t="s">
        <v>2458</v>
      </c>
      <c r="B38" t="str">
        <f ca="1"/>
        <v>The mixer</v>
      </c>
    </row>
    <row r="39" spans="1:2">
      <c r="A39" t="s">
        <v>2459</v>
      </c>
      <c r="B39" t="str">
        <f ca="1"/>
        <v>to mix = to cut into small pieces, to cut (blend)</v>
      </c>
    </row>
    <row r="40" spans="1:2">
      <c r="A40" t="s">
        <v>2460</v>
      </c>
      <c r="B40" t="str">
        <f ca="1"/>
        <v>mix = mix</v>
      </c>
    </row>
    <row r="41" spans="1:2">
      <c r="A41" t="s">
        <v>2461</v>
      </c>
      <c r="B41" t="str">
        <f ca="1"/>
        <v>On the shelf...</v>
      </c>
    </row>
    <row r="42" spans="1:2">
      <c r="A42" t="s">
        <v>2462</v>
      </c>
      <c r="B42" t="str">
        <f ca="1"/>
        <v>On the left...</v>
      </c>
    </row>
    <row r="43" spans="1:2">
      <c r="A43" t="s">
        <v>2463</v>
      </c>
      <c r="B43" t="str">
        <f ca="1"/>
        <v>The pan</v>
      </c>
    </row>
    <row r="44" spans="1:2">
      <c r="A44" t="s">
        <v>2464</v>
      </c>
      <c r="B44" t="str">
        <f ca="1"/>
        <v>Ingredients</v>
      </c>
    </row>
    <row r="45" spans="1:2">
      <c r="A45" t="s">
        <v>2465</v>
      </c>
      <c r="B45" t="str">
        <f ca="1"/>
        <v>Sugar</v>
      </c>
    </row>
    <row r="46" spans="1:2">
      <c r="A46" t="s">
        <v>2466</v>
      </c>
      <c r="B46" t="str">
        <f ca="1"/>
        <v>the yeast</v>
      </c>
    </row>
    <row r="47" spans="1:2">
      <c r="A47" t="s">
        <v>2467</v>
      </c>
      <c r="B47" t="str">
        <f ca="1"/>
        <v>the sourdough</v>
      </c>
    </row>
    <row r="48" spans="1:2">
      <c r="A48" t="s">
        <v>2468</v>
      </c>
      <c r="B48" t="str">
        <f ca="1"/>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aca="1" ref="B57:B61" ca="1">_xlfn.TRANSLATE(A57:A61,"de","en")</f>
        <v>Today is beacon day.</v>
      </c>
    </row>
    <row r="58" spans="1:2">
      <c r="A58" t="s">
        <v>2496</v>
      </c>
      <c r="B58" t="str">
        <f ca="1"/>
        <v>We make bread We use flour, butter, water, and yeast.</v>
      </c>
    </row>
    <row r="59" spans="1:2">
      <c r="A59" t="s">
        <v>2497</v>
      </c>
      <c r="B59" t="str">
        <f ca="1"/>
        <v>We combine the ingredients in a bowl and knead it.</v>
      </c>
    </row>
    <row r="60" spans="1:2">
      <c r="A60" t="s">
        <v>2498</v>
      </c>
      <c r="B60" t="str">
        <f ca="1"/>
        <v>For an hour, rise the dough, because knead it again.</v>
      </c>
    </row>
    <row r="61" spans="1:2">
      <c r="A61" t="s">
        <v>2493</v>
      </c>
      <c r="B61" t="str">
        <f ca="1"/>
        <v>For an hour, the dough rises again and again, because bake in the oven.</v>
      </c>
    </row>
    <row r="63" spans="1:2">
      <c r="A63" t="s">
        <v>2470</v>
      </c>
      <c r="B63" t="str" cm="1">
        <f t="array" aca="1" ref="B63:B85" ca="1">_xlfn.TRANSLATE(A63:A85,"de","en")</f>
        <v>What can we use besides yeast?</v>
      </c>
    </row>
    <row r="64" spans="1:2">
      <c r="A64" t="s">
        <v>2471</v>
      </c>
      <c r="B64" t="str">
        <f ca="1"/>
        <v>What can we use instead of yeast?</v>
      </c>
    </row>
    <row r="65" spans="1:2">
      <c r="A65" t="s">
        <v>2492</v>
      </c>
      <c r="B65" t="str">
        <f ca="1"/>
        <v>If we use baking soda, then we need milk.</v>
      </c>
    </row>
    <row r="66" spans="1:2">
      <c r="A66" t="s">
        <v>2472</v>
      </c>
      <c r="B66" t="str">
        <f ca="1"/>
        <v>How do we knead the dough?</v>
      </c>
    </row>
    <row r="67" spans="1:2">
      <c r="A67" t="s">
        <v>2473</v>
      </c>
      <c r="B67" t="str">
        <f ca="1"/>
        <v>I always knead by hand.</v>
      </c>
    </row>
    <row r="68" spans="1:2">
      <c r="A68" t="s">
        <v>2474</v>
      </c>
      <c r="B68" t="str">
        <f ca="1"/>
        <v>The dough may be sticky.</v>
      </c>
    </row>
    <row r="69" spans="1:2">
      <c r="A69" t="s">
        <v>2475</v>
      </c>
      <c r="B69" t="str">
        <f ca="1"/>
        <v>Sticky dough is difficult to knead.</v>
      </c>
    </row>
    <row r="70" spans="1:2">
      <c r="A70" t="s">
        <v>2476</v>
      </c>
      <c r="B70" t="str">
        <f ca="1"/>
        <v>Some doughs must be sticky.</v>
      </c>
    </row>
    <row r="71" spans="1:2">
      <c r="A71" t="s">
        <v>2477</v>
      </c>
      <c r="B71" t="str">
        <f ca="1"/>
        <v>Today is baking day.</v>
      </c>
    </row>
    <row r="72" spans="1:2">
      <c r="A72" t="s">
        <v>2478</v>
      </c>
      <c r="B72" t="str">
        <f ca="1"/>
        <v>We make bread.</v>
      </c>
    </row>
    <row r="73" spans="1:2">
      <c r="A73" t="s">
        <v>2479</v>
      </c>
      <c r="B73" t="str">
        <f ca="1"/>
        <v>We use flour, butter, water, yeast and salt.</v>
      </c>
    </row>
    <row r="74" spans="1:2">
      <c r="A74" t="s">
        <v>2480</v>
      </c>
      <c r="B74" t="str">
        <f ca="1"/>
        <v>We mix the ingredients in a bowl.</v>
      </c>
    </row>
    <row r="75" spans="1:2">
      <c r="A75" t="s">
        <v>2481</v>
      </c>
      <c r="B75" t="str">
        <f ca="1"/>
        <v>We put the ingredients in a bowl and mix them.</v>
      </c>
    </row>
    <row r="76" spans="1:2">
      <c r="A76" t="s">
        <v>2482</v>
      </c>
      <c r="B76" t="str">
        <f ca="1"/>
        <v>We knead the dough.</v>
      </c>
    </row>
    <row r="77" spans="1:2">
      <c r="A77" t="s">
        <v>2483</v>
      </c>
      <c r="B77" t="str">
        <f ca="1"/>
        <v>We knead the ingredients into a dough.</v>
      </c>
    </row>
    <row r="78" spans="1:2">
      <c r="A78" t="s">
        <v>2484</v>
      </c>
      <c r="B78" t="str">
        <f ca="1"/>
        <v>The dough rises for an hour.</v>
      </c>
    </row>
    <row r="79" spans="1:2">
      <c r="A79" t="s">
        <v>2485</v>
      </c>
      <c r="B79" t="str">
        <f ca="1"/>
        <v>The dough rises for an hour.</v>
      </c>
    </row>
    <row r="80" spans="1:2">
      <c r="A80" t="s">
        <v>2486</v>
      </c>
      <c r="B80" t="str">
        <f ca="1"/>
        <v>The dough must rise for an hour.</v>
      </c>
    </row>
    <row r="81" spans="1:2">
      <c r="A81" t="s">
        <v>2487</v>
      </c>
      <c r="B81" t="str">
        <f ca="1"/>
        <v>We let the dough rise for an hour.</v>
      </c>
    </row>
    <row r="82" spans="1:2">
      <c r="A82" t="s">
        <v>2488</v>
      </c>
      <c r="B82" t="str">
        <f ca="1"/>
        <v>Then we knead it/the dough again.</v>
      </c>
    </row>
    <row r="83" spans="1:2">
      <c r="A83" t="s">
        <v>2489</v>
      </c>
      <c r="B83" t="str">
        <f ca="1"/>
        <v>The dough rises again for an hour.</v>
      </c>
    </row>
    <row r="84" spans="1:2">
      <c r="A84" t="s">
        <v>2490</v>
      </c>
      <c r="B84" t="str">
        <f ca="1"/>
        <v>The dough rises again for an hour.</v>
      </c>
    </row>
    <row r="85" spans="1:2">
      <c r="A85" t="s">
        <v>2491</v>
      </c>
      <c r="B85" t="str">
        <f ca="1"/>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2">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S31"/>
  <sheetViews>
    <sheetView topLeftCell="C1" workbookViewId="0">
      <selection activeCell="N11" sqref="N11"/>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 min="15" max="15" width="11.5703125" customWidth="1"/>
    <col min="16" max="16" width="10.5703125" customWidth="1"/>
    <col min="17" max="17" width="11.28515625" customWidth="1"/>
    <col min="18" max="18" width="11.42578125" customWidth="1"/>
    <col min="19" max="19" width="12.85546875" customWidth="1"/>
  </cols>
  <sheetData>
    <row r="1" spans="1:15">
      <c r="C1" s="35" t="s">
        <v>164</v>
      </c>
      <c r="D1" s="35"/>
      <c r="E1" s="35"/>
      <c r="F1" s="35"/>
      <c r="G1" s="35"/>
      <c r="H1" s="35"/>
      <c r="I1" s="35"/>
      <c r="J1" s="35"/>
      <c r="K1" s="36" t="s">
        <v>165</v>
      </c>
      <c r="L1" s="36"/>
    </row>
    <row r="2" spans="1:15">
      <c r="C2" s="34">
        <v>1</v>
      </c>
      <c r="D2" s="34"/>
      <c r="E2" s="34">
        <v>2</v>
      </c>
      <c r="F2" s="34"/>
      <c r="G2" s="34">
        <v>3</v>
      </c>
      <c r="H2" s="34"/>
      <c r="I2" s="34">
        <v>4</v>
      </c>
      <c r="J2" s="34"/>
      <c r="K2" s="37" t="s">
        <v>160</v>
      </c>
      <c r="L2" s="37" t="s">
        <v>160</v>
      </c>
    </row>
    <row r="3" spans="1:15"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5"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5">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5">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5">
      <c r="A7" s="31">
        <v>46014.770833333336</v>
      </c>
      <c r="B7" s="31" t="s">
        <v>167</v>
      </c>
      <c r="C7">
        <v>141</v>
      </c>
      <c r="D7">
        <v>80</v>
      </c>
      <c r="K7" cm="1">
        <f t="array" ref="K7">ROUND(AVERAGE(_xlfn._xlws.FILTER($C7:$J7,($C$3:$J$3=K$3)*(--ISNUMBER(C7:J7)))),0)</f>
        <v>141</v>
      </c>
      <c r="L7" cm="1">
        <f t="array" ref="L7">ROUND(AVERAGE(_xlfn._xlws.FILTER($C7:$J7,($C$3:$J$3=L$3)*(--ISNUMBER(C7:J7)))),0)</f>
        <v>80</v>
      </c>
    </row>
    <row r="8" spans="1:15">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5">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5">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5">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5">
      <c r="A12" s="31">
        <v>46020.9375</v>
      </c>
      <c r="B12" s="31" t="s">
        <v>167</v>
      </c>
      <c r="C12">
        <v>143</v>
      </c>
      <c r="D12">
        <v>79</v>
      </c>
      <c r="K12" cm="1">
        <f t="array" ref="K12">ROUND(AVERAGE(_xlfn._xlws.FILTER($C12:$J12,($C$3:$J$3=K$3)*(--ISNUMBER(C12:J12)))),0)</f>
        <v>143</v>
      </c>
      <c r="L12" cm="1">
        <f t="array" ref="L12">ROUND(AVERAGE(_xlfn._xlws.FILTER($C12:$J12,($C$3:$J$3=L$3)*(--ISNUMBER(C12:J12)))),0)</f>
        <v>79</v>
      </c>
    </row>
    <row r="13" spans="1:15">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5">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15" spans="1:15">
      <c r="A15" s="31">
        <v>46319.963888888888</v>
      </c>
      <c r="B15" s="31" t="s">
        <v>168</v>
      </c>
      <c r="C15">
        <v>121</v>
      </c>
      <c r="D15">
        <v>71</v>
      </c>
      <c r="E15">
        <v>125</v>
      </c>
      <c r="F15">
        <v>72</v>
      </c>
      <c r="G15">
        <v>117</v>
      </c>
      <c r="H15">
        <v>66</v>
      </c>
      <c r="I15">
        <v>117</v>
      </c>
      <c r="J15">
        <v>70</v>
      </c>
      <c r="K15" cm="1">
        <f t="array" ref="K15">ROUND(AVERAGE(_xlfn._xlws.FILTER($C15:$J15,($C$3:$J$3=K$3)*(--ISNUMBER(C15:J15)))),0)</f>
        <v>120</v>
      </c>
      <c r="L15" cm="1">
        <f t="array" ref="L15">ROUND(AVERAGE(_xlfn._xlws.FILTER($C15:$J15,($C$3:$J$3=L$3)*(--ISNUMBER(C15:J15)))),0)</f>
        <v>70</v>
      </c>
    </row>
    <row r="16" spans="1:15">
      <c r="A16" s="31">
        <v>46319.964583333334</v>
      </c>
      <c r="B16" s="31" t="s">
        <v>168</v>
      </c>
      <c r="C16">
        <v>127</v>
      </c>
      <c r="D16">
        <v>67</v>
      </c>
      <c r="E16">
        <v>122</v>
      </c>
      <c r="F16">
        <v>65</v>
      </c>
      <c r="G16">
        <v>125</v>
      </c>
      <c r="H16">
        <v>64</v>
      </c>
      <c r="I16">
        <v>128</v>
      </c>
      <c r="J16">
        <v>64</v>
      </c>
      <c r="K16" cm="1">
        <f t="array" ref="K16">ROUND(AVERAGE(_xlfn._xlws.FILTER($C16:$J16,($C$3:$J$3=K$3)*(--ISNUMBER(C16:J16)))),0)</f>
        <v>126</v>
      </c>
      <c r="L16" cm="1">
        <f t="array" ref="L16">ROUND(AVERAGE(_xlfn._xlws.FILTER($C16:$J16,($C$3:$J$3=L$3)*(--ISNUMBER(C16:J16)))),0)</f>
        <v>65</v>
      </c>
      <c r="O16" t="s">
        <v>3064</v>
      </c>
    </row>
    <row r="17" spans="1:19">
      <c r="A17" s="31">
        <v>46322.948611111111</v>
      </c>
      <c r="B17" s="31" t="s">
        <v>167</v>
      </c>
      <c r="C17">
        <v>121</v>
      </c>
      <c r="D17">
        <v>70</v>
      </c>
      <c r="K17" cm="1">
        <f t="array" ref="K17">ROUND(AVERAGE(_xlfn._xlws.FILTER($C17:$J17,($C$3:$J$3=K$3)*(--ISNUMBER(C17:J17)))),0)</f>
        <v>121</v>
      </c>
      <c r="L17" cm="1">
        <f t="array" ref="L17">ROUND(AVERAGE(_xlfn._xlws.FILTER($C17:$J17,($C$3:$J$3=L$3)*(--ISNUMBER(C17:J17)))),0)</f>
        <v>70</v>
      </c>
      <c r="O17" t="s">
        <v>3065</v>
      </c>
    </row>
    <row r="18" spans="1:19">
      <c r="A18" s="31">
        <v>46322.949305555558</v>
      </c>
      <c r="B18" s="31" t="s">
        <v>167</v>
      </c>
      <c r="C18">
        <v>117</v>
      </c>
      <c r="D18">
        <v>70</v>
      </c>
      <c r="K18" cm="1">
        <f t="array" ref="K18">ROUND(AVERAGE(_xlfn._xlws.FILTER($C18:$J18,($C$3:$J$3=K$3)*(--ISNUMBER(C18:J18)))),0)</f>
        <v>117</v>
      </c>
      <c r="L18" cm="1">
        <f t="array" ref="L18">ROUND(AVERAGE(_xlfn._xlws.FILTER($C18:$J18,($C$3:$J$3=L$3)*(--ISNUMBER(C18:J18)))),0)</f>
        <v>70</v>
      </c>
      <c r="O18" t="s">
        <v>3066</v>
      </c>
    </row>
    <row r="19" spans="1:19">
      <c r="A19" s="31">
        <v>46322.949305555558</v>
      </c>
      <c r="B19" s="31" t="s">
        <v>168</v>
      </c>
      <c r="C19">
        <v>115</v>
      </c>
      <c r="D19">
        <v>65</v>
      </c>
      <c r="E19">
        <v>114</v>
      </c>
      <c r="F19">
        <v>50</v>
      </c>
      <c r="G19">
        <v>116</v>
      </c>
      <c r="H19">
        <v>70</v>
      </c>
      <c r="I19">
        <v>114</v>
      </c>
      <c r="J19">
        <v>70</v>
      </c>
      <c r="K19" cm="1">
        <f t="array" ref="K19">ROUND(AVERAGE(_xlfn._xlws.FILTER($C19:$J19,($C$3:$J$3=K$3)*(--ISNUMBER(C19:J19)))),0)</f>
        <v>115</v>
      </c>
      <c r="L19" cm="1">
        <f t="array" ref="L19">ROUND(AVERAGE(_xlfn._xlws.FILTER($C19:$J19,($C$3:$J$3=L$3)*(--ISNUMBER(C19:J19)))),0)</f>
        <v>64</v>
      </c>
      <c r="O19" t="s">
        <v>3067</v>
      </c>
    </row>
    <row r="20" spans="1:19">
      <c r="O20" t="s">
        <v>3068</v>
      </c>
    </row>
    <row r="21" spans="1:19">
      <c r="O21" t="s">
        <v>3069</v>
      </c>
    </row>
    <row r="24" spans="1:19" ht="13.5" thickBot="1">
      <c r="O24" s="149" t="s">
        <v>927</v>
      </c>
      <c r="P24" s="149" t="s">
        <v>3109</v>
      </c>
      <c r="Q24" s="149" t="s">
        <v>161</v>
      </c>
      <c r="R24" s="149" t="s">
        <v>162</v>
      </c>
      <c r="S24" s="148" t="s">
        <v>3110</v>
      </c>
    </row>
    <row r="25" spans="1:19" ht="14.1" customHeight="1" thickTop="1">
      <c r="O25" s="166">
        <v>46014.770833333336</v>
      </c>
      <c r="P25" s="167">
        <v>5</v>
      </c>
      <c r="Q25" s="167">
        <v>141</v>
      </c>
      <c r="R25" s="167">
        <v>80</v>
      </c>
      <c r="S25" s="168" t="s">
        <v>167</v>
      </c>
    </row>
    <row r="26" spans="1:19" ht="14.1" customHeight="1">
      <c r="O26" s="166">
        <v>46014.854166666664</v>
      </c>
      <c r="P26" s="167">
        <v>5</v>
      </c>
      <c r="Q26" s="167">
        <v>134</v>
      </c>
      <c r="R26" s="167">
        <v>78</v>
      </c>
      <c r="S26" s="168" t="s">
        <v>168</v>
      </c>
    </row>
    <row r="27" spans="1:19" ht="14.1" customHeight="1">
      <c r="O27" s="166">
        <v>46263</v>
      </c>
      <c r="P27" s="167">
        <v>5</v>
      </c>
      <c r="Q27" s="167">
        <v>138</v>
      </c>
      <c r="R27" s="167">
        <v>74</v>
      </c>
      <c r="S27" s="168" t="s">
        <v>168</v>
      </c>
    </row>
    <row r="28" spans="1:19" ht="14.1" customHeight="1">
      <c r="O28" s="166">
        <v>46319.964583333334</v>
      </c>
      <c r="P28" s="167">
        <v>20</v>
      </c>
      <c r="Q28" s="167">
        <v>126</v>
      </c>
      <c r="R28" s="167">
        <v>65</v>
      </c>
      <c r="S28" s="168" t="s">
        <v>168</v>
      </c>
    </row>
    <row r="29" spans="1:19" ht="14.1" customHeight="1">
      <c r="O29" s="166">
        <v>46322.948611111111</v>
      </c>
      <c r="P29" s="167">
        <v>20</v>
      </c>
      <c r="Q29" s="167">
        <v>121</v>
      </c>
      <c r="R29" s="167">
        <v>70</v>
      </c>
      <c r="S29" s="168" t="s">
        <v>167</v>
      </c>
    </row>
    <row r="30" spans="1:19" ht="14.1" customHeight="1">
      <c r="O30" s="166">
        <v>46322.949305555558</v>
      </c>
      <c r="P30" s="167">
        <v>20</v>
      </c>
      <c r="Q30" s="167">
        <v>117</v>
      </c>
      <c r="R30" s="167">
        <v>70</v>
      </c>
      <c r="S30" s="168" t="s">
        <v>167</v>
      </c>
    </row>
    <row r="31" spans="1:19" ht="14.1" customHeight="1">
      <c r="O31" s="166">
        <v>46322.949305555558</v>
      </c>
      <c r="P31" s="167">
        <v>20</v>
      </c>
      <c r="Q31" s="167">
        <v>115</v>
      </c>
      <c r="R31" s="167">
        <v>64</v>
      </c>
      <c r="S31" s="168" t="s">
        <v>168</v>
      </c>
    </row>
  </sheetData>
  <autoFilter ref="A3:M3" xr:uid="{17434AD6-609A-4984-A47E-CE86E855F2FD}"/>
  <conditionalFormatting sqref="O25:S31">
    <cfRule type="expression" dxfId="0" priority="1">
      <formula>MOD(ROW(O25)-ROW($O$24),2)</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28-Oct-2026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28-Oct-2026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57</vt:i4>
      </vt:variant>
    </vt:vector>
  </HeadingPairs>
  <TitlesOfParts>
    <vt:vector size="95"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BP_Data!Print_Area</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2026-10-28T04:03:17Z</cp:lastPrinted>
  <dcterms:created xsi:type="dcterms:W3CDTF">2021-09-27T12:19:57Z</dcterms:created>
  <dcterms:modified xsi:type="dcterms:W3CDTF">2026-10-29T01:14:15Z</dcterms:modified>
</cp:coreProperties>
</file>