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493412B-E4D2-4174-A3A5-895AA507DEBC}" xr6:coauthVersionLast="47" xr6:coauthVersionMax="47" xr10:uidLastSave="{00000000-0000-0000-0000-000000000000}"/>
  <bookViews>
    <workbookView xWindow="-28920" yWindow="-120" windowWidth="29040" windowHeight="15720" firstSheet="1" activeTab="9" xr2:uid="{00000000-000D-0000-FFFF-FFFF00000000}"/>
  </bookViews>
  <sheets>
    <sheet name="Sheet1" sheetId="1" r:id="rId1"/>
    <sheet name="Solution1" sheetId="2" r:id="rId2"/>
    <sheet name="Solution1a" sheetId="3" r:id="rId3"/>
    <sheet name="Solution2" sheetId="4" r:id="rId4"/>
    <sheet name="Value (3)" sheetId="10" r:id="rId5"/>
    <sheet name="Value (2)" sheetId="9" r:id="rId6"/>
    <sheet name="Value" sheetId="8" r:id="rId7"/>
    <sheet name="Table1 (2)" sheetId="7" r:id="rId8"/>
    <sheet name="Table1" sheetId="6" r:id="rId9"/>
    <sheet name="Solution3" sheetId="5" r:id="rId10"/>
  </sheets>
  <definedNames>
    <definedName name="ExternalData_1" localSheetId="8" hidden="1">Table1!$A$1:$C$17</definedName>
    <definedName name="ExternalData_2" localSheetId="7" hidden="1">'Table1 (2)'!$A$1:$C$17</definedName>
    <definedName name="ExternalData_3" localSheetId="6" hidden="1">Value!$A$1:$F$6</definedName>
    <definedName name="ExternalData_4" localSheetId="5" hidden="1">'Value (2)'!$A$1:$B$6</definedName>
    <definedName name="ExternalData_5" localSheetId="9" hidden="1">Solution3!$H$22:$M$27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 iterate="1"/>
  <pivotCaches>
    <pivotCache cacheId="10" r:id="rId11"/>
    <pivotCache cacheId="18" r:id="rId12"/>
    <pivotCache cacheId="2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5" l="1" a="1"/>
  <c r="B31" i="5" s="1"/>
  <c r="G30" i="4"/>
  <c r="H30" i="4"/>
  <c r="I30" i="4"/>
  <c r="J30" i="4"/>
  <c r="K30" i="4"/>
  <c r="G31" i="4"/>
  <c r="H31" i="4"/>
  <c r="I31" i="4"/>
  <c r="J31" i="4"/>
  <c r="K31" i="4"/>
  <c r="G32" i="4"/>
  <c r="H32" i="4"/>
  <c r="I32" i="4"/>
  <c r="J32" i="4"/>
  <c r="K32" i="4"/>
  <c r="G33" i="4"/>
  <c r="H33" i="4"/>
  <c r="I33" i="4"/>
  <c r="J33" i="4"/>
  <c r="K33" i="4"/>
  <c r="H29" i="4"/>
  <c r="I29" i="4"/>
  <c r="J29" i="4"/>
  <c r="K29" i="4"/>
  <c r="G29" i="4"/>
  <c r="L22" i="4"/>
  <c r="L23" i="4"/>
  <c r="L24" i="4"/>
  <c r="L25" i="4"/>
  <c r="L21" i="4"/>
  <c r="I25" i="4"/>
  <c r="G22" i="4"/>
  <c r="H22" i="4"/>
  <c r="I22" i="4"/>
  <c r="J22" i="4"/>
  <c r="K22" i="4"/>
  <c r="G23" i="4"/>
  <c r="H23" i="4"/>
  <c r="I23" i="4"/>
  <c r="J23" i="4"/>
  <c r="K23" i="4"/>
  <c r="G24" i="4"/>
  <c r="H24" i="4"/>
  <c r="I24" i="4"/>
  <c r="J24" i="4"/>
  <c r="K24" i="4"/>
  <c r="G25" i="4"/>
  <c r="H25" i="4"/>
  <c r="J25" i="4"/>
  <c r="K25" i="4"/>
  <c r="H21" i="4"/>
  <c r="I21" i="4"/>
  <c r="J21" i="4"/>
  <c r="K21" i="4"/>
  <c r="G21" i="4"/>
  <c r="M24" i="3"/>
  <c r="M25" i="3"/>
  <c r="M26" i="3"/>
  <c r="M27" i="3"/>
  <c r="M23" i="3"/>
  <c r="N32" i="2"/>
  <c r="N33" i="2"/>
  <c r="N34" i="2"/>
  <c r="N35" i="2"/>
  <c r="H23" i="3"/>
  <c r="I23" i="3"/>
  <c r="J26" i="3"/>
  <c r="J23" i="3"/>
  <c r="K26" i="3"/>
  <c r="I27" i="3"/>
  <c r="L27" i="3"/>
  <c r="I25" i="3"/>
  <c r="K23" i="3"/>
  <c r="L26" i="3"/>
  <c r="L24" i="3"/>
  <c r="K25" i="3"/>
  <c r="L23" i="3"/>
  <c r="I24" i="3"/>
  <c r="J27" i="3"/>
  <c r="J24" i="3"/>
  <c r="K27" i="3"/>
  <c r="K24" i="3"/>
  <c r="J25" i="3"/>
  <c r="L25" i="3"/>
  <c r="I26" i="3"/>
  <c r="H24" i="3"/>
  <c r="H27" i="3"/>
  <c r="H25" i="3"/>
  <c r="H26" i="3"/>
  <c r="I31" i="2"/>
  <c r="J40" i="2"/>
  <c r="K43" i="2"/>
  <c r="J42" i="2"/>
  <c r="I40" i="2"/>
  <c r="K40" i="2"/>
  <c r="L43" i="2"/>
  <c r="M40" i="2"/>
  <c r="J41" i="2"/>
  <c r="I42" i="2"/>
  <c r="M42" i="2"/>
  <c r="J43" i="2"/>
  <c r="L40" i="2"/>
  <c r="M43" i="2"/>
  <c r="K41" i="2"/>
  <c r="L41" i="2"/>
  <c r="M41" i="2"/>
  <c r="K42" i="2"/>
  <c r="L42" i="2"/>
  <c r="I41" i="2"/>
  <c r="I43" i="2"/>
  <c r="I33" i="2"/>
  <c r="I32" i="2"/>
  <c r="L32" i="2"/>
  <c r="L33" i="2"/>
  <c r="L34" i="2"/>
  <c r="M34" i="2"/>
  <c r="K34" i="2"/>
  <c r="J35" i="2"/>
  <c r="L31" i="2"/>
  <c r="J32" i="2"/>
  <c r="M32" i="2"/>
  <c r="M33" i="2"/>
  <c r="L35" i="2"/>
  <c r="I35" i="2"/>
  <c r="K35" i="2"/>
  <c r="K32" i="2"/>
  <c r="K33" i="2"/>
  <c r="M35" i="2"/>
  <c r="J31" i="2"/>
  <c r="J33" i="2"/>
  <c r="M31" i="2"/>
  <c r="J34" i="2"/>
  <c r="I34" i="2"/>
  <c r="K31" i="2"/>
  <c r="N31" i="2" l="1"/>
  <c r="I39" i="2"/>
  <c r="L39" i="2"/>
  <c r="K39" i="2"/>
  <c r="M39" i="2"/>
  <c r="J39" i="2"/>
  <c r="O39" i="2" l="1" a="1"/>
  <c r="O39" i="2" s="1"/>
  <c r="H31" i="3" l="1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8" i="3" a="1"/>
  <c r="H3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7EC19E-0F1A-4849-9059-C290845FD6E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DE57BF2-24A9-4224-9FD5-BA322538C019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4FDABB1B-6FF8-44E5-B03A-9954C6F08FF9}" keepAlive="1" name="Query - Value" description="Connection to the 'Value' query in the workbook." type="5" refreshedVersion="8" background="1" saveData="1">
    <dbPr connection="Provider=Microsoft.Mashup.OleDb.1;Data Source=$Workbook$;Location=Value;Extended Properties=&quot;&quot;" command="SELECT * FROM [Value]"/>
  </connection>
  <connection id="4" xr16:uid="{C9B80FBE-4A03-44B6-934A-D1BF961CD4FE}" keepAlive="1" name="Query - Value (2)" description="Connection to the 'Value (2)' query in the workbook." type="5" refreshedVersion="8" background="1" saveData="1">
    <dbPr connection="Provider=Microsoft.Mashup.OleDb.1;Data Source=$Workbook$;Location=&quot;Value (2)&quot;;Extended Properties=&quot;&quot;" command="SELECT * FROM [Value (2)]"/>
  </connection>
  <connection id="5" xr16:uid="{6090BDD2-86F4-4C19-BB7C-345D1C52BE26}" keepAlive="1" name="Query - Value (3)" description="Connection to the 'Value (3)' query in the workbook." type="5" refreshedVersion="8" background="1" saveData="1">
    <dbPr connection="Provider=Microsoft.Mashup.OleDb.1;Data Source=$Workbook$;Location=&quot;Value (3)&quot;;Extended Properties=&quot;&quot;" command="SELECT * FROM [Valu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<sst xmlns="http://schemas.openxmlformats.org/spreadsheetml/2006/main" count="441" uniqueCount="16">
  <si>
    <t>Result</t>
  </si>
  <si>
    <t>A</t>
  </si>
  <si>
    <t>B</t>
  </si>
  <si>
    <t>C</t>
  </si>
  <si>
    <t>Month</t>
  </si>
  <si>
    <t>Date</t>
  </si>
  <si>
    <t>Person 1</t>
  </si>
  <si>
    <t>Person 2</t>
  </si>
  <si>
    <t>Question  : Meeting data</t>
  </si>
  <si>
    <t>Duration</t>
  </si>
  <si>
    <t>D</t>
  </si>
  <si>
    <t>E</t>
  </si>
  <si>
    <t>Sum of Duration</t>
  </si>
  <si>
    <t>Merged.1</t>
  </si>
  <si>
    <t>Addition</t>
  </si>
  <si>
    <t>PQ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</si>
</sst>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11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entury Gothic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2C088"/>
        <bgColor rgb="FF000000"/>
      </patternFill>
    </fill>
    <fill>
      <patternFill patternType="solid">
        <fgColor rgb="FFF7D5A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7" fillId="6" borderId="0" applyNumberFormat="0" applyAlignment="0" applyProtection="0"/>
  </cellStyleXfs>
  <cellXfs count="7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 vertical="center"/>
    </xf>
    <xf numFmtId="21" fontId="2" fillId="0" borderId="6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" fontId="2" fillId="0" borderId="0" xfId="0" applyNumberFormat="1" applyFont="1"/>
    <xf numFmtId="9" fontId="0" fillId="0" borderId="11" xfId="0" applyNumberForma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2" fillId="4" borderId="11" xfId="0" applyNumberFormat="1" applyFont="1" applyFill="1" applyBorder="1" applyAlignment="1">
      <alignment horizontal="center"/>
    </xf>
    <xf numFmtId="20" fontId="2" fillId="0" borderId="0" xfId="0" applyNumberFormat="1" applyFont="1"/>
    <xf numFmtId="14" fontId="2" fillId="4" borderId="2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21" fontId="2" fillId="4" borderId="4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2"/>
    <xf numFmtId="0" fontId="9" fillId="8" borderId="1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14" fontId="9" fillId="8" borderId="3" xfId="0" applyNumberFormat="1" applyFont="1" applyFill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21" fontId="9" fillId="0" borderId="15" xfId="0" applyNumberFormat="1" applyFont="1" applyBorder="1" applyAlignment="1">
      <alignment horizontal="center" vertical="center"/>
    </xf>
    <xf numFmtId="14" fontId="9" fillId="9" borderId="13" xfId="0" applyNumberFormat="1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21" fontId="9" fillId="9" borderId="15" xfId="0" applyNumberFormat="1" applyFont="1" applyFill="1" applyBorder="1" applyAlignment="1">
      <alignment horizontal="center" vertical="center"/>
    </xf>
    <xf numFmtId="14" fontId="9" fillId="0" borderId="16" xfId="0" applyNumberFormat="1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21" fontId="9" fillId="0" borderId="18" xfId="0" applyNumberFormat="1" applyFont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0" fillId="0" borderId="0" xfId="0" pivotButton="1"/>
    <xf numFmtId="0" fontId="10" fillId="10" borderId="19" xfId="0" applyFont="1" applyFill="1" applyBorder="1"/>
    <xf numFmtId="0" fontId="0" fillId="0" borderId="0" xfId="0" applyNumberFormat="1"/>
    <xf numFmtId="14" fontId="6" fillId="0" borderId="0" xfId="2" applyNumberFormat="1"/>
    <xf numFmtId="9" fontId="0" fillId="0" borderId="0" xfId="1" applyFont="1"/>
    <xf numFmtId="9" fontId="6" fillId="0" borderId="0" xfId="1" applyFont="1"/>
    <xf numFmtId="0" fontId="6" fillId="11" borderId="0" xfId="2" applyFill="1"/>
    <xf numFmtId="0" fontId="6" fillId="5" borderId="0" xfId="2" applyFill="1"/>
    <xf numFmtId="21" fontId="6" fillId="0" borderId="0" xfId="2" applyNumberFormat="1"/>
    <xf numFmtId="46" fontId="6" fillId="0" borderId="0" xfId="2" applyNumberFormat="1"/>
    <xf numFmtId="0" fontId="6" fillId="12" borderId="0" xfId="2" applyFill="1" applyAlignment="1">
      <alignment horizontal="center" vertical="center"/>
    </xf>
    <xf numFmtId="0" fontId="6" fillId="3" borderId="0" xfId="2" applyFill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14" fontId="2" fillId="4" borderId="20" xfId="0" applyNumberFormat="1" applyFont="1" applyFill="1" applyBorder="1" applyAlignment="1">
      <alignment horizontal="center"/>
    </xf>
    <xf numFmtId="21" fontId="2" fillId="0" borderId="21" xfId="0" applyNumberFormat="1" applyFont="1" applyBorder="1" applyAlignment="1">
      <alignment horizontal="center" vertical="center"/>
    </xf>
    <xf numFmtId="21" fontId="2" fillId="4" borderId="21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4" fontId="2" fillId="3" borderId="23" xfId="0" applyNumberFormat="1" applyFont="1" applyFill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21" fontId="2" fillId="0" borderId="26" xfId="0" applyNumberFormat="1" applyFont="1" applyBorder="1" applyAlignment="1">
      <alignment horizontal="center" vertical="center"/>
    </xf>
  </cellXfs>
  <cellStyles count="4">
    <cellStyle name="Intro_Hd" xfId="3" xr:uid="{55414562-E6F7-4F1B-B546-E5BC6DF86D96}"/>
    <cellStyle name="Normal" xfId="0" builtinId="0"/>
    <cellStyle name="Normal 2" xfId="2" xr:uid="{DF47516F-9C21-46AC-B85B-0BDBC540BE23}"/>
    <cellStyle name="Percent" xfId="1" builtinId="5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6" formatCode="h:mm:ss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291342</xdr:colOff>
      <xdr:row>7</xdr:row>
      <xdr:rowOff>19049</xdr:rowOff>
    </xdr:from>
    <xdr:to>
      <xdr:col>12</xdr:col>
      <xdr:colOff>91767</xdr:colOff>
      <xdr:row>8</xdr:row>
      <xdr:rowOff>1994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6365932" y="973909"/>
          <a:ext cx="160745" cy="740225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422275</xdr:colOff>
      <xdr:row>7</xdr:row>
      <xdr:rowOff>168274</xdr:rowOff>
    </xdr:from>
    <xdr:to>
      <xdr:col>13</xdr:col>
      <xdr:colOff>444500</xdr:colOff>
      <xdr:row>19</xdr:row>
      <xdr:rowOff>44449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955925" y="1412874"/>
          <a:ext cx="4873625" cy="20034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Calculate Spending Time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provided question table contains information regarding the amount of time individuals spend in meetings with each other, and we want to generate a result table that displays the percentage of time each person (G3:G7) spends with others (H2:L2), ensuring that the sum of each row equals 100%.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highlighted cells are calculated by dividing the meeting duration between person D and person C (1:30) by the total meeting duration of person D (16:30).</a:t>
          </a:r>
        </a:p>
        <a:p>
          <a:pPr algn="ctr"/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90543</xdr:colOff>
      <xdr:row>9</xdr:row>
      <xdr:rowOff>165872</xdr:rowOff>
    </xdr:from>
    <xdr:to>
      <xdr:col>5</xdr:col>
      <xdr:colOff>464013</xdr:colOff>
      <xdr:row>13</xdr:row>
      <xdr:rowOff>39322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2FC37F-17FD-446D-ACEB-20AE920C9294}"/>
            </a:ext>
          </a:extLst>
        </xdr:cNvPr>
        <xdr:cNvSpPr/>
      </xdr:nvSpPr>
      <xdr:spPr>
        <a:xfrm>
          <a:off x="2624193" y="1766072"/>
          <a:ext cx="373470" cy="584650"/>
        </a:xfrm>
        <a:prstGeom prst="rightArrow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083113426" createdVersion="8" refreshedVersion="8" minRefreshableVersion="3" recordCount="16" xr:uid="{2D6978F2-D463-44A1-91FF-8FB9B70003A2}">
  <cacheSource type="worksheet">
    <worksheetSource ref="A2:D18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2457175927" createdVersion="8" refreshedVersion="8" minRefreshableVersion="3" recordCount="17" xr:uid="{231A19D6-C201-4529-B931-5356515936F2}">
  <cacheSource type="worksheet">
    <worksheetSource ref="A2:D19" sheet="Solution1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5">
        <s v="A"/>
        <s v="E"/>
        <s v="B"/>
        <s v="D"/>
        <s v="C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0">
      <sharedItems containsSemiMixedTypes="0" containsDate="1" containsString="0" containsMixedTypes="1" minDate="1899-12-31T00:0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88.468636458332" createdVersion="8" refreshedVersion="8" minRefreshableVersion="3" recordCount="16" xr:uid="{955BC5FC-848A-4178-8233-5834F0CEBBE3}">
  <cacheSource type="worksheet">
    <worksheetSource ref="A2:D18" sheet="Solution1a"/>
  </cacheSource>
  <cacheFields count="4">
    <cacheField name="Date" numFmtId="14">
      <sharedItems containsSemiMixedTypes="0" containsNonDate="0" containsDate="1" containsString="0" minDate="2024-02-12T00:00:00" maxDate="2024-03-13T00:00:00"/>
    </cacheField>
    <cacheField name="Person 1" numFmtId="0">
      <sharedItems count="4">
        <s v="A"/>
        <s v="E"/>
        <s v="B"/>
        <s v="D"/>
      </sharedItems>
    </cacheField>
    <cacheField name="Person 2" numFmtId="0">
      <sharedItems count="5">
        <s v="C"/>
        <s v="B"/>
        <s v="A"/>
        <s v="D"/>
        <s v="E"/>
      </sharedItems>
    </cacheField>
    <cacheField name="Duration" numFmtId="21">
      <sharedItems containsSemiMixedTypes="0" containsNonDate="0" containsDate="1" containsString="0" minDate="1899-12-30T01:10:00" maxDate="1899-12-30T05:4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  <r>
    <d v="2024-03-12T00:00:00"/>
    <x v="4"/>
    <x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d v="2024-02-12T00:00:00"/>
    <x v="0"/>
    <x v="0"/>
    <d v="1899-12-30T04:00:00"/>
  </r>
  <r>
    <d v="2024-02-16T00:00:00"/>
    <x v="1"/>
    <x v="1"/>
    <d v="1899-12-30T03:00:00"/>
  </r>
  <r>
    <d v="2024-02-17T00:00:00"/>
    <x v="2"/>
    <x v="0"/>
    <d v="1899-12-30T03:30:00"/>
  </r>
  <r>
    <d v="2024-02-17T00:00:00"/>
    <x v="2"/>
    <x v="2"/>
    <d v="1899-12-30T02:50:00"/>
  </r>
  <r>
    <d v="2024-02-21T00:00:00"/>
    <x v="1"/>
    <x v="0"/>
    <d v="1899-12-30T02:50:00"/>
  </r>
  <r>
    <d v="2024-02-21T00:00:00"/>
    <x v="3"/>
    <x v="0"/>
    <d v="1899-12-30T01:50:00"/>
  </r>
  <r>
    <d v="2024-02-23T00:00:00"/>
    <x v="3"/>
    <x v="2"/>
    <d v="1899-12-30T01:40:00"/>
  </r>
  <r>
    <d v="2024-02-25T00:00:00"/>
    <x v="1"/>
    <x v="0"/>
    <d v="1899-12-30T01:10:00"/>
  </r>
  <r>
    <d v="2024-03-02T00:00:00"/>
    <x v="1"/>
    <x v="2"/>
    <d v="1899-12-30T04:00:00"/>
  </r>
  <r>
    <d v="2024-03-03T00:00:00"/>
    <x v="2"/>
    <x v="3"/>
    <d v="1899-12-30T05:40:00"/>
  </r>
  <r>
    <d v="2024-03-04T00:00:00"/>
    <x v="2"/>
    <x v="3"/>
    <d v="1899-12-30T01:40:00"/>
  </r>
  <r>
    <d v="2024-03-05T00:00:00"/>
    <x v="0"/>
    <x v="1"/>
    <d v="1899-12-30T05:10:00"/>
  </r>
  <r>
    <d v="2024-03-06T00:00:00"/>
    <x v="0"/>
    <x v="1"/>
    <d v="1899-12-30T01:20:00"/>
  </r>
  <r>
    <d v="2024-03-08T00:00:00"/>
    <x v="2"/>
    <x v="4"/>
    <d v="1899-12-30T01:40:00"/>
  </r>
  <r>
    <d v="2024-03-11T00:00:00"/>
    <x v="0"/>
    <x v="1"/>
    <d v="1899-12-30T04:50:00"/>
  </r>
  <r>
    <d v="2024-03-12T00:00:00"/>
    <x v="3"/>
    <x v="2"/>
    <d v="1899-12-30T05:4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65695-4C2A-4BDD-B5AA-D014D7EB1DE2}" name="PivotTable1" cacheId="18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H2:M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5">
        <item x="0"/>
        <item x="2"/>
        <item x="4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subtotalTop="0" showAll="0" defaultSubtota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7A021-A8DD-4C8E-B772-A820CD1240CA}" name="PivotTable2" cacheId="10" applyNumberFormats="0" applyBorderFormats="0" applyFontFormats="0" applyPatternFormats="0" applyAlignmentFormats="0" applyWidthHeightFormats="1" dataCaption="Values" missingCaption="0" updatedVersion="8" minRefreshableVersion="3" rowGrandTotals="0" colGrandTotals="0" itemPrintTitles="1" createdVersion="8" indent="0" compact="0" outline="1" outlineData="1" compactData="0" multipleFieldFilters="0">
  <location ref="O10:S16" firstHeaderRow="1" firstDataRow="2" firstDataCol="1"/>
  <pivotFields count="4">
    <pivotField compact="0" numFmtId="14" subtotalTop="0" showAll="0" defaultSubtotal="0"/>
    <pivotField axis="axisCol" compact="0" subtotalTop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47D28-8B33-4FC0-9838-E97A3A60E181}" name="PivotTable4" cacheId="2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M13:R18" firstHeaderRow="1" firstDataRow="2" firstDataCol="1"/>
  <pivotFields count="4">
    <pivotField compact="0" numFmtId="14" subtotalTop="0" showAll="0" defaultSubtotal="0"/>
    <pivotField axis="axisRow" compact="0" subtotalTop="0" showAll="0" defaultSubtotal="0">
      <items count="4">
        <item x="0"/>
        <item x="2"/>
        <item x="3"/>
        <item x="1"/>
      </items>
    </pivotField>
    <pivotField axis="axisCol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3E452-7AC0-429E-A81C-050826C1EFB8}" name="PivotTable3" cacheId="2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G4:K10" firstHeaderRow="1" firstDataRow="2" firstDataCol="1"/>
  <pivotFields count="4">
    <pivotField compact="0" numFmtId="14" subtotalTop="0" showAll="0" defaultSubtotal="0"/>
    <pivotField axis="axisCol" compact="0" subtotalTop="0" showAll="0" defaultSubtotal="0">
      <items count="4">
        <item x="0"/>
        <item x="2"/>
        <item x="3"/>
        <item x="1"/>
      </items>
    </pivotField>
    <pivotField axis="axisRow" compact="0" subtotalTop="0" showAll="0" defaultSubtotal="0">
      <items count="5">
        <item x="2"/>
        <item x="1"/>
        <item x="0"/>
        <item x="3"/>
        <item x="4"/>
      </items>
    </pivotField>
    <pivotField dataField="1" compact="0" numFmtId="21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Duration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B626719-FB76-412F-B0E0-55C214799D03}" autoFormatId="16" applyNumberFormats="0" applyBorderFormats="0" applyFontFormats="0" applyPatternFormats="0" applyAlignmentFormats="0" applyWidthHeightFormats="0">
  <queryTableRefresh nextId="3">
    <queryTableFields count="2">
      <queryTableField id="1" name="Merged.1" tableColumnId="1"/>
      <queryTableField id="2" name="Addi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A402FA7-06BA-4CA5-BD02-64956E2826D4}" autoFormatId="16" applyNumberFormats="0" applyBorderFormats="0" applyFontFormats="0" applyPatternFormats="0" applyAlignmentFormats="0" applyWidthHeightFormats="0">
  <queryTableRefresh nextId="7">
    <queryTableFields count="6">
      <queryTableField id="1" name="Merged.1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D37861E-72FC-4BE8-B54B-D3E39EB200B2}" autoFormatId="16" applyNumberFormats="0" applyBorderFormats="0" applyFontFormats="0" applyPatternFormats="0" applyAlignmentFormats="0" applyWidthHeightFormats="0">
  <queryTableRefresh nextId="4">
    <queryTableFields count="3">
      <queryTableField id="1" name="Person 1" tableColumnId="1"/>
      <queryTableField id="2" name="Person 2" tableColumnId="2"/>
      <queryTableField id="3" name="Dura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44334D-70D4-4972-9868-D23569631D6F}" autoFormatId="16" applyNumberFormats="0" applyBorderFormats="0" applyFontFormats="0" applyPatternFormats="0" applyAlignmentFormats="0" applyWidthHeightFormats="0">
  <queryTableRefresh nextId="4">
    <queryTableFields count="3">
      <queryTableField id="1" name="Person 1" tableColumnId="1"/>
      <queryTableField id="2" name="Person 2" tableColumnId="2"/>
      <queryTableField id="3" name="Durat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E4886B7-A823-4A74-9728-589DB04CD104}" autoFormatId="16" applyNumberFormats="0" applyBorderFormats="0" applyFontFormats="0" applyPatternFormats="0" applyAlignmentFormats="0" applyWidthHeightFormats="0">
  <queryTableRefresh nextId="9">
    <queryTableFields count="6">
      <queryTableField id="1" name="Merged.1" tableColumnId="1"/>
      <queryTableField id="2" name="A" tableColumnId="2"/>
      <queryTableField id="3" name="B" tableColumnId="3"/>
      <queryTableField id="4" name="C" tableColumnId="4"/>
      <queryTableField id="5" name="D" tableColumnId="5"/>
      <queryTableField id="6" name="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FC57CC-1A8C-49DA-B3C6-07D3688C4226}" name="Value__2" displayName="Value__2" ref="A1:B6" tableType="queryTable" totalsRowShown="0">
  <autoFilter ref="A1:B6" xr:uid="{19FC57CC-1A8C-49DA-B3C6-07D3688C4226}"/>
  <tableColumns count="2">
    <tableColumn id="1" xr3:uid="{8DA4A5FD-EB51-4866-8F24-EA9E40D73450}" uniqueName="1" name="Merged.1" queryTableFieldId="1" dataDxfId="0"/>
    <tableColumn id="2" xr3:uid="{B6F91957-613A-49DE-A445-742CC09B1186}" uniqueName="2" name="Additi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3A4D54-5DE5-4878-A438-BC87AD19D7FD}" name="Value" displayName="Value" ref="A1:F6" tableType="queryTable" totalsRowShown="0">
  <autoFilter ref="A1:F6" xr:uid="{E23A4D54-5DE5-4878-A438-BC87AD19D7FD}"/>
  <tableColumns count="6">
    <tableColumn id="1" xr3:uid="{A1C07234-93CA-4A1B-82AF-D6443A580E09}" uniqueName="1" name="Merged.1" queryTableFieldId="1" dataDxfId="1"/>
    <tableColumn id="2" xr3:uid="{C8A8A1DA-5AA1-4F4F-8675-8918573DB57A}" uniqueName="2" name="A" queryTableFieldId="2"/>
    <tableColumn id="3" xr3:uid="{2367CC96-0F09-4BC1-B379-1CD3726F067D}" uniqueName="3" name="B" queryTableFieldId="3"/>
    <tableColumn id="4" xr3:uid="{1F4EE335-176A-4CFC-B21C-7ECE754BE12A}" uniqueName="4" name="C" queryTableFieldId="4"/>
    <tableColumn id="5" xr3:uid="{2A0CBDE2-CF38-446A-A8F9-8D662A29FE7A}" uniqueName="5" name="D" queryTableFieldId="5"/>
    <tableColumn id="6" xr3:uid="{6DD0E77E-6A89-4554-82D3-E46BD1293FAF}" uniqueName="6" name="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DED58D-533C-47A3-A697-02BCC731BB79}" name="Table1__2" displayName="Table1__2" ref="A1:C17" tableType="queryTable" totalsRowShown="0">
  <autoFilter ref="A1:C17" xr:uid="{6ADED58D-533C-47A3-A697-02BCC731BB79}"/>
  <tableColumns count="3">
    <tableColumn id="1" xr3:uid="{2A40D9EC-7A24-429C-A9FC-FACDC180F79B}" uniqueName="1" name="Person 1" queryTableFieldId="1" dataDxfId="3"/>
    <tableColumn id="2" xr3:uid="{209E35B5-9182-4680-80BE-2BFE644F195D}" uniqueName="2" name="Person 2" queryTableFieldId="2" dataDxfId="2"/>
    <tableColumn id="3" xr3:uid="{23FA7B8A-E46B-4BBB-A4AD-82D7E62856D4}" uniqueName="3" name="Duration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94D437-4317-4185-BE51-90E2028A4328}" name="Table1_1" displayName="Table1_1" ref="A1:C17" tableType="queryTable" totalsRowShown="0">
  <autoFilter ref="A1:C17" xr:uid="{5794D437-4317-4185-BE51-90E2028A4328}"/>
  <tableColumns count="3">
    <tableColumn id="1" xr3:uid="{2555E379-CB46-4569-AE26-9B35398FB0D7}" uniqueName="1" name="Person 1" queryTableFieldId="1" dataDxfId="5"/>
    <tableColumn id="2" xr3:uid="{11E9BCE7-95AB-4F43-A063-FFE701695337}" uniqueName="2" name="Person 2" queryTableFieldId="2" dataDxfId="4"/>
    <tableColumn id="3" xr3:uid="{ACB27398-D0A2-4C6E-9ED5-6755FB3334FC}" uniqueName="3" name="Duration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71C74-A527-4406-A14D-93AAD61B4119}" name="Table1" displayName="Table1" ref="A1:D17" totalsRowShown="0" headerRowDxfId="6" headerRowBorderDxfId="12" tableBorderDxfId="13" totalsRowBorderDxfId="11">
  <autoFilter ref="A1:D17" xr:uid="{B4471C74-A527-4406-A14D-93AAD61B4119}"/>
  <tableColumns count="4">
    <tableColumn id="1" xr3:uid="{7EDE4C54-BCF7-403D-BAFC-A698697715BB}" name="Date" dataDxfId="10"/>
    <tableColumn id="2" xr3:uid="{4588CAB2-19F3-4044-8B6D-AFCB55399331}" name="Person 1" dataDxfId="9"/>
    <tableColumn id="3" xr3:uid="{F348F497-93A7-43FE-BBA5-2A418EB8B012}" name="Person 2" dataDxfId="8"/>
    <tableColumn id="4" xr3:uid="{6F3BFA27-0C8A-4F04-8927-3AE40FB330B0}" name="Duration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BC05D0-770A-4FE6-B393-0AC1A7E65495}" name="Value__3" displayName="Value__3" ref="H22:M27" tableType="queryTable" totalsRowShown="0">
  <autoFilter ref="H22:M27" xr:uid="{F2BC05D0-770A-4FE6-B393-0AC1A7E65495}"/>
  <tableColumns count="6">
    <tableColumn id="1" xr3:uid="{82CE9003-02D2-43A4-8F0F-9F310F31F04F}" uniqueName="1" name="Merged.1" queryTableFieldId="1"/>
    <tableColumn id="2" xr3:uid="{DF80773B-E821-41AB-BEBD-57D4FA0C0E43}" uniqueName="2" name="A" queryTableFieldId="2" dataCellStyle="Percent"/>
    <tableColumn id="3" xr3:uid="{910D8670-3957-4B9B-A5FE-5FA067E6CC12}" uniqueName="3" name="B" queryTableFieldId="3" dataCellStyle="Percent"/>
    <tableColumn id="4" xr3:uid="{F679E713-9D95-40C7-B307-54F8BE4ADF4A}" uniqueName="4" name="C" queryTableFieldId="4" dataCellStyle="Percent"/>
    <tableColumn id="5" xr3:uid="{54A624F7-FAF1-4F81-B97F-F89276A37700}" uniqueName="5" name="D" queryTableFieldId="5" dataCellStyle="Percent"/>
    <tableColumn id="6" xr3:uid="{C18B47EC-F38C-4A51-A0FE-EC305ED0BE77}" uniqueName="6" name="E" queryTableFieldId="6" dataCellStyle="Percent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workbookViewId="0">
      <selection activeCell="B2" sqref="B2:E18"/>
    </sheetView>
  </sheetViews>
  <sheetFormatPr defaultRowHeight="13.8" x14ac:dyDescent="0.25"/>
  <cols>
    <col min="1" max="1" width="2.796875" customWidth="1"/>
    <col min="2" max="2" width="9.09765625" style="3" bestFit="1" customWidth="1"/>
    <col min="3" max="4" width="7.09765625" style="3" bestFit="1" customWidth="1"/>
    <col min="5" max="5" width="7.19921875" bestFit="1" customWidth="1"/>
    <col min="6" max="6" width="18" customWidth="1"/>
    <col min="7" max="12" width="6.19921875" customWidth="1"/>
    <col min="14" max="14" width="9.3984375" bestFit="1" customWidth="1"/>
  </cols>
  <sheetData>
    <row r="1" spans="2:15" s="4" customFormat="1" x14ac:dyDescent="0.25">
      <c r="B1" s="36" t="s">
        <v>8</v>
      </c>
      <c r="C1" s="36"/>
      <c r="D1" s="36"/>
      <c r="E1" s="36"/>
      <c r="G1" s="37" t="s">
        <v>0</v>
      </c>
      <c r="H1" s="37"/>
      <c r="I1" s="37"/>
      <c r="J1" s="37"/>
      <c r="K1" s="37"/>
      <c r="L1" s="37"/>
    </row>
    <row r="2" spans="2:15" s="10" customFormat="1" ht="27.6" x14ac:dyDescent="0.25">
      <c r="B2" s="11" t="s">
        <v>5</v>
      </c>
      <c r="C2" s="12" t="s">
        <v>6</v>
      </c>
      <c r="D2" s="12" t="s">
        <v>7</v>
      </c>
      <c r="E2" s="13" t="s">
        <v>9</v>
      </c>
      <c r="F2" s="9"/>
      <c r="G2" s="18" t="s">
        <v>4</v>
      </c>
      <c r="H2" s="19" t="s">
        <v>1</v>
      </c>
      <c r="I2" s="20" t="s">
        <v>2</v>
      </c>
      <c r="J2" s="20" t="s">
        <v>3</v>
      </c>
      <c r="K2" s="20" t="s">
        <v>10</v>
      </c>
      <c r="L2" s="21" t="s">
        <v>11</v>
      </c>
    </row>
    <row r="3" spans="2:15" s="2" customFormat="1" x14ac:dyDescent="0.25">
      <c r="B3" s="14">
        <v>45334</v>
      </c>
      <c r="C3" s="7" t="s">
        <v>1</v>
      </c>
      <c r="D3" s="7" t="s">
        <v>3</v>
      </c>
      <c r="E3" s="16">
        <v>0.16666666666666666</v>
      </c>
      <c r="F3" s="5"/>
      <c r="G3" s="22" t="s">
        <v>1</v>
      </c>
      <c r="H3" s="25">
        <v>0</v>
      </c>
      <c r="I3" s="26">
        <v>0.48022598870056493</v>
      </c>
      <c r="J3" s="26">
        <v>0.13559322033898302</v>
      </c>
      <c r="K3" s="26">
        <v>0.24858757062146894</v>
      </c>
      <c r="L3" s="27">
        <v>0.13559322033898302</v>
      </c>
      <c r="N3" s="24"/>
    </row>
    <row r="4" spans="2:15" s="2" customFormat="1" x14ac:dyDescent="0.25">
      <c r="B4" s="14">
        <v>45338</v>
      </c>
      <c r="C4" s="7" t="s">
        <v>11</v>
      </c>
      <c r="D4" s="7" t="s">
        <v>2</v>
      </c>
      <c r="E4" s="16">
        <v>0.125</v>
      </c>
      <c r="F4" s="5"/>
      <c r="G4" s="22" t="s">
        <v>2</v>
      </c>
      <c r="H4" s="25">
        <v>0.47752808988764045</v>
      </c>
      <c r="I4" s="26">
        <v>0</v>
      </c>
      <c r="J4" s="26">
        <v>0.11797752808988764</v>
      </c>
      <c r="K4" s="26">
        <v>0.24719101123595508</v>
      </c>
      <c r="L4" s="27">
        <v>0.15730337078651685</v>
      </c>
      <c r="N4" s="24"/>
    </row>
    <row r="5" spans="2:15" s="2" customFormat="1" x14ac:dyDescent="0.25">
      <c r="B5" s="14">
        <v>45339</v>
      </c>
      <c r="C5" s="7" t="s">
        <v>2</v>
      </c>
      <c r="D5" s="7" t="s">
        <v>3</v>
      </c>
      <c r="E5" s="16">
        <v>0.14583333333333334</v>
      </c>
      <c r="F5" s="5"/>
      <c r="G5" s="22" t="s">
        <v>3</v>
      </c>
      <c r="H5" s="25">
        <v>0.3</v>
      </c>
      <c r="I5" s="26">
        <v>0.26250000000000001</v>
      </c>
      <c r="J5" s="26">
        <v>0</v>
      </c>
      <c r="K5" s="26">
        <v>0.13750000000000001</v>
      </c>
      <c r="L5" s="27">
        <v>0.3</v>
      </c>
      <c r="N5" s="24"/>
    </row>
    <row r="6" spans="2:15" s="2" customFormat="1" x14ac:dyDescent="0.25">
      <c r="B6" s="14">
        <v>45339</v>
      </c>
      <c r="C6" s="7" t="s">
        <v>2</v>
      </c>
      <c r="D6" s="7" t="s">
        <v>1</v>
      </c>
      <c r="E6" s="16">
        <v>0.11805555555555555</v>
      </c>
      <c r="F6" s="5"/>
      <c r="G6" s="22" t="s">
        <v>10</v>
      </c>
      <c r="H6" s="26">
        <v>0.44444444444444448</v>
      </c>
      <c r="I6" s="26">
        <v>0.44444444444444448</v>
      </c>
      <c r="J6" s="30">
        <v>0.11111111111111112</v>
      </c>
      <c r="K6" s="26">
        <v>0</v>
      </c>
      <c r="L6" s="27">
        <v>0</v>
      </c>
      <c r="N6" s="35"/>
    </row>
    <row r="7" spans="2:15" s="2" customFormat="1" x14ac:dyDescent="0.25">
      <c r="B7" s="14">
        <v>45343</v>
      </c>
      <c r="C7" s="7" t="s">
        <v>11</v>
      </c>
      <c r="D7" s="7" t="s">
        <v>3</v>
      </c>
      <c r="E7" s="16">
        <v>0.11805555555555555</v>
      </c>
      <c r="F7" s="5"/>
      <c r="G7" s="23" t="s">
        <v>11</v>
      </c>
      <c r="H7" s="28">
        <v>0.31578947368421051</v>
      </c>
      <c r="I7" s="28">
        <v>0.36842105263157893</v>
      </c>
      <c r="J7" s="28">
        <v>0.31578947368421051</v>
      </c>
      <c r="K7" s="28">
        <v>0</v>
      </c>
      <c r="L7" s="29">
        <v>0</v>
      </c>
      <c r="N7" s="24"/>
    </row>
    <row r="8" spans="2:15" s="2" customFormat="1" x14ac:dyDescent="0.25">
      <c r="B8" s="32">
        <v>45343</v>
      </c>
      <c r="C8" s="33" t="s">
        <v>10</v>
      </c>
      <c r="D8" s="33" t="s">
        <v>3</v>
      </c>
      <c r="E8" s="34">
        <v>7.6388888888888895E-2</v>
      </c>
      <c r="F8" s="5"/>
      <c r="G8"/>
      <c r="H8"/>
    </row>
    <row r="9" spans="2:15" s="2" customFormat="1" x14ac:dyDescent="0.25">
      <c r="B9" s="14">
        <v>45345</v>
      </c>
      <c r="C9" s="7" t="s">
        <v>10</v>
      </c>
      <c r="D9" s="7" t="s">
        <v>1</v>
      </c>
      <c r="E9" s="16">
        <v>6.9444444444444448E-2</v>
      </c>
      <c r="F9" s="5"/>
      <c r="G9"/>
      <c r="H9"/>
      <c r="I9"/>
      <c r="J9"/>
      <c r="K9"/>
    </row>
    <row r="10" spans="2:15" s="2" customFormat="1" x14ac:dyDescent="0.25">
      <c r="B10" s="14">
        <v>45347</v>
      </c>
      <c r="C10" s="7" t="s">
        <v>11</v>
      </c>
      <c r="D10" s="7" t="s">
        <v>3</v>
      </c>
      <c r="E10" s="16">
        <v>4.8611111111111112E-2</v>
      </c>
      <c r="F10" s="5"/>
      <c r="G10"/>
      <c r="H10"/>
      <c r="I10"/>
      <c r="J10"/>
      <c r="K10"/>
    </row>
    <row r="11" spans="2:15" s="2" customFormat="1" x14ac:dyDescent="0.25">
      <c r="B11" s="14">
        <v>45353</v>
      </c>
      <c r="C11" s="7" t="s">
        <v>11</v>
      </c>
      <c r="D11" s="7" t="s">
        <v>1</v>
      </c>
      <c r="E11" s="16">
        <v>0.16666666666666666</v>
      </c>
      <c r="F11" s="5"/>
      <c r="G11"/>
      <c r="H11"/>
      <c r="I11"/>
      <c r="J11"/>
      <c r="K11"/>
      <c r="O11" s="31"/>
    </row>
    <row r="12" spans="2:15" s="2" customFormat="1" x14ac:dyDescent="0.25">
      <c r="B12" s="14">
        <v>45354</v>
      </c>
      <c r="C12" s="7" t="s">
        <v>2</v>
      </c>
      <c r="D12" s="7" t="s">
        <v>10</v>
      </c>
      <c r="E12" s="16">
        <v>0.23611111111111113</v>
      </c>
      <c r="F12" s="6"/>
      <c r="G12"/>
      <c r="H12"/>
      <c r="I12"/>
      <c r="J12"/>
      <c r="K12"/>
    </row>
    <row r="13" spans="2:15" x14ac:dyDescent="0.25">
      <c r="B13" s="14">
        <v>45355</v>
      </c>
      <c r="C13" s="7" t="s">
        <v>2</v>
      </c>
      <c r="D13" s="7" t="s">
        <v>10</v>
      </c>
      <c r="E13" s="16">
        <v>6.9444444444444448E-2</v>
      </c>
      <c r="F13" s="6"/>
    </row>
    <row r="14" spans="2:15" x14ac:dyDescent="0.25">
      <c r="B14" s="14">
        <v>45356</v>
      </c>
      <c r="C14" s="7" t="s">
        <v>1</v>
      </c>
      <c r="D14" s="7" t="s">
        <v>2</v>
      </c>
      <c r="E14" s="16">
        <v>0.21527777777777779</v>
      </c>
      <c r="F14" s="6"/>
    </row>
    <row r="15" spans="2:15" x14ac:dyDescent="0.25">
      <c r="B15" s="14">
        <v>45357</v>
      </c>
      <c r="C15" s="7" t="s">
        <v>1</v>
      </c>
      <c r="D15" s="7" t="s">
        <v>2</v>
      </c>
      <c r="E15" s="16">
        <v>5.5555555555555552E-2</v>
      </c>
      <c r="F15" s="6"/>
    </row>
    <row r="16" spans="2:15" x14ac:dyDescent="0.25">
      <c r="B16" s="14">
        <v>45359</v>
      </c>
      <c r="C16" s="7" t="s">
        <v>2</v>
      </c>
      <c r="D16" s="7" t="s">
        <v>11</v>
      </c>
      <c r="E16" s="16">
        <v>6.9444444444444448E-2</v>
      </c>
      <c r="F16" s="6"/>
    </row>
    <row r="17" spans="2:6" x14ac:dyDescent="0.25">
      <c r="B17" s="14">
        <v>45362</v>
      </c>
      <c r="C17" s="7" t="s">
        <v>1</v>
      </c>
      <c r="D17" s="7" t="s">
        <v>2</v>
      </c>
      <c r="E17" s="16">
        <v>0.2013888888888889</v>
      </c>
      <c r="F17" s="6"/>
    </row>
    <row r="18" spans="2:6" x14ac:dyDescent="0.25">
      <c r="B18" s="15">
        <v>45363</v>
      </c>
      <c r="C18" s="8" t="s">
        <v>10</v>
      </c>
      <c r="D18" s="8" t="s">
        <v>1</v>
      </c>
      <c r="E18" s="17">
        <v>0.23611111111111113</v>
      </c>
      <c r="F18" s="1"/>
    </row>
    <row r="19" spans="2:6" x14ac:dyDescent="0.25">
      <c r="F19" s="1"/>
    </row>
    <row r="20" spans="2:6" x14ac:dyDescent="0.25">
      <c r="F20" s="1"/>
    </row>
    <row r="21" spans="2:6" x14ac:dyDescent="0.25">
      <c r="F21" s="1"/>
    </row>
    <row r="22" spans="2:6" x14ac:dyDescent="0.25">
      <c r="F22" s="1"/>
    </row>
    <row r="23" spans="2:6" x14ac:dyDescent="0.25">
      <c r="F23" s="1"/>
    </row>
    <row r="24" spans="2:6" x14ac:dyDescent="0.25">
      <c r="F24" s="1"/>
    </row>
    <row r="25" spans="2:6" x14ac:dyDescent="0.25">
      <c r="F25" s="1"/>
    </row>
  </sheetData>
  <sortState xmlns:xlrd2="http://schemas.microsoft.com/office/spreadsheetml/2017/richdata2" ref="B3:E18">
    <sortCondition ref="B9:B18"/>
  </sortState>
  <mergeCells count="2">
    <mergeCell ref="B1:E1"/>
    <mergeCell ref="G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E69D-F79F-4039-B068-23A2BE6D944A}">
  <dimension ref="A1:W44"/>
  <sheetViews>
    <sheetView topLeftCell="E10" workbookViewId="0">
      <selection activeCell="R26" sqref="R26:W31"/>
    </sheetView>
  </sheetViews>
  <sheetFormatPr defaultRowHeight="13.2" x14ac:dyDescent="0.25"/>
  <cols>
    <col min="1" max="16384" width="8.796875" style="38"/>
  </cols>
  <sheetData>
    <row r="1" spans="1:19" ht="13.8" x14ac:dyDescent="0.25">
      <c r="A1" s="51" t="s">
        <v>8</v>
      </c>
      <c r="B1" s="51"/>
      <c r="C1" s="51"/>
      <c r="D1" s="51"/>
    </row>
    <row r="2" spans="1:19" ht="13.8" x14ac:dyDescent="0.25">
      <c r="A2" s="39" t="s">
        <v>5</v>
      </c>
      <c r="B2" s="40" t="s">
        <v>6</v>
      </c>
      <c r="C2" s="40" t="s">
        <v>7</v>
      </c>
      <c r="D2" s="41" t="s">
        <v>9</v>
      </c>
      <c r="H2" s="52" t="s">
        <v>12</v>
      </c>
      <c r="I2" s="52" t="s">
        <v>7</v>
      </c>
      <c r="J2"/>
      <c r="K2"/>
      <c r="L2"/>
      <c r="M2"/>
      <c r="N2"/>
    </row>
    <row r="3" spans="1:19" ht="13.8" x14ac:dyDescent="0.25">
      <c r="A3" s="42">
        <v>45334</v>
      </c>
      <c r="B3" s="43" t="s">
        <v>1</v>
      </c>
      <c r="C3" s="43" t="s">
        <v>3</v>
      </c>
      <c r="D3" s="44">
        <v>0.16666666666666666</v>
      </c>
      <c r="H3" s="52" t="s">
        <v>6</v>
      </c>
      <c r="I3" t="s">
        <v>1</v>
      </c>
      <c r="J3" t="s">
        <v>2</v>
      </c>
      <c r="K3" t="s">
        <v>3</v>
      </c>
      <c r="L3" t="s">
        <v>10</v>
      </c>
      <c r="M3" t="s">
        <v>11</v>
      </c>
      <c r="N3"/>
    </row>
    <row r="4" spans="1:19" ht="13.8" x14ac:dyDescent="0.25">
      <c r="A4" s="42">
        <v>45338</v>
      </c>
      <c r="B4" s="43" t="s">
        <v>11</v>
      </c>
      <c r="C4" s="43" t="s">
        <v>2</v>
      </c>
      <c r="D4" s="44">
        <v>0.125</v>
      </c>
      <c r="H4" t="s">
        <v>1</v>
      </c>
      <c r="I4" s="54"/>
      <c r="J4" s="54">
        <v>0.47222222222222227</v>
      </c>
      <c r="K4" s="54">
        <v>0.16666666666666666</v>
      </c>
      <c r="L4" s="54"/>
      <c r="M4" s="54"/>
      <c r="N4"/>
    </row>
    <row r="5" spans="1:19" ht="13.8" x14ac:dyDescent="0.25">
      <c r="A5" s="42">
        <v>45339</v>
      </c>
      <c r="B5" s="43" t="s">
        <v>2</v>
      </c>
      <c r="C5" s="43" t="s">
        <v>3</v>
      </c>
      <c r="D5" s="44">
        <v>0.14583333333333334</v>
      </c>
      <c r="H5" t="s">
        <v>2</v>
      </c>
      <c r="I5" s="54">
        <v>0.11805555555555555</v>
      </c>
      <c r="J5" s="54"/>
      <c r="K5" s="54">
        <v>0.14583333333333334</v>
      </c>
      <c r="L5" s="54">
        <v>0.30555555555555558</v>
      </c>
      <c r="M5" s="54">
        <v>6.9444444444444448E-2</v>
      </c>
      <c r="N5"/>
    </row>
    <row r="6" spans="1:19" ht="13.8" x14ac:dyDescent="0.25">
      <c r="A6" s="42">
        <v>45339</v>
      </c>
      <c r="B6" s="43" t="s">
        <v>2</v>
      </c>
      <c r="C6" s="43" t="s">
        <v>1</v>
      </c>
      <c r="D6" s="44">
        <v>0.11805555555555555</v>
      </c>
      <c r="H6" t="s">
        <v>3</v>
      </c>
      <c r="I6" s="54"/>
      <c r="J6" s="54"/>
      <c r="K6" s="54">
        <v>0</v>
      </c>
      <c r="L6" s="54"/>
      <c r="M6" s="54"/>
      <c r="N6"/>
    </row>
    <row r="7" spans="1:19" ht="13.8" x14ac:dyDescent="0.25">
      <c r="A7" s="42">
        <v>45343</v>
      </c>
      <c r="B7" s="43" t="s">
        <v>11</v>
      </c>
      <c r="C7" s="43" t="s">
        <v>3</v>
      </c>
      <c r="D7" s="44">
        <v>0.11805555555555555</v>
      </c>
      <c r="H7" t="s">
        <v>10</v>
      </c>
      <c r="I7" s="54">
        <v>0.30555555555555558</v>
      </c>
      <c r="J7" s="54"/>
      <c r="K7" s="54">
        <v>7.6388888888888895E-2</v>
      </c>
      <c r="L7" s="54"/>
      <c r="M7" s="54"/>
      <c r="N7"/>
    </row>
    <row r="8" spans="1:19" ht="13.8" x14ac:dyDescent="0.25">
      <c r="A8" s="45">
        <v>45343</v>
      </c>
      <c r="B8" s="46" t="s">
        <v>10</v>
      </c>
      <c r="C8" s="46" t="s">
        <v>3</v>
      </c>
      <c r="D8" s="47">
        <v>7.6388888888888895E-2</v>
      </c>
      <c r="H8" t="s">
        <v>11</v>
      </c>
      <c r="I8" s="54">
        <v>0.16666666666666666</v>
      </c>
      <c r="J8" s="54">
        <v>0.125</v>
      </c>
      <c r="K8" s="54">
        <v>0.16666666666666666</v>
      </c>
      <c r="L8" s="54"/>
      <c r="M8" s="54"/>
      <c r="N8"/>
    </row>
    <row r="9" spans="1:19" ht="13.8" x14ac:dyDescent="0.25">
      <c r="A9" s="42">
        <v>45345</v>
      </c>
      <c r="B9" s="43" t="s">
        <v>10</v>
      </c>
      <c r="C9" s="43" t="s">
        <v>1</v>
      </c>
      <c r="D9" s="44">
        <v>6.9444444444444448E-2</v>
      </c>
      <c r="H9"/>
      <c r="I9"/>
      <c r="J9"/>
    </row>
    <row r="10" spans="1:19" ht="13.8" x14ac:dyDescent="0.25">
      <c r="A10" s="42">
        <v>45347</v>
      </c>
      <c r="B10" s="43" t="s">
        <v>11</v>
      </c>
      <c r="C10" s="43" t="s">
        <v>3</v>
      </c>
      <c r="D10" s="44">
        <v>4.8611111111111112E-2</v>
      </c>
      <c r="H10"/>
      <c r="I10"/>
      <c r="J10"/>
      <c r="M10"/>
      <c r="N10"/>
      <c r="O10" s="52" t="s">
        <v>12</v>
      </c>
      <c r="P10" s="52" t="s">
        <v>6</v>
      </c>
      <c r="Q10"/>
      <c r="R10"/>
      <c r="S10"/>
    </row>
    <row r="11" spans="1:19" ht="13.8" x14ac:dyDescent="0.25">
      <c r="A11" s="42">
        <v>45353</v>
      </c>
      <c r="B11" s="43" t="s">
        <v>11</v>
      </c>
      <c r="C11" s="43" t="s">
        <v>1</v>
      </c>
      <c r="D11" s="44">
        <v>0.16666666666666666</v>
      </c>
      <c r="H11"/>
      <c r="I11"/>
      <c r="J11"/>
      <c r="M11"/>
      <c r="N11"/>
      <c r="O11" s="52" t="s">
        <v>7</v>
      </c>
      <c r="P11" t="s">
        <v>1</v>
      </c>
      <c r="Q11" t="s">
        <v>2</v>
      </c>
      <c r="R11" t="s">
        <v>10</v>
      </c>
      <c r="S11" t="s">
        <v>11</v>
      </c>
    </row>
    <row r="12" spans="1:19" ht="13.8" x14ac:dyDescent="0.25">
      <c r="A12" s="42">
        <v>45354</v>
      </c>
      <c r="B12" s="43" t="s">
        <v>2</v>
      </c>
      <c r="C12" s="43" t="s">
        <v>10</v>
      </c>
      <c r="D12" s="44">
        <v>0.2361111111111111</v>
      </c>
      <c r="H12"/>
      <c r="I12"/>
      <c r="J12"/>
      <c r="M12"/>
      <c r="N12"/>
      <c r="O12" t="s">
        <v>1</v>
      </c>
      <c r="P12" s="54">
        <v>0</v>
      </c>
      <c r="Q12" s="54">
        <v>0.11805555555555555</v>
      </c>
      <c r="R12" s="54">
        <v>0.30555555555555558</v>
      </c>
      <c r="S12" s="54">
        <v>0.16666666666666666</v>
      </c>
    </row>
    <row r="13" spans="1:19" ht="13.8" x14ac:dyDescent="0.25">
      <c r="A13" s="42">
        <v>45355</v>
      </c>
      <c r="B13" s="43" t="s">
        <v>2</v>
      </c>
      <c r="C13" s="43" t="s">
        <v>10</v>
      </c>
      <c r="D13" s="44">
        <v>6.9444444444444448E-2</v>
      </c>
      <c r="H13"/>
      <c r="I13"/>
      <c r="J13"/>
      <c r="M13"/>
      <c r="N13"/>
      <c r="O13" t="s">
        <v>2</v>
      </c>
      <c r="P13" s="54">
        <v>0.47222222222222227</v>
      </c>
      <c r="Q13" s="54">
        <v>0</v>
      </c>
      <c r="R13" s="54">
        <v>0</v>
      </c>
      <c r="S13" s="54">
        <v>0.125</v>
      </c>
    </row>
    <row r="14" spans="1:19" ht="13.8" x14ac:dyDescent="0.25">
      <c r="A14" s="42">
        <v>45356</v>
      </c>
      <c r="B14" s="43" t="s">
        <v>1</v>
      </c>
      <c r="C14" s="43" t="s">
        <v>2</v>
      </c>
      <c r="D14" s="44">
        <v>0.21527777777777779</v>
      </c>
      <c r="H14"/>
      <c r="I14"/>
      <c r="J14"/>
      <c r="M14"/>
      <c r="O14" t="s">
        <v>3</v>
      </c>
      <c r="P14" s="54">
        <v>0.16666666666666666</v>
      </c>
      <c r="Q14" s="54">
        <v>0.14583333333333334</v>
      </c>
      <c r="R14" s="54">
        <v>7.6388888888888895E-2</v>
      </c>
      <c r="S14" s="54">
        <v>0.16666666666666666</v>
      </c>
    </row>
    <row r="15" spans="1:19" ht="13.8" x14ac:dyDescent="0.25">
      <c r="A15" s="42">
        <v>45357</v>
      </c>
      <c r="B15" s="43" t="s">
        <v>1</v>
      </c>
      <c r="C15" s="43" t="s">
        <v>2</v>
      </c>
      <c r="D15" s="44">
        <v>5.5555555555555552E-2</v>
      </c>
      <c r="H15"/>
      <c r="I15"/>
      <c r="J15"/>
      <c r="M15"/>
      <c r="O15" t="s">
        <v>10</v>
      </c>
      <c r="P15" s="54">
        <v>0</v>
      </c>
      <c r="Q15" s="54">
        <v>0.30555555555555558</v>
      </c>
      <c r="R15" s="54">
        <v>0</v>
      </c>
      <c r="S15" s="54">
        <v>0</v>
      </c>
    </row>
    <row r="16" spans="1:19" ht="13.8" x14ac:dyDescent="0.25">
      <c r="A16" s="42">
        <v>45359</v>
      </c>
      <c r="B16" s="43" t="s">
        <v>2</v>
      </c>
      <c r="C16" s="43" t="s">
        <v>11</v>
      </c>
      <c r="D16" s="44">
        <v>6.9444444444444448E-2</v>
      </c>
      <c r="H16"/>
      <c r="I16"/>
      <c r="J16"/>
      <c r="O16" t="s">
        <v>11</v>
      </c>
      <c r="P16" s="54">
        <v>0</v>
      </c>
      <c r="Q16" s="54">
        <v>6.9444444444444448E-2</v>
      </c>
      <c r="R16" s="54">
        <v>0</v>
      </c>
      <c r="S16" s="54">
        <v>0</v>
      </c>
    </row>
    <row r="17" spans="1:23" ht="13.8" x14ac:dyDescent="0.25">
      <c r="A17" s="42">
        <v>45362</v>
      </c>
      <c r="B17" s="43" t="s">
        <v>1</v>
      </c>
      <c r="C17" s="43" t="s">
        <v>2</v>
      </c>
      <c r="D17" s="44">
        <v>0.2013888888888889</v>
      </c>
      <c r="H17"/>
      <c r="I17"/>
      <c r="J17"/>
    </row>
    <row r="18" spans="1:23" ht="13.8" x14ac:dyDescent="0.25">
      <c r="A18" s="48">
        <v>45363</v>
      </c>
      <c r="B18" s="49" t="s">
        <v>10</v>
      </c>
      <c r="C18" s="49" t="s">
        <v>1</v>
      </c>
      <c r="D18" s="50">
        <v>0.2361111111111111</v>
      </c>
      <c r="H18"/>
      <c r="I18"/>
      <c r="J18"/>
    </row>
    <row r="19" spans="1:23" ht="13.8" x14ac:dyDescent="0.25">
      <c r="A19" s="55">
        <v>45363</v>
      </c>
      <c r="B19" s="38" t="s">
        <v>3</v>
      </c>
      <c r="C19" s="38" t="s">
        <v>3</v>
      </c>
      <c r="D19" s="38">
        <v>0</v>
      </c>
      <c r="H19"/>
      <c r="I19"/>
      <c r="J19"/>
    </row>
    <row r="26" spans="1:23" ht="13.8" x14ac:dyDescent="0.25">
      <c r="R26" s="18" t="s">
        <v>4</v>
      </c>
      <c r="S26" s="19" t="s">
        <v>1</v>
      </c>
      <c r="T26" s="20" t="s">
        <v>2</v>
      </c>
      <c r="U26" s="20" t="s">
        <v>3</v>
      </c>
      <c r="V26" s="20" t="s">
        <v>10</v>
      </c>
      <c r="W26" s="21" t="s">
        <v>11</v>
      </c>
    </row>
    <row r="27" spans="1:23" ht="13.8" x14ac:dyDescent="0.25">
      <c r="R27" s="22" t="s">
        <v>1</v>
      </c>
      <c r="S27" s="25">
        <v>0</v>
      </c>
      <c r="T27" s="26">
        <v>0.48022598870056493</v>
      </c>
      <c r="U27" s="26">
        <v>0.13559322033898302</v>
      </c>
      <c r="V27" s="26">
        <v>0.24858757062146894</v>
      </c>
      <c r="W27" s="27">
        <v>0.13559322033898302</v>
      </c>
    </row>
    <row r="28" spans="1:23" ht="13.8" x14ac:dyDescent="0.25">
      <c r="R28" s="22" t="s">
        <v>2</v>
      </c>
      <c r="S28" s="25">
        <v>0.47752808988764045</v>
      </c>
      <c r="T28" s="26">
        <v>0</v>
      </c>
      <c r="U28" s="26">
        <v>0.11797752808988764</v>
      </c>
      <c r="V28" s="26">
        <v>0.24719101123595508</v>
      </c>
      <c r="W28" s="27">
        <v>0.15730337078651685</v>
      </c>
    </row>
    <row r="29" spans="1:23" ht="13.8" x14ac:dyDescent="0.25">
      <c r="R29" s="22" t="s">
        <v>3</v>
      </c>
      <c r="S29" s="25">
        <v>0.3</v>
      </c>
      <c r="T29" s="26">
        <v>0.26250000000000001</v>
      </c>
      <c r="U29" s="26">
        <v>0</v>
      </c>
      <c r="V29" s="26">
        <v>0.13750000000000001</v>
      </c>
      <c r="W29" s="27">
        <v>0.3</v>
      </c>
    </row>
    <row r="30" spans="1:23" ht="13.8" x14ac:dyDescent="0.25">
      <c r="H30"/>
      <c r="I30" s="53" t="s">
        <v>1</v>
      </c>
      <c r="J30" s="53" t="s">
        <v>2</v>
      </c>
      <c r="K30" s="38" t="s">
        <v>3</v>
      </c>
      <c r="L30" s="53" t="s">
        <v>10</v>
      </c>
      <c r="M30" s="53" t="s">
        <v>11</v>
      </c>
      <c r="R30" s="22" t="s">
        <v>10</v>
      </c>
      <c r="S30" s="26">
        <v>0.44444444444444448</v>
      </c>
      <c r="T30" s="26">
        <v>0.44444444444444448</v>
      </c>
      <c r="U30" s="30">
        <v>0.11111111111111112</v>
      </c>
      <c r="V30" s="26">
        <v>0</v>
      </c>
      <c r="W30" s="27">
        <v>0</v>
      </c>
    </row>
    <row r="31" spans="1:23" ht="13.8" x14ac:dyDescent="0.25">
      <c r="H31" t="s">
        <v>1</v>
      </c>
      <c r="I31">
        <f>GETPIVOTDATA("Duration",$H$2,"Person 1",$H31,"Person 2",I$30)+IFERROR(GETPIVOTDATA("Duration",$O$10,"Person 1",I$30,"Person 2",$H31),0)</f>
        <v>0</v>
      </c>
      <c r="J31">
        <f>GETPIVOTDATA("Duration",$H$2,"Person 1",$H31,"Person 2",J$30)+IFERROR(GETPIVOTDATA("Duration",$O$10,"Person 1",J$30,"Person 2",$H31),0)</f>
        <v>0.59027777777777779</v>
      </c>
      <c r="K31">
        <f>GETPIVOTDATA("Duration",$H$2,"Person 1",$H31,"Person 2",K$30)+IFERROR(GETPIVOTDATA("Duration",$O$10,"Person 1",K$30,"Person 2",$H31),0)</f>
        <v>0.16666666666666666</v>
      </c>
      <c r="L31">
        <f>GETPIVOTDATA("Duration",$H$2,"Person 1",$H31,"Person 2",L$30)+IFERROR(GETPIVOTDATA("Duration",$O$10,"Person 1",L$30,"Person 2",$H31),0)</f>
        <v>0.30555555555555558</v>
      </c>
      <c r="M31">
        <f>GETPIVOTDATA("Duration",$H$2,"Person 1",$H31,"Person 2",M$30)+IFERROR(GETPIVOTDATA("Duration",$O$10,"Person 1",M$30,"Person 2",$H31),0)</f>
        <v>0.16666666666666666</v>
      </c>
      <c r="N31" s="38">
        <f>SUM(I31:M31)</f>
        <v>1.2291666666666667</v>
      </c>
      <c r="R31" s="23" t="s">
        <v>11</v>
      </c>
      <c r="S31" s="28">
        <v>0.31578947368421051</v>
      </c>
      <c r="T31" s="28">
        <v>0.36842105263157893</v>
      </c>
      <c r="U31" s="28">
        <v>0.31578947368421051</v>
      </c>
      <c r="V31" s="28">
        <v>0</v>
      </c>
      <c r="W31" s="29">
        <v>0</v>
      </c>
    </row>
    <row r="32" spans="1:23" ht="13.8" x14ac:dyDescent="0.25">
      <c r="H32" t="s">
        <v>2</v>
      </c>
      <c r="I32">
        <f>GETPIVOTDATA("Duration",$H$2,"Person 1",$H32,"Person 2",I$30)+IFERROR(GETPIVOTDATA("Duration",$O$10,"Person 1",I$30,"Person 2",$H32),0)</f>
        <v>0.59027777777777779</v>
      </c>
      <c r="J32">
        <f>GETPIVOTDATA("Duration",$H$2,"Person 1",$H32,"Person 2",J$30)+IFERROR(GETPIVOTDATA("Duration",$O$10,"Person 1",J$30,"Person 2",$H32),0)</f>
        <v>0</v>
      </c>
      <c r="K32">
        <f>GETPIVOTDATA("Duration",$H$2,"Person 1",$H32,"Person 2",K$30)+IFERROR(GETPIVOTDATA("Duration",$O$10,"Person 1",K$30,"Person 2",$H32),0)</f>
        <v>0.14583333333333334</v>
      </c>
      <c r="L32">
        <f>GETPIVOTDATA("Duration",$H$2,"Person 1",$H32,"Person 2",L$30)+IFERROR(GETPIVOTDATA("Duration",$O$10,"Person 1",L$30,"Person 2",$H32),0)</f>
        <v>0.30555555555555558</v>
      </c>
      <c r="M32">
        <f>GETPIVOTDATA("Duration",$H$2,"Person 1",$H32,"Person 2",M$30)+IFERROR(GETPIVOTDATA("Duration",$O$10,"Person 1",M$30,"Person 2",$H32),0)</f>
        <v>0.19444444444444445</v>
      </c>
      <c r="N32" s="38">
        <f t="shared" ref="N32:N36" si="0">SUM(I32:M32)</f>
        <v>1.2361111111111112</v>
      </c>
    </row>
    <row r="33" spans="8:19" ht="13.8" x14ac:dyDescent="0.25">
      <c r="H33" t="s">
        <v>3</v>
      </c>
      <c r="I33">
        <f>GETPIVOTDATA("Duration",$H$2,"Person 1",$H33,"Person 2",I$30)+IFERROR(GETPIVOTDATA("Duration",$O$10,"Person 1",I$30,"Person 2",$H33),0)</f>
        <v>0.16666666666666666</v>
      </c>
      <c r="J33">
        <f>GETPIVOTDATA("Duration",$H$2,"Person 1",$H33,"Person 2",J$30)+IFERROR(GETPIVOTDATA("Duration",$O$10,"Person 1",J$30,"Person 2",$H33),0)</f>
        <v>0.14583333333333334</v>
      </c>
      <c r="K33">
        <f>GETPIVOTDATA("Duration",$H$2,"Person 1",$H33,"Person 2",K$30)+IFERROR(GETPIVOTDATA("Duration",$O$10,"Person 1",K$30,"Person 2",$H33),0)</f>
        <v>0</v>
      </c>
      <c r="L33">
        <f>GETPIVOTDATA("Duration",$H$2,"Person 1",$H33,"Person 2",L$30)+IFERROR(GETPIVOTDATA("Duration",$O$10,"Person 1",L$30,"Person 2",$H33),0)</f>
        <v>7.6388888888888895E-2</v>
      </c>
      <c r="M33">
        <f>GETPIVOTDATA("Duration",$H$2,"Person 1",$H33,"Person 2",M$30)+IFERROR(GETPIVOTDATA("Duration",$O$10,"Person 1",M$30,"Person 2",$H33),0)</f>
        <v>0.16666666666666666</v>
      </c>
      <c r="N33" s="38">
        <f t="shared" si="0"/>
        <v>0.55555555555555558</v>
      </c>
    </row>
    <row r="34" spans="8:19" ht="13.8" x14ac:dyDescent="0.25">
      <c r="H34" t="s">
        <v>10</v>
      </c>
      <c r="I34">
        <f>GETPIVOTDATA("Duration",$H$2,"Person 1",$H34,"Person 2",I$30)+IFERROR(GETPIVOTDATA("Duration",$O$10,"Person 1",I$30,"Person 2",$H34),0)</f>
        <v>0.30555555555555558</v>
      </c>
      <c r="J34">
        <f>GETPIVOTDATA("Duration",$H$2,"Person 1",$H34,"Person 2",J$30)+IFERROR(GETPIVOTDATA("Duration",$O$10,"Person 1",J$30,"Person 2",$H34),0)</f>
        <v>0.30555555555555558</v>
      </c>
      <c r="K34">
        <f>GETPIVOTDATA("Duration",$H$2,"Person 1",$H34,"Person 2",K$30)+IFERROR(GETPIVOTDATA("Duration",$O$10,"Person 1",K$30,"Person 2",$H34),0)</f>
        <v>7.6388888888888895E-2</v>
      </c>
      <c r="L34">
        <f>GETPIVOTDATA("Duration",$H$2,"Person 1",$H34,"Person 2",L$30)+IFERROR(GETPIVOTDATA("Duration",$O$10,"Person 1",L$30,"Person 2",$H34),0)</f>
        <v>0</v>
      </c>
      <c r="M34">
        <f>GETPIVOTDATA("Duration",$H$2,"Person 1",$H34,"Person 2",M$30)+IFERROR(GETPIVOTDATA("Duration",$O$10,"Person 1",M$30,"Person 2",$H34),0)</f>
        <v>0</v>
      </c>
      <c r="N34" s="38">
        <f t="shared" si="0"/>
        <v>0.6875</v>
      </c>
    </row>
    <row r="35" spans="8:19" ht="13.8" x14ac:dyDescent="0.25">
      <c r="H35" t="s">
        <v>11</v>
      </c>
      <c r="I35">
        <f>GETPIVOTDATA("Duration",$H$2,"Person 1",$H35,"Person 2",I$30)+IFERROR(GETPIVOTDATA("Duration",$O$10,"Person 1",I$30,"Person 2",$H35),0)</f>
        <v>0.16666666666666666</v>
      </c>
      <c r="J35">
        <f>GETPIVOTDATA("Duration",$H$2,"Person 1",$H35,"Person 2",J$30)+IFERROR(GETPIVOTDATA("Duration",$O$10,"Person 1",J$30,"Person 2",$H35),0)</f>
        <v>0.19444444444444445</v>
      </c>
      <c r="K35">
        <f>GETPIVOTDATA("Duration",$H$2,"Person 1",$H35,"Person 2",K$30)+IFERROR(GETPIVOTDATA("Duration",$O$10,"Person 1",K$30,"Person 2",$H35),0)</f>
        <v>0.16666666666666666</v>
      </c>
      <c r="L35">
        <f>GETPIVOTDATA("Duration",$H$2,"Person 1",$H35,"Person 2",L$30)+IFERROR(GETPIVOTDATA("Duration",$O$10,"Person 1",L$30,"Person 2",$H35),0)</f>
        <v>0</v>
      </c>
      <c r="M35">
        <f>GETPIVOTDATA("Duration",$H$2,"Person 1",$H35,"Person 2",M$30)+IFERROR(GETPIVOTDATA("Duration",$O$10,"Person 1",M$30,"Person 2",$H35),0)</f>
        <v>0</v>
      </c>
      <c r="N35" s="38">
        <f t="shared" si="0"/>
        <v>0.52777777777777779</v>
      </c>
    </row>
    <row r="36" spans="8:19" ht="13.8" x14ac:dyDescent="0.25">
      <c r="H36"/>
      <c r="I36"/>
      <c r="J36"/>
      <c r="K36"/>
      <c r="L36"/>
      <c r="M36"/>
    </row>
    <row r="38" spans="8:19" ht="13.8" x14ac:dyDescent="0.25">
      <c r="H38"/>
      <c r="I38" s="53" t="s">
        <v>1</v>
      </c>
      <c r="J38" s="53" t="s">
        <v>2</v>
      </c>
      <c r="K38" s="38" t="s">
        <v>3</v>
      </c>
      <c r="L38" s="53" t="s">
        <v>10</v>
      </c>
      <c r="M38" s="53" t="s">
        <v>11</v>
      </c>
    </row>
    <row r="39" spans="8:19" ht="13.8" x14ac:dyDescent="0.25">
      <c r="H39" t="s">
        <v>1</v>
      </c>
      <c r="I39" s="56">
        <f>(GETPIVOTDATA("Duration",$H$2,"Person 1",$H39,"Person 2",I$30)+IFERROR(GETPIVOTDATA("Duration",$O$10,"Person 1",I$30,"Person 2",$H39),0))/$N31</f>
        <v>0</v>
      </c>
      <c r="J39" s="56">
        <f t="shared" ref="J39:M39" si="1">(GETPIVOTDATA("Duration",$H$2,"Person 1",$H39,"Person 2",J$30)+IFERROR(GETPIVOTDATA("Duration",$O$10,"Person 1",J$30,"Person 2",$H39),0))/$N31</f>
        <v>0.48022598870056493</v>
      </c>
      <c r="K39" s="56">
        <f t="shared" si="1"/>
        <v>0.13559322033898302</v>
      </c>
      <c r="L39" s="56">
        <f t="shared" si="1"/>
        <v>0.24858757062146894</v>
      </c>
      <c r="M39" s="56">
        <f t="shared" si="1"/>
        <v>0.13559322033898302</v>
      </c>
      <c r="O39" s="38" t="b" cm="1">
        <f t="array" ref="O39:S43">I39:M43=S27:W31</f>
        <v>1</v>
      </c>
      <c r="P39" s="38" t="b">
        <v>1</v>
      </c>
      <c r="Q39" s="38" t="b">
        <v>1</v>
      </c>
      <c r="R39" s="38" t="b">
        <v>1</v>
      </c>
      <c r="S39" s="38" t="b">
        <v>1</v>
      </c>
    </row>
    <row r="40" spans="8:19" ht="13.8" x14ac:dyDescent="0.25">
      <c r="H40" t="s">
        <v>2</v>
      </c>
      <c r="I40" s="56">
        <f t="shared" ref="I40:M40" si="2">(GETPIVOTDATA("Duration",$H$2,"Person 1",$H40,"Person 2",I$30)+IFERROR(GETPIVOTDATA("Duration",$O$10,"Person 1",I$30,"Person 2",$H40),0))/$N32</f>
        <v>0.47752808988764045</v>
      </c>
      <c r="J40" s="56">
        <f t="shared" si="2"/>
        <v>0</v>
      </c>
      <c r="K40" s="56">
        <f t="shared" si="2"/>
        <v>0.11797752808988764</v>
      </c>
      <c r="L40" s="56">
        <f t="shared" si="2"/>
        <v>0.24719101123595508</v>
      </c>
      <c r="M40" s="56">
        <f t="shared" si="2"/>
        <v>0.15730337078651685</v>
      </c>
      <c r="O40" s="38" t="b">
        <v>1</v>
      </c>
      <c r="P40" s="38" t="b">
        <v>1</v>
      </c>
      <c r="Q40" s="38" t="b">
        <v>1</v>
      </c>
      <c r="R40" s="38" t="b">
        <v>1</v>
      </c>
      <c r="S40" s="38" t="b">
        <v>1</v>
      </c>
    </row>
    <row r="41" spans="8:19" ht="13.8" x14ac:dyDescent="0.25">
      <c r="H41" t="s">
        <v>3</v>
      </c>
      <c r="I41" s="56">
        <f t="shared" ref="I41:M41" si="3">(GETPIVOTDATA("Duration",$H$2,"Person 1",$H41,"Person 2",I$30)+IFERROR(GETPIVOTDATA("Duration",$O$10,"Person 1",I$30,"Person 2",$H41),0))/$N33</f>
        <v>0.3</v>
      </c>
      <c r="J41" s="56">
        <f t="shared" si="3"/>
        <v>0.26250000000000001</v>
      </c>
      <c r="K41" s="56">
        <f t="shared" si="3"/>
        <v>0</v>
      </c>
      <c r="L41" s="56">
        <f t="shared" si="3"/>
        <v>0.13750000000000001</v>
      </c>
      <c r="M41" s="56">
        <f t="shared" si="3"/>
        <v>0.3</v>
      </c>
      <c r="O41" s="38" t="b">
        <v>1</v>
      </c>
      <c r="P41" s="38" t="b">
        <v>1</v>
      </c>
      <c r="Q41" s="38" t="b">
        <v>1</v>
      </c>
      <c r="R41" s="38" t="b">
        <v>1</v>
      </c>
      <c r="S41" s="38" t="b">
        <v>1</v>
      </c>
    </row>
    <row r="42" spans="8:19" ht="13.8" x14ac:dyDescent="0.25">
      <c r="H42" t="s">
        <v>10</v>
      </c>
      <c r="I42" s="56">
        <f t="shared" ref="I42:M42" si="4">(GETPIVOTDATA("Duration",$H$2,"Person 1",$H42,"Person 2",I$30)+IFERROR(GETPIVOTDATA("Duration",$O$10,"Person 1",I$30,"Person 2",$H42),0))/$N34</f>
        <v>0.44444444444444448</v>
      </c>
      <c r="J42" s="56">
        <f t="shared" si="4"/>
        <v>0.44444444444444448</v>
      </c>
      <c r="K42" s="56">
        <f t="shared" si="4"/>
        <v>0.11111111111111112</v>
      </c>
      <c r="L42" s="56">
        <f t="shared" si="4"/>
        <v>0</v>
      </c>
      <c r="M42" s="56">
        <f t="shared" si="4"/>
        <v>0</v>
      </c>
      <c r="O42" s="38" t="b">
        <v>1</v>
      </c>
      <c r="P42" s="38" t="b">
        <v>1</v>
      </c>
      <c r="Q42" s="38" t="b">
        <v>1</v>
      </c>
      <c r="R42" s="38" t="b">
        <v>1</v>
      </c>
      <c r="S42" s="38" t="b">
        <v>1</v>
      </c>
    </row>
    <row r="43" spans="8:19" ht="13.8" x14ac:dyDescent="0.25">
      <c r="H43" t="s">
        <v>11</v>
      </c>
      <c r="I43" s="56">
        <f t="shared" ref="I43:M43" si="5">(GETPIVOTDATA("Duration",$H$2,"Person 1",$H43,"Person 2",I$30)+IFERROR(GETPIVOTDATA("Duration",$O$10,"Person 1",I$30,"Person 2",$H43),0))/$N35</f>
        <v>0.31578947368421051</v>
      </c>
      <c r="J43" s="56">
        <f t="shared" si="5"/>
        <v>0.36842105263157893</v>
      </c>
      <c r="K43" s="56">
        <f t="shared" si="5"/>
        <v>0.31578947368421051</v>
      </c>
      <c r="L43" s="56">
        <f t="shared" si="5"/>
        <v>0</v>
      </c>
      <c r="M43" s="56">
        <f t="shared" si="5"/>
        <v>0</v>
      </c>
      <c r="O43" s="38" t="b">
        <v>1</v>
      </c>
      <c r="P43" s="38" t="b">
        <v>1</v>
      </c>
      <c r="Q43" s="38" t="b">
        <v>1</v>
      </c>
      <c r="R43" s="38" t="b">
        <v>1</v>
      </c>
      <c r="S43" s="38" t="b">
        <v>1</v>
      </c>
    </row>
    <row r="44" spans="8:19" ht="13.8" x14ac:dyDescent="0.25">
      <c r="H44"/>
      <c r="I44" s="56"/>
      <c r="J44" s="56"/>
      <c r="K44" s="56"/>
      <c r="L44" s="56"/>
      <c r="M44" s="56"/>
    </row>
  </sheetData>
  <mergeCells count="1">
    <mergeCell ref="A1:D1"/>
  </mergeCells>
  <pageMargins left="0.7" right="0.7" top="0.75" bottom="0.75" header="0.3" footer="0.3"/>
  <pageSetup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3FD4-CA9A-4151-9266-3E8D7227A515}">
  <dimension ref="A1:X46"/>
  <sheetViews>
    <sheetView topLeftCell="C7" workbookViewId="0">
      <selection activeCell="J35" sqref="J35"/>
    </sheetView>
  </sheetViews>
  <sheetFormatPr defaultRowHeight="13.2" x14ac:dyDescent="0.25"/>
  <cols>
    <col min="1" max="16384" width="8.796875" style="38"/>
  </cols>
  <sheetData>
    <row r="1" spans="1:24" ht="13.8" x14ac:dyDescent="0.25">
      <c r="A1" s="51" t="s">
        <v>8</v>
      </c>
      <c r="B1" s="51"/>
      <c r="C1" s="51"/>
      <c r="D1" s="51"/>
    </row>
    <row r="2" spans="1:24" ht="13.8" x14ac:dyDescent="0.25">
      <c r="A2" s="39" t="s">
        <v>5</v>
      </c>
      <c r="B2" s="40" t="s">
        <v>6</v>
      </c>
      <c r="C2" s="40" t="s">
        <v>7</v>
      </c>
      <c r="D2" s="41" t="s">
        <v>9</v>
      </c>
    </row>
    <row r="3" spans="1:24" ht="13.8" x14ac:dyDescent="0.25">
      <c r="A3" s="42">
        <v>45334</v>
      </c>
      <c r="B3" s="43" t="s">
        <v>1</v>
      </c>
      <c r="C3" s="43" t="s">
        <v>3</v>
      </c>
      <c r="D3" s="44">
        <v>0.16666666666666666</v>
      </c>
    </row>
    <row r="4" spans="1:24" ht="13.8" x14ac:dyDescent="0.25">
      <c r="A4" s="42">
        <v>45338</v>
      </c>
      <c r="B4" s="43" t="s">
        <v>11</v>
      </c>
      <c r="C4" s="43" t="s">
        <v>2</v>
      </c>
      <c r="D4" s="44">
        <v>0.125</v>
      </c>
      <c r="G4" s="52" t="s">
        <v>12</v>
      </c>
      <c r="H4" s="52" t="s">
        <v>6</v>
      </c>
      <c r="I4"/>
      <c r="J4"/>
      <c r="K4"/>
      <c r="L4"/>
      <c r="M4"/>
      <c r="N4"/>
      <c r="O4"/>
      <c r="P4"/>
      <c r="Q4"/>
      <c r="R4"/>
    </row>
    <row r="5" spans="1:24" ht="13.8" x14ac:dyDescent="0.25">
      <c r="A5" s="42">
        <v>45339</v>
      </c>
      <c r="B5" s="43" t="s">
        <v>2</v>
      </c>
      <c r="C5" s="43" t="s">
        <v>3</v>
      </c>
      <c r="D5" s="44">
        <v>0.14583333333333334</v>
      </c>
      <c r="G5" s="52" t="s">
        <v>7</v>
      </c>
      <c r="H5" t="s">
        <v>1</v>
      </c>
      <c r="I5" t="s">
        <v>2</v>
      </c>
      <c r="J5" t="s">
        <v>10</v>
      </c>
      <c r="K5" t="s">
        <v>11</v>
      </c>
      <c r="L5"/>
      <c r="M5"/>
      <c r="N5"/>
      <c r="O5"/>
      <c r="P5"/>
      <c r="Q5"/>
      <c r="R5"/>
    </row>
    <row r="6" spans="1:24" ht="13.8" x14ac:dyDescent="0.25">
      <c r="A6" s="42">
        <v>45339</v>
      </c>
      <c r="B6" s="43" t="s">
        <v>2</v>
      </c>
      <c r="C6" s="43" t="s">
        <v>1</v>
      </c>
      <c r="D6" s="44">
        <v>0.11805555555555555</v>
      </c>
      <c r="G6" t="s">
        <v>1</v>
      </c>
      <c r="H6" s="54"/>
      <c r="I6" s="54">
        <v>0.11805555555555555</v>
      </c>
      <c r="J6" s="54">
        <v>0.30555555555555558</v>
      </c>
      <c r="K6" s="54">
        <v>0.16666666666666666</v>
      </c>
      <c r="L6"/>
      <c r="M6"/>
      <c r="N6"/>
      <c r="O6"/>
      <c r="P6"/>
      <c r="Q6"/>
      <c r="R6"/>
    </row>
    <row r="7" spans="1:24" ht="13.8" x14ac:dyDescent="0.25">
      <c r="A7" s="42">
        <v>45343</v>
      </c>
      <c r="B7" s="43" t="s">
        <v>11</v>
      </c>
      <c r="C7" s="43" t="s">
        <v>3</v>
      </c>
      <c r="D7" s="44">
        <v>0.11805555555555555</v>
      </c>
      <c r="G7" t="s">
        <v>2</v>
      </c>
      <c r="H7" s="54">
        <v>0.47222222222222227</v>
      </c>
      <c r="I7" s="54"/>
      <c r="J7" s="54"/>
      <c r="K7" s="54">
        <v>0.125</v>
      </c>
      <c r="L7"/>
      <c r="M7"/>
    </row>
    <row r="8" spans="1:24" ht="13.8" x14ac:dyDescent="0.25">
      <c r="A8" s="45">
        <v>45343</v>
      </c>
      <c r="B8" s="46" t="s">
        <v>10</v>
      </c>
      <c r="C8" s="46" t="s">
        <v>3</v>
      </c>
      <c r="D8" s="47">
        <v>7.6388888888888895E-2</v>
      </c>
      <c r="G8" t="s">
        <v>3</v>
      </c>
      <c r="H8" s="54">
        <v>0.16666666666666666</v>
      </c>
      <c r="I8" s="54">
        <v>0.14583333333333334</v>
      </c>
      <c r="J8" s="54">
        <v>7.6388888888888895E-2</v>
      </c>
      <c r="K8" s="54">
        <v>0.16666666666666666</v>
      </c>
      <c r="L8"/>
      <c r="M8"/>
    </row>
    <row r="9" spans="1:24" ht="13.8" x14ac:dyDescent="0.25">
      <c r="A9" s="42">
        <v>45345</v>
      </c>
      <c r="B9" s="43" t="s">
        <v>10</v>
      </c>
      <c r="C9" s="43" t="s">
        <v>1</v>
      </c>
      <c r="D9" s="44">
        <v>6.9444444444444448E-2</v>
      </c>
      <c r="G9" t="s">
        <v>10</v>
      </c>
      <c r="H9" s="54"/>
      <c r="I9" s="54">
        <v>0.30555555555555558</v>
      </c>
      <c r="J9" s="54"/>
      <c r="K9" s="54"/>
      <c r="L9"/>
      <c r="M9"/>
    </row>
    <row r="10" spans="1:24" ht="13.8" x14ac:dyDescent="0.25">
      <c r="A10" s="42">
        <v>45347</v>
      </c>
      <c r="B10" s="43" t="s">
        <v>11</v>
      </c>
      <c r="C10" s="43" t="s">
        <v>3</v>
      </c>
      <c r="D10" s="44">
        <v>4.8611111111111112E-2</v>
      </c>
      <c r="G10" t="s">
        <v>11</v>
      </c>
      <c r="H10" s="54"/>
      <c r="I10" s="54">
        <v>6.9444444444444448E-2</v>
      </c>
      <c r="J10" s="54"/>
      <c r="K10" s="54"/>
      <c r="L10"/>
      <c r="M10"/>
    </row>
    <row r="11" spans="1:24" ht="13.8" x14ac:dyDescent="0.25">
      <c r="A11" s="42">
        <v>45353</v>
      </c>
      <c r="B11" s="43" t="s">
        <v>11</v>
      </c>
      <c r="C11" s="43" t="s">
        <v>1</v>
      </c>
      <c r="D11" s="44">
        <v>0.16666666666666666</v>
      </c>
      <c r="G11"/>
      <c r="H11"/>
      <c r="I11"/>
      <c r="J11"/>
      <c r="K11"/>
      <c r="L11"/>
    </row>
    <row r="12" spans="1:24" ht="13.8" x14ac:dyDescent="0.25">
      <c r="A12" s="42">
        <v>45354</v>
      </c>
      <c r="B12" s="43" t="s">
        <v>2</v>
      </c>
      <c r="C12" s="43" t="s">
        <v>10</v>
      </c>
      <c r="D12" s="44">
        <v>0.2361111111111111</v>
      </c>
      <c r="G12"/>
      <c r="H12"/>
      <c r="I12"/>
    </row>
    <row r="13" spans="1:24" ht="13.8" x14ac:dyDescent="0.25">
      <c r="A13" s="42">
        <v>45355</v>
      </c>
      <c r="B13" s="43" t="s">
        <v>2</v>
      </c>
      <c r="C13" s="43" t="s">
        <v>10</v>
      </c>
      <c r="D13" s="44">
        <v>6.9444444444444448E-2</v>
      </c>
      <c r="G13"/>
      <c r="H13"/>
      <c r="I13"/>
      <c r="M13" s="52" t="s">
        <v>12</v>
      </c>
      <c r="N13" s="52" t="s">
        <v>7</v>
      </c>
      <c r="O13"/>
      <c r="P13"/>
      <c r="Q13"/>
      <c r="R13"/>
      <c r="S13"/>
      <c r="T13"/>
      <c r="U13"/>
      <c r="V13"/>
      <c r="W13"/>
      <c r="X13"/>
    </row>
    <row r="14" spans="1:24" ht="13.8" x14ac:dyDescent="0.25">
      <c r="A14" s="42">
        <v>45356</v>
      </c>
      <c r="B14" s="43" t="s">
        <v>1</v>
      </c>
      <c r="C14" s="43" t="s">
        <v>2</v>
      </c>
      <c r="D14" s="44">
        <v>0.21527777777777779</v>
      </c>
      <c r="G14"/>
      <c r="H14"/>
      <c r="I14"/>
      <c r="M14" s="52" t="s">
        <v>6</v>
      </c>
      <c r="N14" t="s">
        <v>1</v>
      </c>
      <c r="O14" t="s">
        <v>2</v>
      </c>
      <c r="P14" t="s">
        <v>3</v>
      </c>
      <c r="Q14" t="s">
        <v>10</v>
      </c>
      <c r="R14" t="s">
        <v>11</v>
      </c>
      <c r="S14"/>
      <c r="T14"/>
      <c r="U14"/>
      <c r="V14"/>
      <c r="W14"/>
      <c r="X14"/>
    </row>
    <row r="15" spans="1:24" ht="13.8" x14ac:dyDescent="0.25">
      <c r="A15" s="42">
        <v>45357</v>
      </c>
      <c r="B15" s="43" t="s">
        <v>1</v>
      </c>
      <c r="C15" s="43" t="s">
        <v>2</v>
      </c>
      <c r="D15" s="44">
        <v>5.5555555555555552E-2</v>
      </c>
      <c r="G15"/>
      <c r="H15"/>
      <c r="I15"/>
      <c r="M15" t="s">
        <v>1</v>
      </c>
      <c r="N15" s="54"/>
      <c r="O15" s="54">
        <v>0.47222222222222227</v>
      </c>
      <c r="P15" s="54">
        <v>0.16666666666666666</v>
      </c>
      <c r="Q15" s="54"/>
      <c r="R15" s="54"/>
      <c r="S15"/>
      <c r="T15"/>
      <c r="U15"/>
      <c r="V15"/>
      <c r="W15"/>
      <c r="X15"/>
    </row>
    <row r="16" spans="1:24" ht="13.8" x14ac:dyDescent="0.25">
      <c r="A16" s="42">
        <v>45359</v>
      </c>
      <c r="B16" s="43" t="s">
        <v>2</v>
      </c>
      <c r="C16" s="43" t="s">
        <v>11</v>
      </c>
      <c r="D16" s="44">
        <v>6.9444444444444448E-2</v>
      </c>
      <c r="G16"/>
      <c r="H16"/>
      <c r="I16"/>
      <c r="M16" t="s">
        <v>2</v>
      </c>
      <c r="N16" s="54">
        <v>0.11805555555555555</v>
      </c>
      <c r="O16" s="54"/>
      <c r="P16" s="54">
        <v>0.14583333333333334</v>
      </c>
      <c r="Q16" s="54">
        <v>0.30555555555555558</v>
      </c>
      <c r="R16" s="54">
        <v>6.9444444444444448E-2</v>
      </c>
      <c r="S16"/>
      <c r="T16"/>
      <c r="U16"/>
      <c r="V16"/>
      <c r="W16"/>
      <c r="X16"/>
    </row>
    <row r="17" spans="1:20" ht="13.8" x14ac:dyDescent="0.25">
      <c r="A17" s="42">
        <v>45362</v>
      </c>
      <c r="B17" s="43" t="s">
        <v>1</v>
      </c>
      <c r="C17" s="43" t="s">
        <v>2</v>
      </c>
      <c r="D17" s="44">
        <v>0.2013888888888889</v>
      </c>
      <c r="G17"/>
      <c r="H17"/>
      <c r="I17"/>
      <c r="M17" t="s">
        <v>10</v>
      </c>
      <c r="N17" s="54">
        <v>0.30555555555555558</v>
      </c>
      <c r="O17" s="54"/>
      <c r="P17" s="54">
        <v>7.6388888888888895E-2</v>
      </c>
      <c r="Q17" s="54"/>
      <c r="R17" s="54"/>
    </row>
    <row r="18" spans="1:20" ht="13.8" x14ac:dyDescent="0.25">
      <c r="A18" s="48">
        <v>45363</v>
      </c>
      <c r="B18" s="49" t="s">
        <v>10</v>
      </c>
      <c r="C18" s="49" t="s">
        <v>1</v>
      </c>
      <c r="D18" s="50">
        <v>0.2361111111111111</v>
      </c>
      <c r="G18"/>
      <c r="H18"/>
      <c r="I18"/>
      <c r="M18" t="s">
        <v>11</v>
      </c>
      <c r="N18" s="54">
        <v>0.16666666666666666</v>
      </c>
      <c r="O18" s="54">
        <v>0.125</v>
      </c>
      <c r="P18" s="54">
        <v>0.16666666666666666</v>
      </c>
      <c r="Q18" s="54"/>
      <c r="R18" s="54"/>
    </row>
    <row r="19" spans="1:20" ht="13.8" x14ac:dyDescent="0.25">
      <c r="G19"/>
      <c r="H19"/>
      <c r="I19"/>
      <c r="M19"/>
      <c r="N19"/>
      <c r="O19"/>
      <c r="P19"/>
      <c r="Q19"/>
    </row>
    <row r="20" spans="1:20" ht="13.8" x14ac:dyDescent="0.25">
      <c r="G20"/>
      <c r="H20"/>
      <c r="I20"/>
    </row>
    <row r="21" spans="1:20" ht="13.8" x14ac:dyDescent="0.25">
      <c r="G21"/>
      <c r="H21"/>
      <c r="I21"/>
    </row>
    <row r="22" spans="1:20" x14ac:dyDescent="0.25">
      <c r="H22" s="38" t="s">
        <v>1</v>
      </c>
      <c r="I22" s="38" t="s">
        <v>2</v>
      </c>
      <c r="J22" s="38" t="s">
        <v>3</v>
      </c>
      <c r="K22" s="38" t="s">
        <v>10</v>
      </c>
      <c r="L22" s="38" t="s">
        <v>11</v>
      </c>
    </row>
    <row r="23" spans="1:20" x14ac:dyDescent="0.25">
      <c r="G23" s="38" t="s">
        <v>1</v>
      </c>
      <c r="H23" s="38">
        <f t="shared" ref="H23:M23" si="0">(IFERROR(GETPIVOTDATA("Duration",$G$4,"Person 1",$G23,"Person 2",H$22),0)+IFERROR(GETPIVOTDATA("Duration",$M$13,"Person 1",H$22,"Person 2",$G23),0))</f>
        <v>0</v>
      </c>
      <c r="I23" s="38">
        <f t="shared" si="0"/>
        <v>0.59027777777777779</v>
      </c>
      <c r="J23" s="38">
        <f t="shared" si="0"/>
        <v>0.16666666666666666</v>
      </c>
      <c r="K23" s="38">
        <f t="shared" si="0"/>
        <v>0.30555555555555558</v>
      </c>
      <c r="L23" s="38">
        <f t="shared" si="0"/>
        <v>0.16666666666666666</v>
      </c>
      <c r="M23" s="38">
        <f>SUM(H23:L23)</f>
        <v>1.2291666666666667</v>
      </c>
    </row>
    <row r="24" spans="1:20" x14ac:dyDescent="0.25">
      <c r="G24" s="38" t="s">
        <v>2</v>
      </c>
      <c r="H24" s="38">
        <f t="shared" ref="H24:M27" si="1">(IFERROR(GETPIVOTDATA("Duration",$G$4,"Person 1",$G24,"Person 2",H$22),0)+IFERROR(GETPIVOTDATA("Duration",$M$13,"Person 1",H$22,"Person 2",$G24),0))</f>
        <v>0.59027777777777779</v>
      </c>
      <c r="I24" s="38">
        <f t="shared" si="1"/>
        <v>0</v>
      </c>
      <c r="J24" s="38">
        <f t="shared" si="1"/>
        <v>0.14583333333333334</v>
      </c>
      <c r="K24" s="38">
        <f t="shared" si="1"/>
        <v>0.30555555555555558</v>
      </c>
      <c r="L24" s="38">
        <f t="shared" si="1"/>
        <v>0.19444444444444445</v>
      </c>
      <c r="M24" s="38">
        <f t="shared" ref="M24:M27" si="2">SUM(H24:L24)</f>
        <v>1.2361111111111112</v>
      </c>
    </row>
    <row r="25" spans="1:20" x14ac:dyDescent="0.25">
      <c r="G25" s="38" t="s">
        <v>3</v>
      </c>
      <c r="H25" s="38">
        <f t="shared" si="1"/>
        <v>0.16666666666666666</v>
      </c>
      <c r="I25" s="38">
        <f t="shared" si="1"/>
        <v>0.14583333333333334</v>
      </c>
      <c r="J25" s="38">
        <f t="shared" si="1"/>
        <v>0</v>
      </c>
      <c r="K25" s="38">
        <f t="shared" si="1"/>
        <v>7.6388888888888895E-2</v>
      </c>
      <c r="L25" s="38">
        <f t="shared" si="1"/>
        <v>0.16666666666666666</v>
      </c>
      <c r="M25" s="38">
        <f t="shared" si="2"/>
        <v>0.55555555555555558</v>
      </c>
    </row>
    <row r="26" spans="1:20" x14ac:dyDescent="0.25">
      <c r="G26" s="38" t="s">
        <v>10</v>
      </c>
      <c r="H26" s="38">
        <f t="shared" si="1"/>
        <v>0.30555555555555558</v>
      </c>
      <c r="I26" s="38">
        <f t="shared" si="1"/>
        <v>0.30555555555555558</v>
      </c>
      <c r="J26" s="38">
        <f t="shared" si="1"/>
        <v>7.6388888888888895E-2</v>
      </c>
      <c r="K26" s="38">
        <f t="shared" si="1"/>
        <v>0</v>
      </c>
      <c r="L26" s="38">
        <f t="shared" si="1"/>
        <v>0</v>
      </c>
      <c r="M26" s="38">
        <f t="shared" si="2"/>
        <v>0.6875</v>
      </c>
    </row>
    <row r="27" spans="1:20" x14ac:dyDescent="0.25">
      <c r="G27" s="38" t="s">
        <v>11</v>
      </c>
      <c r="H27" s="38">
        <f t="shared" si="1"/>
        <v>0.16666666666666666</v>
      </c>
      <c r="I27" s="38">
        <f t="shared" si="1"/>
        <v>0.19444444444444445</v>
      </c>
      <c r="J27" s="38">
        <f t="shared" si="1"/>
        <v>0.16666666666666666</v>
      </c>
      <c r="K27" s="38">
        <f t="shared" si="1"/>
        <v>0</v>
      </c>
      <c r="L27" s="38">
        <f t="shared" si="1"/>
        <v>0</v>
      </c>
      <c r="M27" s="38">
        <f t="shared" si="2"/>
        <v>0.52777777777777779</v>
      </c>
    </row>
    <row r="29" spans="1:20" ht="13.8" x14ac:dyDescent="0.25">
      <c r="N29"/>
      <c r="O29"/>
      <c r="P29"/>
      <c r="Q29"/>
      <c r="R29"/>
    </row>
    <row r="30" spans="1:20" ht="13.8" x14ac:dyDescent="0.25">
      <c r="H30" s="58" t="s">
        <v>1</v>
      </c>
      <c r="I30" s="58" t="s">
        <v>2</v>
      </c>
      <c r="J30" s="58" t="s">
        <v>3</v>
      </c>
      <c r="K30" s="58" t="s">
        <v>10</v>
      </c>
      <c r="L30" s="58" t="s">
        <v>11</v>
      </c>
      <c r="N30"/>
      <c r="O30" s="37" t="s">
        <v>0</v>
      </c>
      <c r="P30" s="37"/>
      <c r="Q30" s="37"/>
      <c r="R30" s="37"/>
      <c r="S30" s="37"/>
      <c r="T30" s="37"/>
    </row>
    <row r="31" spans="1:20" ht="13.8" x14ac:dyDescent="0.25">
      <c r="G31" s="59" t="s">
        <v>1</v>
      </c>
      <c r="H31" s="57">
        <f>(IFERROR(GETPIVOTDATA("Duration",$G$4,"Person 1",$G31,"Person 2",H$22),0)+IFERROR(GETPIVOTDATA("Duration",$M$13,"Person 1",H$22,"Person 2",$G31),0))/$M23</f>
        <v>0</v>
      </c>
      <c r="I31" s="57">
        <f t="shared" ref="I31:L31" si="3">(IFERROR(GETPIVOTDATA("Duration",$G$4,"Person 1",$G31,"Person 2",I$22),0)+IFERROR(GETPIVOTDATA("Duration",$M$13,"Person 1",I$22,"Person 2",$G31),0))/$M23</f>
        <v>0.48022598870056493</v>
      </c>
      <c r="J31" s="57">
        <f t="shared" si="3"/>
        <v>0.13559322033898302</v>
      </c>
      <c r="K31" s="57">
        <f t="shared" si="3"/>
        <v>0.24858757062146894</v>
      </c>
      <c r="L31" s="57">
        <f t="shared" si="3"/>
        <v>0.13559322033898302</v>
      </c>
      <c r="N31"/>
      <c r="O31" s="18" t="s">
        <v>4</v>
      </c>
      <c r="P31" s="19" t="s">
        <v>1</v>
      </c>
      <c r="Q31" s="20" t="s">
        <v>2</v>
      </c>
      <c r="R31" s="20" t="s">
        <v>3</v>
      </c>
      <c r="S31" s="20" t="s">
        <v>10</v>
      </c>
      <c r="T31" s="21" t="s">
        <v>11</v>
      </c>
    </row>
    <row r="32" spans="1:20" ht="13.8" x14ac:dyDescent="0.25">
      <c r="G32" s="59" t="s">
        <v>2</v>
      </c>
      <c r="H32" s="57">
        <f>(IFERROR(GETPIVOTDATA("Duration",$G$4,"Person 1",$G32,"Person 2",H$22),0)+IFERROR(GETPIVOTDATA("Duration",$M$13,"Person 1",H$22,"Person 2",$G32),0))/$M24</f>
        <v>0.47752808988764045</v>
      </c>
      <c r="I32" s="57">
        <f t="shared" ref="H32:L32" si="4">(IFERROR(GETPIVOTDATA("Duration",$G$4,"Person 1",$G32,"Person 2",I$22),0)+IFERROR(GETPIVOTDATA("Duration",$M$13,"Person 1",I$22,"Person 2",$G32),0))/$M24</f>
        <v>0</v>
      </c>
      <c r="J32" s="57">
        <f t="shared" si="4"/>
        <v>0.11797752808988764</v>
      </c>
      <c r="K32" s="57">
        <f t="shared" si="4"/>
        <v>0.24719101123595508</v>
      </c>
      <c r="L32" s="57">
        <f t="shared" si="4"/>
        <v>0.15730337078651685</v>
      </c>
      <c r="N32"/>
      <c r="O32" s="22" t="s">
        <v>1</v>
      </c>
      <c r="P32" s="25">
        <v>0</v>
      </c>
      <c r="Q32" s="26">
        <v>0.48022598870056493</v>
      </c>
      <c r="R32" s="26">
        <v>0.13559322033898302</v>
      </c>
      <c r="S32" s="26">
        <v>0.24858757062146894</v>
      </c>
      <c r="T32" s="27">
        <v>0.13559322033898302</v>
      </c>
    </row>
    <row r="33" spans="7:20" ht="13.8" x14ac:dyDescent="0.25">
      <c r="G33" s="59" t="s">
        <v>3</v>
      </c>
      <c r="H33" s="57">
        <f t="shared" ref="H33:L33" si="5">(IFERROR(GETPIVOTDATA("Duration",$G$4,"Person 1",$G33,"Person 2",H$22),0)+IFERROR(GETPIVOTDATA("Duration",$M$13,"Person 1",H$22,"Person 2",$G33),0))/$M25</f>
        <v>0.3</v>
      </c>
      <c r="I33" s="57">
        <f t="shared" si="5"/>
        <v>0.26250000000000001</v>
      </c>
      <c r="J33" s="57">
        <f t="shared" si="5"/>
        <v>0</v>
      </c>
      <c r="K33" s="57">
        <f t="shared" si="5"/>
        <v>0.13750000000000001</v>
      </c>
      <c r="L33" s="57">
        <f t="shared" si="5"/>
        <v>0.3</v>
      </c>
      <c r="N33"/>
      <c r="O33" s="22" t="s">
        <v>2</v>
      </c>
      <c r="P33" s="25">
        <v>0.47752808988764045</v>
      </c>
      <c r="Q33" s="26">
        <v>0</v>
      </c>
      <c r="R33" s="26">
        <v>0.11797752808988764</v>
      </c>
      <c r="S33" s="26">
        <v>0.24719101123595508</v>
      </c>
      <c r="T33" s="27">
        <v>0.15730337078651685</v>
      </c>
    </row>
    <row r="34" spans="7:20" ht="13.8" x14ac:dyDescent="0.25">
      <c r="G34" s="59" t="s">
        <v>10</v>
      </c>
      <c r="H34" s="57">
        <f t="shared" ref="H34:L34" si="6">(IFERROR(GETPIVOTDATA("Duration",$G$4,"Person 1",$G34,"Person 2",H$22),0)+IFERROR(GETPIVOTDATA("Duration",$M$13,"Person 1",H$22,"Person 2",$G34),0))/$M26</f>
        <v>0.44444444444444448</v>
      </c>
      <c r="I34" s="57">
        <f t="shared" si="6"/>
        <v>0.44444444444444448</v>
      </c>
      <c r="J34" s="57">
        <f t="shared" si="6"/>
        <v>0.11111111111111112</v>
      </c>
      <c r="K34" s="57">
        <f t="shared" si="6"/>
        <v>0</v>
      </c>
      <c r="L34" s="57">
        <f t="shared" si="6"/>
        <v>0</v>
      </c>
      <c r="N34"/>
      <c r="O34" s="22" t="s">
        <v>3</v>
      </c>
      <c r="P34" s="25">
        <v>0.3</v>
      </c>
      <c r="Q34" s="26">
        <v>0.26250000000000001</v>
      </c>
      <c r="R34" s="26">
        <v>0</v>
      </c>
      <c r="S34" s="26">
        <v>0.13750000000000001</v>
      </c>
      <c r="T34" s="27">
        <v>0.3</v>
      </c>
    </row>
    <row r="35" spans="7:20" ht="13.8" x14ac:dyDescent="0.25">
      <c r="G35" s="59" t="s">
        <v>11</v>
      </c>
      <c r="H35" s="57">
        <f t="shared" ref="H35:L35" si="7">(IFERROR(GETPIVOTDATA("Duration",$G$4,"Person 1",$G35,"Person 2",H$22),0)+IFERROR(GETPIVOTDATA("Duration",$M$13,"Person 1",H$22,"Person 2",$G35),0))/$M27</f>
        <v>0.31578947368421051</v>
      </c>
      <c r="I35" s="57">
        <f t="shared" si="7"/>
        <v>0.36842105263157893</v>
      </c>
      <c r="J35" s="57">
        <f t="shared" si="7"/>
        <v>0.31578947368421051</v>
      </c>
      <c r="K35" s="57">
        <f t="shared" si="7"/>
        <v>0</v>
      </c>
      <c r="L35" s="57">
        <f t="shared" si="7"/>
        <v>0</v>
      </c>
      <c r="N35"/>
      <c r="O35" s="22" t="s">
        <v>10</v>
      </c>
      <c r="P35" s="26">
        <v>0.44444444444444448</v>
      </c>
      <c r="Q35" s="26">
        <v>0.44444444444444448</v>
      </c>
      <c r="R35" s="30">
        <v>0.11111111111111112</v>
      </c>
      <c r="S35" s="26">
        <v>0</v>
      </c>
      <c r="T35" s="27">
        <v>0</v>
      </c>
    </row>
    <row r="36" spans="7:20" ht="13.8" x14ac:dyDescent="0.25">
      <c r="N36"/>
      <c r="O36" s="23" t="s">
        <v>11</v>
      </c>
      <c r="P36" s="28">
        <v>0.31578947368421051</v>
      </c>
      <c r="Q36" s="28">
        <v>0.36842105263157893</v>
      </c>
      <c r="R36" s="28">
        <v>0.31578947368421051</v>
      </c>
      <c r="S36" s="28">
        <v>0</v>
      </c>
      <c r="T36" s="29">
        <v>0</v>
      </c>
    </row>
    <row r="37" spans="7:20" ht="13.8" x14ac:dyDescent="0.25">
      <c r="N37"/>
      <c r="O37"/>
      <c r="P37"/>
    </row>
    <row r="38" spans="7:20" ht="13.8" x14ac:dyDescent="0.25">
      <c r="H38" s="38" t="b" cm="1">
        <f t="array" ref="H38:L42">H31:L35=P32:T36</f>
        <v>1</v>
      </c>
      <c r="I38" s="38" t="b">
        <v>1</v>
      </c>
      <c r="J38" s="38" t="b">
        <v>1</v>
      </c>
      <c r="K38" s="38" t="b">
        <v>1</v>
      </c>
      <c r="L38" s="38" t="b">
        <v>1</v>
      </c>
      <c r="N38"/>
      <c r="O38"/>
      <c r="P38"/>
    </row>
    <row r="39" spans="7:20" ht="13.8" x14ac:dyDescent="0.25">
      <c r="H39" s="38" t="b">
        <v>1</v>
      </c>
      <c r="I39" s="38" t="b">
        <v>1</v>
      </c>
      <c r="J39" s="38" t="b">
        <v>1</v>
      </c>
      <c r="K39" s="38" t="b">
        <v>1</v>
      </c>
      <c r="L39" s="38" t="b">
        <v>1</v>
      </c>
      <c r="N39"/>
      <c r="O39"/>
      <c r="P39"/>
    </row>
    <row r="40" spans="7:20" ht="13.8" x14ac:dyDescent="0.25">
      <c r="H40" s="38" t="b">
        <v>1</v>
      </c>
      <c r="I40" s="38" t="b">
        <v>1</v>
      </c>
      <c r="J40" s="38" t="b">
        <v>1</v>
      </c>
      <c r="K40" s="38" t="b">
        <v>1</v>
      </c>
      <c r="L40" s="38" t="b">
        <v>1</v>
      </c>
      <c r="N40"/>
      <c r="O40"/>
      <c r="P40"/>
    </row>
    <row r="41" spans="7:20" ht="13.8" x14ac:dyDescent="0.25">
      <c r="H41" s="38" t="b">
        <v>1</v>
      </c>
      <c r="I41" s="38" t="b">
        <v>1</v>
      </c>
      <c r="J41" s="38" t="b">
        <v>1</v>
      </c>
      <c r="K41" s="38" t="b">
        <v>1</v>
      </c>
      <c r="L41" s="38" t="b">
        <v>1</v>
      </c>
      <c r="N41"/>
      <c r="O41"/>
      <c r="P41"/>
    </row>
    <row r="42" spans="7:20" ht="13.8" x14ac:dyDescent="0.25">
      <c r="H42" s="38" t="b">
        <v>1</v>
      </c>
      <c r="I42" s="38" t="b">
        <v>1</v>
      </c>
      <c r="J42" s="38" t="b">
        <v>1</v>
      </c>
      <c r="K42" s="38" t="b">
        <v>1</v>
      </c>
      <c r="L42" s="38" t="b">
        <v>1</v>
      </c>
      <c r="N42"/>
      <c r="O42"/>
      <c r="P42"/>
    </row>
    <row r="43" spans="7:20" ht="13.8" x14ac:dyDescent="0.25">
      <c r="N43"/>
      <c r="O43"/>
      <c r="P43"/>
    </row>
    <row r="44" spans="7:20" ht="13.8" x14ac:dyDescent="0.25">
      <c r="N44"/>
      <c r="O44"/>
      <c r="P44"/>
    </row>
    <row r="45" spans="7:20" ht="13.8" x14ac:dyDescent="0.25">
      <c r="N45"/>
      <c r="O45"/>
      <c r="P45"/>
    </row>
    <row r="46" spans="7:20" ht="13.8" x14ac:dyDescent="0.25">
      <c r="N46"/>
      <c r="O46"/>
      <c r="P46"/>
    </row>
  </sheetData>
  <mergeCells count="2">
    <mergeCell ref="A1:D1"/>
    <mergeCell ref="O30:T30"/>
  </mergeCells>
  <pageMargins left="0.7" right="0.7" top="0.75" bottom="0.75" header="0.3" footer="0.3"/>
  <pageSetup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9929-C870-4A1A-AAB5-E0855B9270AA}">
  <dimension ref="A1:L33"/>
  <sheetViews>
    <sheetView workbookViewId="0">
      <selection activeCell="J12" sqref="J12"/>
    </sheetView>
  </sheetViews>
  <sheetFormatPr defaultRowHeight="13.2" x14ac:dyDescent="0.25"/>
  <cols>
    <col min="1" max="16384" width="8.796875" style="38"/>
  </cols>
  <sheetData>
    <row r="1" spans="1:4" ht="13.8" x14ac:dyDescent="0.25">
      <c r="A1" s="36" t="s">
        <v>8</v>
      </c>
      <c r="B1" s="36"/>
      <c r="C1" s="36"/>
      <c r="D1" s="36"/>
    </row>
    <row r="2" spans="1:4" ht="13.8" x14ac:dyDescent="0.25">
      <c r="A2" s="11" t="s">
        <v>5</v>
      </c>
      <c r="B2" s="12" t="s">
        <v>6</v>
      </c>
      <c r="C2" s="12" t="s">
        <v>7</v>
      </c>
      <c r="D2" s="13" t="s">
        <v>9</v>
      </c>
    </row>
    <row r="3" spans="1:4" ht="13.8" x14ac:dyDescent="0.25">
      <c r="A3" s="14">
        <v>45334</v>
      </c>
      <c r="B3" s="7" t="s">
        <v>1</v>
      </c>
      <c r="C3" s="7" t="s">
        <v>3</v>
      </c>
      <c r="D3" s="16">
        <v>0.16666666666666666</v>
      </c>
    </row>
    <row r="4" spans="1:4" ht="13.8" x14ac:dyDescent="0.25">
      <c r="A4" s="14">
        <v>45338</v>
      </c>
      <c r="B4" s="7" t="s">
        <v>11</v>
      </c>
      <c r="C4" s="7" t="s">
        <v>2</v>
      </c>
      <c r="D4" s="16">
        <v>0.125</v>
      </c>
    </row>
    <row r="5" spans="1:4" ht="13.8" x14ac:dyDescent="0.25">
      <c r="A5" s="14">
        <v>45339</v>
      </c>
      <c r="B5" s="7" t="s">
        <v>2</v>
      </c>
      <c r="C5" s="7" t="s">
        <v>3</v>
      </c>
      <c r="D5" s="16">
        <v>0.14583333333333334</v>
      </c>
    </row>
    <row r="6" spans="1:4" ht="13.8" x14ac:dyDescent="0.25">
      <c r="A6" s="14">
        <v>45339</v>
      </c>
      <c r="B6" s="7" t="s">
        <v>2</v>
      </c>
      <c r="C6" s="7" t="s">
        <v>1</v>
      </c>
      <c r="D6" s="16">
        <v>0.11805555555555555</v>
      </c>
    </row>
    <row r="7" spans="1:4" ht="13.8" x14ac:dyDescent="0.25">
      <c r="A7" s="14">
        <v>45343</v>
      </c>
      <c r="B7" s="7" t="s">
        <v>11</v>
      </c>
      <c r="C7" s="7" t="s">
        <v>3</v>
      </c>
      <c r="D7" s="16">
        <v>0.11805555555555555</v>
      </c>
    </row>
    <row r="8" spans="1:4" ht="13.8" x14ac:dyDescent="0.25">
      <c r="A8" s="32">
        <v>45343</v>
      </c>
      <c r="B8" s="33" t="s">
        <v>10</v>
      </c>
      <c r="C8" s="33" t="s">
        <v>3</v>
      </c>
      <c r="D8" s="34">
        <v>7.6388888888888895E-2</v>
      </c>
    </row>
    <row r="9" spans="1:4" ht="13.8" x14ac:dyDescent="0.25">
      <c r="A9" s="14">
        <v>45345</v>
      </c>
      <c r="B9" s="7" t="s">
        <v>10</v>
      </c>
      <c r="C9" s="7" t="s">
        <v>1</v>
      </c>
      <c r="D9" s="16">
        <v>6.9444444444444448E-2</v>
      </c>
    </row>
    <row r="10" spans="1:4" ht="13.8" x14ac:dyDescent="0.25">
      <c r="A10" s="14">
        <v>45347</v>
      </c>
      <c r="B10" s="7" t="s">
        <v>11</v>
      </c>
      <c r="C10" s="7" t="s">
        <v>3</v>
      </c>
      <c r="D10" s="16">
        <v>4.8611111111111112E-2</v>
      </c>
    </row>
    <row r="11" spans="1:4" ht="13.8" x14ac:dyDescent="0.25">
      <c r="A11" s="14">
        <v>45353</v>
      </c>
      <c r="B11" s="7" t="s">
        <v>11</v>
      </c>
      <c r="C11" s="7" t="s">
        <v>1</v>
      </c>
      <c r="D11" s="16">
        <v>0.16666666666666666</v>
      </c>
    </row>
    <row r="12" spans="1:4" ht="13.8" x14ac:dyDescent="0.25">
      <c r="A12" s="14">
        <v>45354</v>
      </c>
      <c r="B12" s="7" t="s">
        <v>2</v>
      </c>
      <c r="C12" s="7" t="s">
        <v>10</v>
      </c>
      <c r="D12" s="16">
        <v>0.23611111111111113</v>
      </c>
    </row>
    <row r="13" spans="1:4" ht="13.8" x14ac:dyDescent="0.25">
      <c r="A13" s="14">
        <v>45355</v>
      </c>
      <c r="B13" s="7" t="s">
        <v>2</v>
      </c>
      <c r="C13" s="7" t="s">
        <v>10</v>
      </c>
      <c r="D13" s="16">
        <v>6.9444444444444448E-2</v>
      </c>
    </row>
    <row r="14" spans="1:4" ht="13.8" x14ac:dyDescent="0.25">
      <c r="A14" s="14">
        <v>45356</v>
      </c>
      <c r="B14" s="7" t="s">
        <v>1</v>
      </c>
      <c r="C14" s="7" t="s">
        <v>2</v>
      </c>
      <c r="D14" s="16">
        <v>0.21527777777777779</v>
      </c>
    </row>
    <row r="15" spans="1:4" ht="13.8" x14ac:dyDescent="0.25">
      <c r="A15" s="14">
        <v>45357</v>
      </c>
      <c r="B15" s="7" t="s">
        <v>1</v>
      </c>
      <c r="C15" s="7" t="s">
        <v>2</v>
      </c>
      <c r="D15" s="16">
        <v>5.5555555555555552E-2</v>
      </c>
    </row>
    <row r="16" spans="1:4" ht="13.8" x14ac:dyDescent="0.25">
      <c r="A16" s="14">
        <v>45359</v>
      </c>
      <c r="B16" s="7" t="s">
        <v>2</v>
      </c>
      <c r="C16" s="7" t="s">
        <v>11</v>
      </c>
      <c r="D16" s="16">
        <v>6.9444444444444448E-2</v>
      </c>
    </row>
    <row r="17" spans="1:12" ht="13.8" x14ac:dyDescent="0.25">
      <c r="A17" s="14">
        <v>45362</v>
      </c>
      <c r="B17" s="7" t="s">
        <v>1</v>
      </c>
      <c r="C17" s="7" t="s">
        <v>2</v>
      </c>
      <c r="D17" s="16">
        <v>0.2013888888888889</v>
      </c>
    </row>
    <row r="18" spans="1:12" ht="13.8" x14ac:dyDescent="0.25">
      <c r="A18" s="15">
        <v>45363</v>
      </c>
      <c r="B18" s="8" t="s">
        <v>10</v>
      </c>
      <c r="C18" s="8" t="s">
        <v>1</v>
      </c>
      <c r="D18" s="17">
        <v>0.23611111111111113</v>
      </c>
    </row>
    <row r="20" spans="1:12" x14ac:dyDescent="0.25">
      <c r="G20" s="38" t="s">
        <v>1</v>
      </c>
      <c r="H20" s="38" t="s">
        <v>2</v>
      </c>
      <c r="I20" s="38" t="s">
        <v>3</v>
      </c>
      <c r="J20" s="38" t="s">
        <v>10</v>
      </c>
      <c r="K20" s="38" t="s">
        <v>11</v>
      </c>
    </row>
    <row r="21" spans="1:12" x14ac:dyDescent="0.25">
      <c r="F21" s="38" t="s">
        <v>1</v>
      </c>
      <c r="G21" s="60">
        <f>SUMIFS($D$3:$D$18,$B$3:$B$18,$F21,$C$3:$C$18,G$20)+
 SUMIFS($D$3:$D$18,$B$3:$B$18,G$20,$C$3:$C$18,$F21)</f>
        <v>0</v>
      </c>
      <c r="H21" s="60">
        <f t="shared" ref="H21:K25" si="0">SUMIFS($D$3:$D$18,$B$3:$B$18,$F21,$C$3:$C$18,H$20)+
 SUMIFS($D$3:$D$18,$B$3:$B$18,H$20,$C$3:$C$18,$F21)</f>
        <v>0.59027777777777779</v>
      </c>
      <c r="I21" s="60">
        <f t="shared" si="0"/>
        <v>0.16666666666666666</v>
      </c>
      <c r="J21" s="60">
        <f t="shared" si="0"/>
        <v>0.30555555555555558</v>
      </c>
      <c r="K21" s="60">
        <f t="shared" si="0"/>
        <v>0.16666666666666666</v>
      </c>
      <c r="L21" s="61">
        <f>SUM(G21:K21)</f>
        <v>1.2291666666666667</v>
      </c>
    </row>
    <row r="22" spans="1:12" x14ac:dyDescent="0.25">
      <c r="F22" s="38" t="s">
        <v>2</v>
      </c>
      <c r="G22" s="60">
        <f t="shared" ref="G22:G25" si="1">SUMIFS($D$3:$D$18,$B$3:$B$18,$F22,$C$3:$C$18,G$20)+
 SUMIFS($D$3:$D$18,$B$3:$B$18,G$20,$C$3:$C$18,$F22)</f>
        <v>0.59027777777777779</v>
      </c>
      <c r="H22" s="60">
        <f t="shared" si="0"/>
        <v>0</v>
      </c>
      <c r="I22" s="60">
        <f t="shared" si="0"/>
        <v>0.14583333333333334</v>
      </c>
      <c r="J22" s="60">
        <f t="shared" si="0"/>
        <v>0.30555555555555558</v>
      </c>
      <c r="K22" s="60">
        <f t="shared" si="0"/>
        <v>0.19444444444444445</v>
      </c>
      <c r="L22" s="61">
        <f>SUM(G22:K22)</f>
        <v>1.2361111111111112</v>
      </c>
    </row>
    <row r="23" spans="1:12" x14ac:dyDescent="0.25">
      <c r="F23" s="38" t="s">
        <v>3</v>
      </c>
      <c r="G23" s="60">
        <f t="shared" si="1"/>
        <v>0.16666666666666666</v>
      </c>
      <c r="H23" s="60">
        <f t="shared" si="0"/>
        <v>0.14583333333333334</v>
      </c>
      <c r="I23" s="60">
        <f t="shared" si="0"/>
        <v>0</v>
      </c>
      <c r="J23" s="60">
        <f t="shared" si="0"/>
        <v>7.6388888888888895E-2</v>
      </c>
      <c r="K23" s="60">
        <f t="shared" si="0"/>
        <v>0.16666666666666666</v>
      </c>
      <c r="L23" s="61">
        <f t="shared" ref="L22:L25" si="2">SUM(G23:K23)</f>
        <v>0.55555555555555558</v>
      </c>
    </row>
    <row r="24" spans="1:12" x14ac:dyDescent="0.25">
      <c r="F24" s="38" t="s">
        <v>10</v>
      </c>
      <c r="G24" s="60">
        <f t="shared" si="1"/>
        <v>0.30555555555555558</v>
      </c>
      <c r="H24" s="60">
        <f t="shared" si="0"/>
        <v>0.30555555555555558</v>
      </c>
      <c r="I24" s="60">
        <f t="shared" si="0"/>
        <v>7.6388888888888895E-2</v>
      </c>
      <c r="J24" s="60">
        <f t="shared" si="0"/>
        <v>0</v>
      </c>
      <c r="K24" s="60">
        <f t="shared" si="0"/>
        <v>0</v>
      </c>
      <c r="L24" s="61">
        <f t="shared" si="2"/>
        <v>0.6875</v>
      </c>
    </row>
    <row r="25" spans="1:12" x14ac:dyDescent="0.25">
      <c r="F25" s="38" t="s">
        <v>11</v>
      </c>
      <c r="G25" s="60">
        <f t="shared" si="1"/>
        <v>0.16666666666666666</v>
      </c>
      <c r="H25" s="60">
        <f t="shared" si="0"/>
        <v>0.19444444444444445</v>
      </c>
      <c r="I25" s="60">
        <f>SUMIFS($D$3:$D$18,$B$3:$B$18,$F25,$C$3:$C$18,I$20)+
 SUMIFS($D$3:$D$18,$B$3:$B$18,I$20,$C$3:$C$18,$F25)</f>
        <v>0.16666666666666666</v>
      </c>
      <c r="J25" s="60">
        <f t="shared" si="0"/>
        <v>0</v>
      </c>
      <c r="K25" s="60">
        <f t="shared" si="0"/>
        <v>0</v>
      </c>
      <c r="L25" s="61">
        <f t="shared" si="2"/>
        <v>0.52777777777777779</v>
      </c>
    </row>
    <row r="28" spans="1:12" x14ac:dyDescent="0.25">
      <c r="G28" s="62" t="s">
        <v>1</v>
      </c>
      <c r="H28" s="62" t="s">
        <v>2</v>
      </c>
      <c r="I28" s="62" t="s">
        <v>3</v>
      </c>
      <c r="J28" s="62" t="s">
        <v>10</v>
      </c>
      <c r="K28" s="62" t="s">
        <v>11</v>
      </c>
    </row>
    <row r="29" spans="1:12" x14ac:dyDescent="0.25">
      <c r="F29" s="63" t="s">
        <v>1</v>
      </c>
      <c r="G29" s="57">
        <f>G21/$L21</f>
        <v>0</v>
      </c>
      <c r="H29" s="57">
        <f t="shared" ref="H29:K29" si="3">H21/$L21</f>
        <v>0.48022598870056493</v>
      </c>
      <c r="I29" s="57">
        <f t="shared" si="3"/>
        <v>0.13559322033898302</v>
      </c>
      <c r="J29" s="57">
        <f t="shared" si="3"/>
        <v>0.24858757062146894</v>
      </c>
      <c r="K29" s="57">
        <f t="shared" si="3"/>
        <v>0.13559322033898302</v>
      </c>
    </row>
    <row r="30" spans="1:12" x14ac:dyDescent="0.25">
      <c r="F30" s="63" t="s">
        <v>2</v>
      </c>
      <c r="G30" s="57">
        <f t="shared" ref="G30:K30" si="4">G22/$L22</f>
        <v>0.47752808988764045</v>
      </c>
      <c r="H30" s="57">
        <f t="shared" si="4"/>
        <v>0</v>
      </c>
      <c r="I30" s="57">
        <f t="shared" si="4"/>
        <v>0.11797752808988764</v>
      </c>
      <c r="J30" s="57">
        <f t="shared" si="4"/>
        <v>0.24719101123595508</v>
      </c>
      <c r="K30" s="57">
        <f t="shared" si="4"/>
        <v>0.15730337078651685</v>
      </c>
    </row>
    <row r="31" spans="1:12" x14ac:dyDescent="0.25">
      <c r="F31" s="63" t="s">
        <v>3</v>
      </c>
      <c r="G31" s="57">
        <f t="shared" ref="G31:K31" si="5">G23/$L23</f>
        <v>0.3</v>
      </c>
      <c r="H31" s="57">
        <f t="shared" si="5"/>
        <v>0.26250000000000001</v>
      </c>
      <c r="I31" s="57">
        <f t="shared" si="5"/>
        <v>0</v>
      </c>
      <c r="J31" s="57">
        <f t="shared" si="5"/>
        <v>0.13750000000000001</v>
      </c>
      <c r="K31" s="57">
        <f t="shared" si="5"/>
        <v>0.3</v>
      </c>
    </row>
    <row r="32" spans="1:12" x14ac:dyDescent="0.25">
      <c r="F32" s="63" t="s">
        <v>10</v>
      </c>
      <c r="G32" s="57">
        <f t="shared" ref="G32:K32" si="6">G24/$L24</f>
        <v>0.44444444444444448</v>
      </c>
      <c r="H32" s="57">
        <f t="shared" si="6"/>
        <v>0.44444444444444448</v>
      </c>
      <c r="I32" s="57">
        <f t="shared" si="6"/>
        <v>0.11111111111111112</v>
      </c>
      <c r="J32" s="57">
        <f t="shared" si="6"/>
        <v>0</v>
      </c>
      <c r="K32" s="57">
        <f t="shared" si="6"/>
        <v>0</v>
      </c>
    </row>
    <row r="33" spans="6:11" x14ac:dyDescent="0.25">
      <c r="F33" s="63" t="s">
        <v>11</v>
      </c>
      <c r="G33" s="57">
        <f t="shared" ref="G33:K33" si="7">G25/$L25</f>
        <v>0.31578947368421051</v>
      </c>
      <c r="H33" s="57">
        <f t="shared" si="7"/>
        <v>0.36842105263157893</v>
      </c>
      <c r="I33" s="57">
        <f t="shared" si="7"/>
        <v>0.31578947368421051</v>
      </c>
      <c r="J33" s="57">
        <f t="shared" si="7"/>
        <v>0</v>
      </c>
      <c r="K33" s="57">
        <f t="shared" si="7"/>
        <v>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DCA4-65D7-42FC-8479-329C9A943C74}">
  <dimension ref="A1"/>
  <sheetViews>
    <sheetView workbookViewId="0">
      <selection sqref="A1:F6"/>
    </sheetView>
  </sheetViews>
  <sheetFormatPr defaultRowHeight="13.8" x14ac:dyDescent="0.25"/>
  <cols>
    <col min="1" max="1" width="11.69921875" bestFit="1" customWidth="1"/>
    <col min="2" max="2" width="4.19921875" bestFit="1" customWidth="1"/>
    <col min="3" max="3" width="4" bestFit="1" customWidth="1"/>
    <col min="4" max="4" width="4.3984375" bestFit="1" customWidth="1"/>
    <col min="5" max="5" width="4.19921875" bestFit="1" customWidth="1"/>
    <col min="6" max="6" width="3.8984375" bestFit="1" customWidth="1"/>
    <col min="7" max="7" width="10.59765625" bestFit="1" customWidth="1"/>
  </cols>
  <sheetData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9A94-FD47-4112-AFED-F4454E5CE4B0}">
  <dimension ref="A1:B6"/>
  <sheetViews>
    <sheetView workbookViewId="0"/>
  </sheetViews>
  <sheetFormatPr defaultRowHeight="13.8" x14ac:dyDescent="0.25"/>
  <cols>
    <col min="1" max="1" width="11.69921875" bestFit="1" customWidth="1"/>
    <col min="2" max="2" width="11.8984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54" t="s">
        <v>1</v>
      </c>
      <c r="B2">
        <v>1.2291666666666667</v>
      </c>
    </row>
    <row r="3" spans="1:2" x14ac:dyDescent="0.25">
      <c r="A3" s="54" t="s">
        <v>2</v>
      </c>
      <c r="B3">
        <v>1.2361111111111112</v>
      </c>
    </row>
    <row r="4" spans="1:2" x14ac:dyDescent="0.25">
      <c r="A4" s="54" t="s">
        <v>3</v>
      </c>
      <c r="B4">
        <v>0.55555555555555558</v>
      </c>
    </row>
    <row r="5" spans="1:2" x14ac:dyDescent="0.25">
      <c r="A5" s="54" t="s">
        <v>10</v>
      </c>
      <c r="B5">
        <v>0.6875</v>
      </c>
    </row>
    <row r="6" spans="1:2" x14ac:dyDescent="0.25">
      <c r="A6" s="54" t="s">
        <v>11</v>
      </c>
      <c r="B6">
        <v>0.52777777777777779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AC08-9873-427F-8368-F6569BE1CD11}">
  <dimension ref="A1:F6"/>
  <sheetViews>
    <sheetView workbookViewId="0"/>
  </sheetViews>
  <sheetFormatPr defaultRowHeight="13.8" x14ac:dyDescent="0.25"/>
  <cols>
    <col min="1" max="1" width="11.69921875" bestFit="1" customWidth="1"/>
    <col min="2" max="6" width="11.8984375" bestFit="1" customWidth="1"/>
  </cols>
  <sheetData>
    <row r="1" spans="1:6" x14ac:dyDescent="0.25">
      <c r="A1" t="s">
        <v>13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 s="54" t="s">
        <v>1</v>
      </c>
      <c r="C2">
        <v>0.59027777777777779</v>
      </c>
      <c r="D2">
        <v>0.16666666666666666</v>
      </c>
      <c r="E2">
        <v>0.30555555555555558</v>
      </c>
      <c r="F2">
        <v>0.16666666666666666</v>
      </c>
    </row>
    <row r="3" spans="1:6" x14ac:dyDescent="0.25">
      <c r="A3" s="54" t="s">
        <v>2</v>
      </c>
      <c r="B3">
        <v>0.59027777777777779</v>
      </c>
      <c r="D3">
        <v>0.14583333333333334</v>
      </c>
      <c r="E3">
        <v>0.30555555555555558</v>
      </c>
      <c r="F3">
        <v>0.19444444444444445</v>
      </c>
    </row>
    <row r="4" spans="1:6" x14ac:dyDescent="0.25">
      <c r="A4" s="54" t="s">
        <v>3</v>
      </c>
      <c r="B4">
        <v>0.16666666666666666</v>
      </c>
      <c r="C4">
        <v>0.14583333333333334</v>
      </c>
      <c r="E4">
        <v>7.6388888888888895E-2</v>
      </c>
      <c r="F4">
        <v>0.16666666666666666</v>
      </c>
    </row>
    <row r="5" spans="1:6" x14ac:dyDescent="0.25">
      <c r="A5" s="54" t="s">
        <v>10</v>
      </c>
      <c r="B5">
        <v>0.30555555555555558</v>
      </c>
      <c r="C5">
        <v>0.30555555555555558</v>
      </c>
      <c r="D5">
        <v>7.6388888888888895E-2</v>
      </c>
    </row>
    <row r="6" spans="1:6" x14ac:dyDescent="0.25">
      <c r="A6" s="54" t="s">
        <v>11</v>
      </c>
      <c r="B6">
        <v>0.16666666666666666</v>
      </c>
      <c r="C6">
        <v>0.19444444444444445</v>
      </c>
      <c r="D6">
        <v>0.16666666666666666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98D8-4F70-4C33-A5AA-7C9D7684B3B1}">
  <dimension ref="A1:C17"/>
  <sheetViews>
    <sheetView workbookViewId="0"/>
  </sheetViews>
  <sheetFormatPr defaultRowHeight="13.8" x14ac:dyDescent="0.25"/>
  <cols>
    <col min="1" max="2" width="10.3984375" bestFit="1" customWidth="1"/>
    <col min="3" max="3" width="11.8984375" bestFit="1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s="54" t="s">
        <v>3</v>
      </c>
      <c r="B2" s="54" t="s">
        <v>1</v>
      </c>
      <c r="C2">
        <v>0.16666666666666666</v>
      </c>
    </row>
    <row r="3" spans="1:3" x14ac:dyDescent="0.25">
      <c r="A3" s="54" t="s">
        <v>2</v>
      </c>
      <c r="B3" s="54" t="s">
        <v>11</v>
      </c>
      <c r="C3">
        <v>0.125</v>
      </c>
    </row>
    <row r="4" spans="1:3" x14ac:dyDescent="0.25">
      <c r="A4" s="54" t="s">
        <v>3</v>
      </c>
      <c r="B4" s="54" t="s">
        <v>2</v>
      </c>
      <c r="C4">
        <v>0.14583333333333334</v>
      </c>
    </row>
    <row r="5" spans="1:3" x14ac:dyDescent="0.25">
      <c r="A5" s="54" t="s">
        <v>1</v>
      </c>
      <c r="B5" s="54" t="s">
        <v>2</v>
      </c>
      <c r="C5">
        <v>0.11805555555555555</v>
      </c>
    </row>
    <row r="6" spans="1:3" x14ac:dyDescent="0.25">
      <c r="A6" s="54" t="s">
        <v>3</v>
      </c>
      <c r="B6" s="54" t="s">
        <v>11</v>
      </c>
      <c r="C6">
        <v>0.11805555555555555</v>
      </c>
    </row>
    <row r="7" spans="1:3" x14ac:dyDescent="0.25">
      <c r="A7" s="54" t="s">
        <v>3</v>
      </c>
      <c r="B7" s="54" t="s">
        <v>10</v>
      </c>
      <c r="C7">
        <v>7.6388888888888895E-2</v>
      </c>
    </row>
    <row r="8" spans="1:3" x14ac:dyDescent="0.25">
      <c r="A8" s="54" t="s">
        <v>1</v>
      </c>
      <c r="B8" s="54" t="s">
        <v>10</v>
      </c>
      <c r="C8">
        <v>6.9444444444444448E-2</v>
      </c>
    </row>
    <row r="9" spans="1:3" x14ac:dyDescent="0.25">
      <c r="A9" s="54" t="s">
        <v>3</v>
      </c>
      <c r="B9" s="54" t="s">
        <v>11</v>
      </c>
      <c r="C9">
        <v>4.8611111111111112E-2</v>
      </c>
    </row>
    <row r="10" spans="1:3" x14ac:dyDescent="0.25">
      <c r="A10" s="54" t="s">
        <v>1</v>
      </c>
      <c r="B10" s="54" t="s">
        <v>11</v>
      </c>
      <c r="C10">
        <v>0.16666666666666666</v>
      </c>
    </row>
    <row r="11" spans="1:3" x14ac:dyDescent="0.25">
      <c r="A11" s="54" t="s">
        <v>10</v>
      </c>
      <c r="B11" s="54" t="s">
        <v>2</v>
      </c>
      <c r="C11">
        <v>0.23611111111111113</v>
      </c>
    </row>
    <row r="12" spans="1:3" x14ac:dyDescent="0.25">
      <c r="A12" s="54" t="s">
        <v>10</v>
      </c>
      <c r="B12" s="54" t="s">
        <v>2</v>
      </c>
      <c r="C12">
        <v>6.9444444444444448E-2</v>
      </c>
    </row>
    <row r="13" spans="1:3" x14ac:dyDescent="0.25">
      <c r="A13" s="54" t="s">
        <v>2</v>
      </c>
      <c r="B13" s="54" t="s">
        <v>1</v>
      </c>
      <c r="C13">
        <v>0.21527777777777779</v>
      </c>
    </row>
    <row r="14" spans="1:3" x14ac:dyDescent="0.25">
      <c r="A14" s="54" t="s">
        <v>2</v>
      </c>
      <c r="B14" s="54" t="s">
        <v>1</v>
      </c>
      <c r="C14">
        <v>5.5555555555555552E-2</v>
      </c>
    </row>
    <row r="15" spans="1:3" x14ac:dyDescent="0.25">
      <c r="A15" s="54" t="s">
        <v>11</v>
      </c>
      <c r="B15" s="54" t="s">
        <v>2</v>
      </c>
      <c r="C15">
        <v>6.9444444444444448E-2</v>
      </c>
    </row>
    <row r="16" spans="1:3" x14ac:dyDescent="0.25">
      <c r="A16" s="54" t="s">
        <v>2</v>
      </c>
      <c r="B16" s="54" t="s">
        <v>1</v>
      </c>
      <c r="C16">
        <v>0.2013888888888889</v>
      </c>
    </row>
    <row r="17" spans="1:3" x14ac:dyDescent="0.25">
      <c r="A17" s="54" t="s">
        <v>1</v>
      </c>
      <c r="B17" s="54" t="s">
        <v>10</v>
      </c>
      <c r="C17">
        <v>0.23611111111111113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089-E768-4CE7-96FE-D6502C114E3D}">
  <dimension ref="A1:C17"/>
  <sheetViews>
    <sheetView workbookViewId="0"/>
  </sheetViews>
  <sheetFormatPr defaultRowHeight="13.8" x14ac:dyDescent="0.25"/>
  <cols>
    <col min="1" max="2" width="10.3984375" bestFit="1" customWidth="1"/>
    <col min="3" max="3" width="11.8984375" bestFit="1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s="54" t="s">
        <v>1</v>
      </c>
      <c r="B2" s="54" t="s">
        <v>3</v>
      </c>
      <c r="C2">
        <v>0.16666666666666666</v>
      </c>
    </row>
    <row r="3" spans="1:3" x14ac:dyDescent="0.25">
      <c r="A3" s="54" t="s">
        <v>11</v>
      </c>
      <c r="B3" s="54" t="s">
        <v>2</v>
      </c>
      <c r="C3">
        <v>0.125</v>
      </c>
    </row>
    <row r="4" spans="1:3" x14ac:dyDescent="0.25">
      <c r="A4" s="54" t="s">
        <v>2</v>
      </c>
      <c r="B4" s="54" t="s">
        <v>3</v>
      </c>
      <c r="C4">
        <v>0.14583333333333334</v>
      </c>
    </row>
    <row r="5" spans="1:3" x14ac:dyDescent="0.25">
      <c r="A5" s="54" t="s">
        <v>2</v>
      </c>
      <c r="B5" s="54" t="s">
        <v>1</v>
      </c>
      <c r="C5">
        <v>0.11805555555555555</v>
      </c>
    </row>
    <row r="6" spans="1:3" x14ac:dyDescent="0.25">
      <c r="A6" s="54" t="s">
        <v>11</v>
      </c>
      <c r="B6" s="54" t="s">
        <v>3</v>
      </c>
      <c r="C6">
        <v>0.11805555555555555</v>
      </c>
    </row>
    <row r="7" spans="1:3" x14ac:dyDescent="0.25">
      <c r="A7" s="54" t="s">
        <v>10</v>
      </c>
      <c r="B7" s="54" t="s">
        <v>3</v>
      </c>
      <c r="C7">
        <v>7.6388888888888895E-2</v>
      </c>
    </row>
    <row r="8" spans="1:3" x14ac:dyDescent="0.25">
      <c r="A8" s="54" t="s">
        <v>10</v>
      </c>
      <c r="B8" s="54" t="s">
        <v>1</v>
      </c>
      <c r="C8">
        <v>6.9444444444444448E-2</v>
      </c>
    </row>
    <row r="9" spans="1:3" x14ac:dyDescent="0.25">
      <c r="A9" s="54" t="s">
        <v>11</v>
      </c>
      <c r="B9" s="54" t="s">
        <v>3</v>
      </c>
      <c r="C9">
        <v>4.8611111111111112E-2</v>
      </c>
    </row>
    <row r="10" spans="1:3" x14ac:dyDescent="0.25">
      <c r="A10" s="54" t="s">
        <v>11</v>
      </c>
      <c r="B10" s="54" t="s">
        <v>1</v>
      </c>
      <c r="C10">
        <v>0.16666666666666666</v>
      </c>
    </row>
    <row r="11" spans="1:3" x14ac:dyDescent="0.25">
      <c r="A11" s="54" t="s">
        <v>2</v>
      </c>
      <c r="B11" s="54" t="s">
        <v>10</v>
      </c>
      <c r="C11">
        <v>0.23611111111111113</v>
      </c>
    </row>
    <row r="12" spans="1:3" x14ac:dyDescent="0.25">
      <c r="A12" s="54" t="s">
        <v>2</v>
      </c>
      <c r="B12" s="54" t="s">
        <v>10</v>
      </c>
      <c r="C12">
        <v>6.9444444444444448E-2</v>
      </c>
    </row>
    <row r="13" spans="1:3" x14ac:dyDescent="0.25">
      <c r="A13" s="54" t="s">
        <v>1</v>
      </c>
      <c r="B13" s="54" t="s">
        <v>2</v>
      </c>
      <c r="C13">
        <v>0.21527777777777779</v>
      </c>
    </row>
    <row r="14" spans="1:3" x14ac:dyDescent="0.25">
      <c r="A14" s="54" t="s">
        <v>1</v>
      </c>
      <c r="B14" s="54" t="s">
        <v>2</v>
      </c>
      <c r="C14">
        <v>5.5555555555555552E-2</v>
      </c>
    </row>
    <row r="15" spans="1:3" x14ac:dyDescent="0.25">
      <c r="A15" s="54" t="s">
        <v>2</v>
      </c>
      <c r="B15" s="54" t="s">
        <v>11</v>
      </c>
      <c r="C15">
        <v>6.9444444444444448E-2</v>
      </c>
    </row>
    <row r="16" spans="1:3" x14ac:dyDescent="0.25">
      <c r="A16" s="54" t="s">
        <v>1</v>
      </c>
      <c r="B16" s="54" t="s">
        <v>2</v>
      </c>
      <c r="C16">
        <v>0.2013888888888889</v>
      </c>
    </row>
    <row r="17" spans="1:3" x14ac:dyDescent="0.25">
      <c r="A17" s="54" t="s">
        <v>10</v>
      </c>
      <c r="B17" s="54" t="s">
        <v>1</v>
      </c>
      <c r="C17">
        <v>0.23611111111111113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67E-CF9B-436E-A350-D762D1F621AD}">
  <dimension ref="A1:M35"/>
  <sheetViews>
    <sheetView tabSelected="1" workbookViewId="0">
      <selection activeCell="J6" sqref="J6"/>
    </sheetView>
  </sheetViews>
  <sheetFormatPr defaultRowHeight="13.2" x14ac:dyDescent="0.25"/>
  <cols>
    <col min="1" max="1" width="8.796875" style="38"/>
    <col min="2" max="3" width="9.8984375" style="38" customWidth="1"/>
    <col min="4" max="4" width="9.796875" style="38" customWidth="1"/>
    <col min="5" max="7" width="8.796875" style="38"/>
    <col min="8" max="8" width="11.69921875" style="38" bestFit="1" customWidth="1"/>
    <col min="9" max="14" width="12" style="38" bestFit="1" customWidth="1"/>
    <col min="15" max="16384" width="8.796875" style="38"/>
  </cols>
  <sheetData>
    <row r="1" spans="1:7" ht="13.8" x14ac:dyDescent="0.25">
      <c r="A1" s="68" t="s">
        <v>5</v>
      </c>
      <c r="B1" s="69" t="s">
        <v>6</v>
      </c>
      <c r="C1" s="69" t="s">
        <v>7</v>
      </c>
      <c r="D1" s="70" t="s">
        <v>9</v>
      </c>
      <c r="G1" s="38" t="s">
        <v>15</v>
      </c>
    </row>
    <row r="2" spans="1:7" ht="13.8" x14ac:dyDescent="0.25">
      <c r="A2" s="64">
        <v>45334</v>
      </c>
      <c r="B2" s="7" t="s">
        <v>1</v>
      </c>
      <c r="C2" s="7" t="s">
        <v>3</v>
      </c>
      <c r="D2" s="66">
        <v>0.16666666666666666</v>
      </c>
    </row>
    <row r="3" spans="1:7" ht="13.8" x14ac:dyDescent="0.25">
      <c r="A3" s="64">
        <v>45338</v>
      </c>
      <c r="B3" s="7" t="s">
        <v>11</v>
      </c>
      <c r="C3" s="7" t="s">
        <v>2</v>
      </c>
      <c r="D3" s="66">
        <v>0.125</v>
      </c>
    </row>
    <row r="4" spans="1:7" ht="13.8" x14ac:dyDescent="0.25">
      <c r="A4" s="64">
        <v>45339</v>
      </c>
      <c r="B4" s="7" t="s">
        <v>2</v>
      </c>
      <c r="C4" s="7" t="s">
        <v>3</v>
      </c>
      <c r="D4" s="66">
        <v>0.14583333333333334</v>
      </c>
    </row>
    <row r="5" spans="1:7" ht="13.8" x14ac:dyDescent="0.25">
      <c r="A5" s="64">
        <v>45339</v>
      </c>
      <c r="B5" s="7" t="s">
        <v>2</v>
      </c>
      <c r="C5" s="7" t="s">
        <v>1</v>
      </c>
      <c r="D5" s="66">
        <v>0.11805555555555555</v>
      </c>
    </row>
    <row r="6" spans="1:7" ht="13.8" x14ac:dyDescent="0.25">
      <c r="A6" s="64">
        <v>45343</v>
      </c>
      <c r="B6" s="7" t="s">
        <v>11</v>
      </c>
      <c r="C6" s="7" t="s">
        <v>3</v>
      </c>
      <c r="D6" s="66">
        <v>0.11805555555555555</v>
      </c>
    </row>
    <row r="7" spans="1:7" ht="13.8" x14ac:dyDescent="0.25">
      <c r="A7" s="65">
        <v>45343</v>
      </c>
      <c r="B7" s="33" t="s">
        <v>10</v>
      </c>
      <c r="C7" s="33" t="s">
        <v>3</v>
      </c>
      <c r="D7" s="67">
        <v>7.6388888888888895E-2</v>
      </c>
    </row>
    <row r="8" spans="1:7" ht="13.8" x14ac:dyDescent="0.25">
      <c r="A8" s="64">
        <v>45345</v>
      </c>
      <c r="B8" s="7" t="s">
        <v>10</v>
      </c>
      <c r="C8" s="7" t="s">
        <v>1</v>
      </c>
      <c r="D8" s="66">
        <v>6.9444444444444448E-2</v>
      </c>
    </row>
    <row r="9" spans="1:7" ht="13.8" x14ac:dyDescent="0.25">
      <c r="A9" s="64">
        <v>45347</v>
      </c>
      <c r="B9" s="7" t="s">
        <v>11</v>
      </c>
      <c r="C9" s="7" t="s">
        <v>3</v>
      </c>
      <c r="D9" s="66">
        <v>4.8611111111111112E-2</v>
      </c>
    </row>
    <row r="10" spans="1:7" ht="13.8" x14ac:dyDescent="0.25">
      <c r="A10" s="64">
        <v>45353</v>
      </c>
      <c r="B10" s="7" t="s">
        <v>11</v>
      </c>
      <c r="C10" s="7" t="s">
        <v>1</v>
      </c>
      <c r="D10" s="66">
        <v>0.16666666666666666</v>
      </c>
    </row>
    <row r="11" spans="1:7" ht="13.8" x14ac:dyDescent="0.25">
      <c r="A11" s="64">
        <v>45354</v>
      </c>
      <c r="B11" s="7" t="s">
        <v>2</v>
      </c>
      <c r="C11" s="7" t="s">
        <v>10</v>
      </c>
      <c r="D11" s="66">
        <v>0.23611111111111113</v>
      </c>
    </row>
    <row r="12" spans="1:7" ht="13.8" x14ac:dyDescent="0.25">
      <c r="A12" s="64">
        <v>45355</v>
      </c>
      <c r="B12" s="7" t="s">
        <v>2</v>
      </c>
      <c r="C12" s="7" t="s">
        <v>10</v>
      </c>
      <c r="D12" s="66">
        <v>6.9444444444444448E-2</v>
      </c>
    </row>
    <row r="13" spans="1:7" ht="13.8" x14ac:dyDescent="0.25">
      <c r="A13" s="64">
        <v>45356</v>
      </c>
      <c r="B13" s="7" t="s">
        <v>1</v>
      </c>
      <c r="C13" s="7" t="s">
        <v>2</v>
      </c>
      <c r="D13" s="66">
        <v>0.21527777777777779</v>
      </c>
    </row>
    <row r="14" spans="1:7" ht="13.8" x14ac:dyDescent="0.25">
      <c r="A14" s="64">
        <v>45357</v>
      </c>
      <c r="B14" s="7" t="s">
        <v>1</v>
      </c>
      <c r="C14" s="7" t="s">
        <v>2</v>
      </c>
      <c r="D14" s="66">
        <v>5.5555555555555552E-2</v>
      </c>
    </row>
    <row r="15" spans="1:7" ht="13.8" x14ac:dyDescent="0.25">
      <c r="A15" s="64">
        <v>45359</v>
      </c>
      <c r="B15" s="7" t="s">
        <v>2</v>
      </c>
      <c r="C15" s="7" t="s">
        <v>11</v>
      </c>
      <c r="D15" s="66">
        <v>6.9444444444444448E-2</v>
      </c>
    </row>
    <row r="16" spans="1:7" ht="13.8" x14ac:dyDescent="0.25">
      <c r="A16" s="64">
        <v>45362</v>
      </c>
      <c r="B16" s="7" t="s">
        <v>1</v>
      </c>
      <c r="C16" s="7" t="s">
        <v>2</v>
      </c>
      <c r="D16" s="66">
        <v>0.2013888888888889</v>
      </c>
    </row>
    <row r="17" spans="1:13" ht="13.8" x14ac:dyDescent="0.25">
      <c r="A17" s="71">
        <v>45363</v>
      </c>
      <c r="B17" s="72" t="s">
        <v>10</v>
      </c>
      <c r="C17" s="72" t="s">
        <v>1</v>
      </c>
      <c r="D17" s="73">
        <v>0.23611111111111113</v>
      </c>
    </row>
    <row r="22" spans="1:13" ht="13.8" x14ac:dyDescent="0.25">
      <c r="A22" s="38" t="s">
        <v>4</v>
      </c>
      <c r="B22" s="38" t="s">
        <v>1</v>
      </c>
      <c r="C22" s="38" t="s">
        <v>2</v>
      </c>
      <c r="D22" s="38" t="s">
        <v>3</v>
      </c>
      <c r="E22" s="38" t="s">
        <v>10</v>
      </c>
      <c r="F22" s="38" t="s">
        <v>11</v>
      </c>
      <c r="H22" t="s">
        <v>13</v>
      </c>
      <c r="I22" t="s">
        <v>1</v>
      </c>
      <c r="J22" t="s">
        <v>2</v>
      </c>
      <c r="K22" t="s">
        <v>3</v>
      </c>
      <c r="L22" t="s">
        <v>10</v>
      </c>
      <c r="M22" t="s">
        <v>11</v>
      </c>
    </row>
    <row r="23" spans="1:13" ht="13.8" x14ac:dyDescent="0.25">
      <c r="A23" s="38" t="s">
        <v>1</v>
      </c>
      <c r="B23" s="57">
        <v>0</v>
      </c>
      <c r="C23" s="57">
        <v>0.48022598870056493</v>
      </c>
      <c r="D23" s="57">
        <v>0.13559322033898302</v>
      </c>
      <c r="E23" s="57">
        <v>0.24858757062146894</v>
      </c>
      <c r="F23" s="57">
        <v>0.13559322033898302</v>
      </c>
      <c r="H23" t="s">
        <v>1</v>
      </c>
      <c r="I23" s="56"/>
      <c r="J23" s="56">
        <v>0.48022598870056493</v>
      </c>
      <c r="K23" s="56">
        <v>0.13559322033898302</v>
      </c>
      <c r="L23" s="56">
        <v>0.24858757062146894</v>
      </c>
      <c r="M23" s="56">
        <v>0.13559322033898302</v>
      </c>
    </row>
    <row r="24" spans="1:13" ht="13.8" x14ac:dyDescent="0.25">
      <c r="A24" s="38" t="s">
        <v>2</v>
      </c>
      <c r="B24" s="57">
        <v>0.47752808988764045</v>
      </c>
      <c r="C24" s="57">
        <v>0</v>
      </c>
      <c r="D24" s="57">
        <v>0.11797752808988764</v>
      </c>
      <c r="E24" s="57">
        <v>0.24719101123595508</v>
      </c>
      <c r="F24" s="57">
        <v>0.15730337078651685</v>
      </c>
      <c r="H24" t="s">
        <v>2</v>
      </c>
      <c r="I24" s="56">
        <v>0.47752808988764045</v>
      </c>
      <c r="J24" s="56"/>
      <c r="K24" s="56">
        <v>0.11797752808988764</v>
      </c>
      <c r="L24" s="56">
        <v>0.24719101123595508</v>
      </c>
      <c r="M24" s="56">
        <v>0.15730337078651685</v>
      </c>
    </row>
    <row r="25" spans="1:13" ht="13.8" x14ac:dyDescent="0.25">
      <c r="A25" s="38" t="s">
        <v>3</v>
      </c>
      <c r="B25" s="57">
        <v>0.3</v>
      </c>
      <c r="C25" s="57">
        <v>0.26250000000000001</v>
      </c>
      <c r="D25" s="57">
        <v>0</v>
      </c>
      <c r="E25" s="57">
        <v>0.13750000000000001</v>
      </c>
      <c r="F25" s="57">
        <v>0.3</v>
      </c>
      <c r="H25" t="s">
        <v>3</v>
      </c>
      <c r="I25" s="56">
        <v>0.3</v>
      </c>
      <c r="J25" s="56">
        <v>0.26250000000000001</v>
      </c>
      <c r="K25" s="56"/>
      <c r="L25" s="56">
        <v>0.13750000000000001</v>
      </c>
      <c r="M25" s="56">
        <v>0.3</v>
      </c>
    </row>
    <row r="26" spans="1:13" ht="13.8" x14ac:dyDescent="0.25">
      <c r="A26" s="38" t="s">
        <v>10</v>
      </c>
      <c r="B26" s="57">
        <v>0.44444444444444448</v>
      </c>
      <c r="C26" s="57">
        <v>0.44444444444444448</v>
      </c>
      <c r="D26" s="57">
        <v>0.11111111111111112</v>
      </c>
      <c r="E26" s="57">
        <v>0</v>
      </c>
      <c r="F26" s="57">
        <v>0</v>
      </c>
      <c r="H26" t="s">
        <v>10</v>
      </c>
      <c r="I26" s="56">
        <v>0.44444444444444448</v>
      </c>
      <c r="J26" s="56">
        <v>0.44444444444444448</v>
      </c>
      <c r="K26" s="56">
        <v>0.11111111111111112</v>
      </c>
      <c r="L26" s="56"/>
      <c r="M26" s="56"/>
    </row>
    <row r="27" spans="1:13" ht="13.8" x14ac:dyDescent="0.25">
      <c r="A27" s="38" t="s">
        <v>11</v>
      </c>
      <c r="B27" s="57">
        <v>0.31578947368421051</v>
      </c>
      <c r="C27" s="57">
        <v>0.36842105263157893</v>
      </c>
      <c r="D27" s="57">
        <v>0.31578947368421051</v>
      </c>
      <c r="E27" s="57">
        <v>0</v>
      </c>
      <c r="F27" s="57">
        <v>0</v>
      </c>
      <c r="H27" t="s">
        <v>11</v>
      </c>
      <c r="I27" s="56">
        <v>0.31578947368421051</v>
      </c>
      <c r="J27" s="56">
        <v>0.36842105263157893</v>
      </c>
      <c r="K27" s="56">
        <v>0.31578947368421051</v>
      </c>
      <c r="L27" s="56"/>
      <c r="M27" s="56"/>
    </row>
    <row r="31" spans="1:13" x14ac:dyDescent="0.25">
      <c r="B31" s="38" t="b" cm="1">
        <f t="array" ref="B31:F35">B23:F27=Value__3[[A]:[E]]</f>
        <v>1</v>
      </c>
      <c r="C31" s="38" t="b">
        <v>1</v>
      </c>
      <c r="D31" s="38" t="b">
        <v>1</v>
      </c>
      <c r="E31" s="38" t="b">
        <v>1</v>
      </c>
      <c r="F31" s="38" t="b">
        <v>1</v>
      </c>
    </row>
    <row r="32" spans="1:13" x14ac:dyDescent="0.25">
      <c r="B32" s="38" t="b">
        <v>1</v>
      </c>
      <c r="C32" s="38" t="b">
        <v>1</v>
      </c>
      <c r="D32" s="38" t="b">
        <v>1</v>
      </c>
      <c r="E32" s="38" t="b">
        <v>1</v>
      </c>
      <c r="F32" s="38" t="b">
        <v>1</v>
      </c>
    </row>
    <row r="33" spans="2:6" x14ac:dyDescent="0.25">
      <c r="B33" s="38" t="b">
        <v>1</v>
      </c>
      <c r="C33" s="38" t="b">
        <v>1</v>
      </c>
      <c r="D33" s="38" t="b">
        <v>1</v>
      </c>
      <c r="E33" s="38" t="b">
        <v>1</v>
      </c>
      <c r="F33" s="38" t="b">
        <v>1</v>
      </c>
    </row>
    <row r="34" spans="2:6" x14ac:dyDescent="0.25">
      <c r="B34" s="38" t="b">
        <v>1</v>
      </c>
      <c r="C34" s="38" t="b">
        <v>1</v>
      </c>
      <c r="D34" s="38" t="b">
        <v>1</v>
      </c>
      <c r="E34" s="38" t="b">
        <v>1</v>
      </c>
      <c r="F34" s="38" t="b">
        <v>1</v>
      </c>
    </row>
    <row r="35" spans="2:6" x14ac:dyDescent="0.25">
      <c r="B35" s="38" t="b">
        <v>1</v>
      </c>
      <c r="C35" s="38" t="b">
        <v>1</v>
      </c>
      <c r="D35" s="38" t="b">
        <v>1</v>
      </c>
      <c r="E35" s="38" t="b">
        <v>1</v>
      </c>
      <c r="F35" s="38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A643C-87ED-4225-B1A4-C12E2AE50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Solution1</vt:lpstr>
      <vt:lpstr>Solution1a</vt:lpstr>
      <vt:lpstr>Solution2</vt:lpstr>
      <vt:lpstr>Value (3)</vt:lpstr>
      <vt:lpstr>Value (2)</vt:lpstr>
      <vt:lpstr>Value</vt:lpstr>
      <vt:lpstr>Table1 (2)</vt:lpstr>
      <vt:lpstr>Table1</vt:lpstr>
      <vt:lpstr>Solution3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2024-04-06T17:47:26Z</dcterms:modified>
</cp:coreProperties>
</file>