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E0B3440-B14F-49EE-BF50-61CA2C028135}"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Sheet1 (2)" sheetId="2" r:id="rId2"/>
    <sheet name="Sheet1 (3)" sheetId="3" r:id="rId3"/>
    <sheet name="Sheet1 (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R25+Vdz25HXReWeZ+JjXvEkQvOmvzEd9yPK+V+6pGg="/>
    </ext>
  </extLst>
</workbook>
</file>

<file path=xl/calcChain.xml><?xml version="1.0" encoding="utf-8"?>
<calcChain xmlns="http://schemas.openxmlformats.org/spreadsheetml/2006/main">
  <c r="U26" i="4" l="1" a="1"/>
  <c r="U26" i="4" s="1"/>
  <c r="I22" i="4" a="1"/>
  <c r="N28" i="4" s="1" a="1"/>
  <c r="N28" i="4" s="1"/>
  <c r="U21" i="4" a="1"/>
  <c r="U21" i="4" s="1"/>
  <c r="U26" i="3" a="1"/>
  <c r="U26" i="3" s="1"/>
  <c r="I22" i="3" a="1"/>
  <c r="N28" i="3" s="1" a="1"/>
  <c r="N28" i="3" s="1"/>
  <c r="U21" i="3" a="1"/>
  <c r="U21" i="3" s="1"/>
  <c r="C52" i="2" a="1"/>
  <c r="C52" i="2" s="1"/>
  <c r="E44" i="2" a="1"/>
  <c r="E44" i="2" s="1"/>
  <c r="N27" i="4" l="1" a="1"/>
  <c r="N27" i="4" s="1"/>
  <c r="I22" i="4"/>
  <c r="N24" i="4" a="1"/>
  <c r="N24" i="4" s="1"/>
  <c r="N25" i="4" a="1"/>
  <c r="N25" i="4" s="1"/>
  <c r="N23" i="4" a="1"/>
  <c r="N23" i="4" s="1"/>
  <c r="N26" i="4" a="1"/>
  <c r="N26" i="4" s="1"/>
  <c r="N24" i="3" a="1"/>
  <c r="N24" i="3" s="1"/>
  <c r="N25" i="3" a="1"/>
  <c r="N25" i="3" s="1"/>
  <c r="N26" i="3" a="1"/>
  <c r="N26" i="3" s="1"/>
  <c r="I22" i="3"/>
  <c r="N23" i="3" a="1"/>
  <c r="N23" i="3" s="1"/>
  <c r="N27" i="3" a="1"/>
  <c r="N27" i="3" s="1"/>
  <c r="E38" i="2" a="1"/>
  <c r="E38" i="2" s="1"/>
  <c r="I22" i="2" a="1"/>
  <c r="I22" i="2" s="1"/>
  <c r="U26" i="2" a="1"/>
  <c r="U26" i="2" s="1"/>
  <c r="U21" i="2" a="1"/>
  <c r="U21" i="2" s="1"/>
  <c r="K31" i="1" a="1"/>
  <c r="K31" i="1" s="1"/>
  <c r="J38" i="1" a="1"/>
  <c r="J38" i="1" s="1"/>
  <c r="J37" i="1" a="1"/>
  <c r="J37" i="1" s="1"/>
  <c r="J39" i="1" a="1"/>
  <c r="J39" i="1" s="1"/>
  <c r="J32" i="1" a="1"/>
  <c r="J32" i="1" s="1"/>
  <c r="J33" i="1" a="1"/>
  <c r="J33" i="1" s="1"/>
  <c r="J34" i="1" a="1"/>
  <c r="J34" i="1" s="1"/>
  <c r="J31" i="1" a="1"/>
  <c r="J31" i="1" s="1"/>
  <c r="F37" i="1" a="1"/>
  <c r="F37" i="1" s="1"/>
  <c r="F31" i="1" a="1"/>
  <c r="F31" i="1" s="1"/>
  <c r="U27" i="1" a="1"/>
  <c r="U27" i="1" s="1"/>
  <c r="U21" i="1" a="1"/>
  <c r="U21" i="1" s="1"/>
  <c r="R23" i="1" a="1"/>
  <c r="R23" i="1" s="1"/>
  <c r="R22" i="1" a="1"/>
  <c r="R22" i="1" s="1"/>
  <c r="Q22" i="1" a="1"/>
  <c r="Q22" i="1" s="1"/>
  <c r="N23" i="1" a="1"/>
  <c r="N23" i="1" s="1"/>
  <c r="N24" i="1" a="1"/>
  <c r="N24" i="1" s="1"/>
  <c r="N25" i="1" a="1"/>
  <c r="N25" i="1" s="1"/>
  <c r="N26" i="1" a="1"/>
  <c r="N26" i="1" s="1"/>
  <c r="N27" i="1" a="1"/>
  <c r="N27" i="1" s="1"/>
  <c r="N28" i="1" a="1"/>
  <c r="N28" i="1" s="1"/>
  <c r="N22" i="1" a="1"/>
  <c r="N22" i="1" s="1"/>
  <c r="I22" i="1" a="1"/>
  <c r="I22" i="1" s="1"/>
  <c r="N22" i="4" l="1" a="1"/>
  <c r="N22" i="4" s="1"/>
  <c r="E38" i="4" a="1"/>
  <c r="E38" i="4" s="1"/>
  <c r="C52" i="4" a="1"/>
  <c r="C52" i="4" s="1"/>
  <c r="E44" i="4" a="1"/>
  <c r="E44" i="4" s="1"/>
  <c r="E32" i="4" a="1"/>
  <c r="E32" i="4" s="1"/>
  <c r="I32" i="4" s="1" a="1"/>
  <c r="I32" i="4" s="1"/>
  <c r="K32" i="4" s="1" a="1"/>
  <c r="K32" i="4" s="1"/>
  <c r="N22" i="3" a="1"/>
  <c r="N22" i="3" s="1"/>
  <c r="C52" i="3" a="1"/>
  <c r="C52" i="3" s="1"/>
  <c r="E44" i="3" a="1"/>
  <c r="E44" i="3" s="1"/>
  <c r="E38" i="3" a="1"/>
  <c r="E38" i="3" s="1"/>
  <c r="E32" i="3" a="1"/>
  <c r="E32" i="3" s="1"/>
  <c r="I32" i="3" s="1" a="1"/>
  <c r="I32" i="3" s="1"/>
  <c r="K32" i="3" s="1" a="1"/>
  <c r="K32" i="3" s="1"/>
  <c r="E32" i="2" a="1"/>
  <c r="E32" i="2" s="1"/>
  <c r="I32" i="2" s="1" a="1"/>
  <c r="I32" i="2" s="1"/>
  <c r="N22" i="2" a="1"/>
  <c r="N22" i="2" s="1"/>
  <c r="N24" i="2" a="1"/>
  <c r="N24" i="2" s="1"/>
  <c r="N25" i="2" a="1"/>
  <c r="N25" i="2" s="1"/>
  <c r="N23" i="2" a="1"/>
  <c r="N23" i="2" s="1"/>
  <c r="N26" i="2" a="1"/>
  <c r="N26" i="2" s="1"/>
  <c r="N27" i="2" a="1"/>
  <c r="N27" i="2" s="1"/>
  <c r="N28" i="2" a="1"/>
  <c r="N28" i="2" s="1"/>
  <c r="I38" i="4" l="1" a="1"/>
  <c r="I38" i="4" s="1"/>
  <c r="K38" i="4" s="1" a="1"/>
  <c r="K38" i="4" s="1"/>
  <c r="O32" i="4" s="1" a="1"/>
  <c r="Q22" i="4" a="1"/>
  <c r="Q22" i="4" s="1"/>
  <c r="R22" i="4" s="1" a="1"/>
  <c r="R22" i="4" s="1"/>
  <c r="I38" i="3" a="1"/>
  <c r="I38" i="3" s="1"/>
  <c r="K38" i="3" s="1" a="1"/>
  <c r="K38" i="3" s="1"/>
  <c r="O32" i="3" s="1" a="1"/>
  <c r="Q22" i="3" a="1"/>
  <c r="Q22" i="3" s="1"/>
  <c r="R22" i="3" s="1" a="1"/>
  <c r="R22" i="3" s="1"/>
  <c r="Q22" i="2" a="1"/>
  <c r="Q22" i="2" s="1"/>
  <c r="R22" i="2" s="1" a="1"/>
  <c r="R22" i="2" s="1"/>
  <c r="O32" i="4" l="1"/>
  <c r="S32" i="4" s="1" a="1"/>
  <c r="R23" i="4" a="1"/>
  <c r="R23" i="4" s="1"/>
  <c r="O32" i="3"/>
  <c r="S32" i="3" s="1" a="1"/>
  <c r="R23" i="3" a="1"/>
  <c r="R23" i="3" s="1"/>
  <c r="K32" i="2" a="1"/>
  <c r="K32" i="2" s="1"/>
  <c r="I38" i="2" a="1"/>
  <c r="I38" i="2" s="1"/>
  <c r="K38" i="2" s="1" a="1"/>
  <c r="K38" i="2" s="1"/>
  <c r="R23" i="2" a="1"/>
  <c r="R23" i="2" s="1"/>
  <c r="U33" i="4" l="1" a="1"/>
  <c r="S32" i="4"/>
  <c r="U32" i="4" s="1" a="1"/>
  <c r="U34" i="4" a="1"/>
  <c r="U33" i="3" a="1"/>
  <c r="S32" i="3"/>
  <c r="U32" i="3" s="1" a="1"/>
  <c r="U34" i="3" a="1"/>
  <c r="O32" i="2" a="1"/>
  <c r="O32" i="2" s="1"/>
  <c r="U34" i="4" l="1"/>
  <c r="W34" i="4" a="1"/>
  <c r="W34" i="4" s="1"/>
  <c r="U32" i="4"/>
  <c r="W32" i="4" a="1"/>
  <c r="W32" i="4" s="1"/>
  <c r="U33" i="4"/>
  <c r="W33" i="4" a="1"/>
  <c r="W33" i="4" s="1"/>
  <c r="U34" i="3"/>
  <c r="W34" i="3" a="1"/>
  <c r="W34" i="3" s="1"/>
  <c r="U32" i="3"/>
  <c r="W32" i="3" a="1"/>
  <c r="W32" i="3" s="1"/>
  <c r="U33" i="3"/>
  <c r="W33" i="3" a="1"/>
  <c r="W33" i="3" s="1"/>
  <c r="S32" i="2" a="1"/>
  <c r="S32" i="2" l="1"/>
  <c r="U32" i="2" s="1" a="1"/>
  <c r="U33" i="2" a="1"/>
  <c r="U34" i="2" a="1"/>
  <c r="U34" i="2" l="1"/>
  <c r="W34" i="2" a="1"/>
  <c r="W34" i="2" s="1"/>
  <c r="U33" i="2"/>
  <c r="W33" i="2" s="1" a="1"/>
  <c r="W33" i="2" s="1"/>
  <c r="U32" i="2"/>
  <c r="W32" i="2" s="1" a="1"/>
  <c r="W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<sst xmlns="http://schemas.openxmlformats.org/spreadsheetml/2006/main" count="380" uniqueCount="30">
  <si>
    <t>Question</t>
  </si>
  <si>
    <t>Result</t>
  </si>
  <si>
    <t>Date</t>
  </si>
  <si>
    <t>Patient-ID</t>
  </si>
  <si>
    <t xml:space="preserve">Gander	</t>
  </si>
  <si>
    <t>Referral</t>
  </si>
  <si>
    <t>Gender</t>
  </si>
  <si>
    <t>No of re-visit after surgery</t>
  </si>
  <si>
    <t>Patient ID</t>
  </si>
  <si>
    <t>P-14</t>
  </si>
  <si>
    <t>Male</t>
  </si>
  <si>
    <t>Visit</t>
  </si>
  <si>
    <t>P-01, P-05</t>
  </si>
  <si>
    <t>P-01</t>
  </si>
  <si>
    <t>Female</t>
  </si>
  <si>
    <t>P-15</t>
  </si>
  <si>
    <t>P-06</t>
  </si>
  <si>
    <t>P-05</t>
  </si>
  <si>
    <t>Surgery</t>
  </si>
  <si>
    <t>P-09</t>
  </si>
  <si>
    <t>P-10</t>
  </si>
  <si>
    <t>P-07</t>
  </si>
  <si>
    <t>P-11</t>
  </si>
  <si>
    <t>P-13</t>
  </si>
  <si>
    <t>No. Revisit</t>
  </si>
  <si>
    <t>https://www.linkedin.com/feed/update/urn:li:activity:7189005217009434625/</t>
  </si>
  <si>
    <t>Not correct</t>
  </si>
  <si>
    <t>Final for Problem As Stated</t>
  </si>
  <si>
    <t>Extension</t>
  </si>
  <si>
    <t>This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</si>
</sst>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ddd"/>
    <numFmt numFmtId="166" formatCode="[$-409]d\-mmm\-yy;@"/>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s>
  <fills count="14">
    <fill>
      <patternFill patternType="none"/>
    </fill>
    <fill>
      <patternFill patternType="gray125"/>
    </fill>
    <fill>
      <patternFill patternType="solid">
        <fgColor rgb="FF7B240C"/>
        <bgColor rgb="FF7B240C"/>
      </patternFill>
    </fill>
    <fill>
      <patternFill patternType="solid">
        <fgColor rgb="FFF4CB9F"/>
        <bgColor rgb="FFF4CB9F"/>
      </patternFill>
    </fill>
    <fill>
      <patternFill patternType="solid">
        <fgColor rgb="FFF9E5CF"/>
        <bgColor rgb="FFF9E5CF"/>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right style="thin">
        <color indexed="64"/>
      </right>
      <top/>
      <bottom/>
      <diagonal/>
    </border>
    <border>
      <left style="thin">
        <color rgb="FF000000"/>
      </left>
      <right style="hair">
        <color rgb="FF000000"/>
      </right>
      <top/>
      <bottom style="thin">
        <color rgb="FF000000"/>
      </bottom>
      <diagonal/>
    </border>
    <border>
      <left/>
      <right/>
      <top/>
      <bottom style="thin">
        <color rgb="FF000000"/>
      </bottom>
      <diagonal/>
    </border>
    <border>
      <left style="hair">
        <color rgb="FF000000"/>
      </left>
      <right style="thin">
        <color rgb="FF000000"/>
      </right>
      <top/>
      <bottom style="thin">
        <color rgb="FF000000"/>
      </bottom>
      <diagonal/>
    </border>
    <border>
      <left/>
      <right/>
      <top style="hair">
        <color rgb="FF000000"/>
      </top>
      <bottom/>
      <diagonal/>
    </border>
    <border>
      <left style="hair">
        <color rgb="FF000000"/>
      </left>
      <right style="thin">
        <color rgb="FF000000"/>
      </right>
      <top style="hair">
        <color rgb="FF000000"/>
      </top>
      <bottom/>
      <diagonal/>
    </border>
  </borders>
  <cellStyleXfs count="1">
    <xf numFmtId="0" fontId="0" fillId="0" borderId="0"/>
  </cellStyleXfs>
  <cellXfs count="60">
    <xf numFmtId="0" fontId="0" fillId="0" borderId="0" xfId="0"/>
    <xf numFmtId="0" fontId="1" fillId="0" borderId="0" xfId="0" applyFont="1" applyAlignment="1">
      <alignment vertical="center"/>
    </xf>
    <xf numFmtId="0" fontId="4" fillId="0" borderId="0" xfId="0" applyFont="1"/>
    <xf numFmtId="0" fontId="4" fillId="3" borderId="7" xfId="0" applyFont="1" applyFill="1" applyBorder="1" applyAlignment="1">
      <alignment horizontal="center"/>
    </xf>
    <xf numFmtId="0" fontId="4" fillId="3" borderId="8" xfId="0" applyFont="1" applyFill="1" applyBorder="1" applyAlignment="1">
      <alignment horizontal="center"/>
    </xf>
    <xf numFmtId="164" fontId="4" fillId="0" borderId="0" xfId="0" applyNumberFormat="1" applyFont="1"/>
    <xf numFmtId="0" fontId="4" fillId="3" borderId="9" xfId="0" applyFont="1" applyFill="1" applyBorder="1" applyAlignment="1">
      <alignment horizontal="center"/>
    </xf>
    <xf numFmtId="0" fontId="4" fillId="3" borderId="10" xfId="0" applyFont="1" applyFill="1" applyBorder="1" applyAlignment="1">
      <alignment horizontal="center"/>
    </xf>
    <xf numFmtId="164" fontId="4" fillId="0" borderId="12" xfId="0" applyNumberFormat="1" applyFont="1" applyBorder="1" applyAlignment="1">
      <alignment horizontal="center"/>
    </xf>
    <xf numFmtId="4" fontId="4" fillId="0" borderId="0" xfId="0" applyNumberFormat="1" applyFont="1"/>
    <xf numFmtId="165" fontId="4" fillId="0" borderId="0" xfId="0" applyNumberFormat="1" applyFont="1"/>
    <xf numFmtId="164" fontId="4" fillId="4" borderId="11" xfId="0" applyNumberFormat="1" applyFont="1" applyFill="1" applyBorder="1" applyAlignment="1">
      <alignment horizontal="center"/>
    </xf>
    <xf numFmtId="3" fontId="4" fillId="0" borderId="13" xfId="0" applyNumberFormat="1" applyFont="1" applyBorder="1" applyAlignment="1">
      <alignment horizontal="center"/>
    </xf>
    <xf numFmtId="3" fontId="4" fillId="0" borderId="14" xfId="0" applyNumberFormat="1" applyFont="1" applyBorder="1" applyAlignment="1">
      <alignment horizontal="center"/>
    </xf>
    <xf numFmtId="4" fontId="4" fillId="0" borderId="0" xfId="0" applyNumberFormat="1" applyFont="1" applyAlignment="1">
      <alignment horizontal="left"/>
    </xf>
    <xf numFmtId="164" fontId="4" fillId="0" borderId="0" xfId="0" applyNumberFormat="1" applyFont="1" applyAlignment="1">
      <alignment horizontal="left"/>
    </xf>
    <xf numFmtId="164" fontId="4" fillId="4" borderId="15" xfId="0" applyNumberFormat="1" applyFont="1" applyFill="1" applyBorder="1" applyAlignment="1">
      <alignment horizontal="center"/>
    </xf>
    <xf numFmtId="3" fontId="4" fillId="0" borderId="16" xfId="0" applyNumberFormat="1" applyFont="1" applyBorder="1" applyAlignment="1">
      <alignment horizontal="center"/>
    </xf>
    <xf numFmtId="3" fontId="4" fillId="0" borderId="17" xfId="0" applyNumberFormat="1" applyFont="1" applyBorder="1" applyAlignment="1">
      <alignment horizontal="center"/>
    </xf>
    <xf numFmtId="0" fontId="5" fillId="0" borderId="0" xfId="0" applyFont="1" applyAlignment="1">
      <alignment horizontal="center" vertical="center"/>
    </xf>
    <xf numFmtId="164" fontId="4" fillId="5" borderId="12" xfId="0" applyNumberFormat="1" applyFont="1" applyFill="1" applyBorder="1" applyAlignment="1">
      <alignment horizontal="center"/>
    </xf>
    <xf numFmtId="164" fontId="4" fillId="6" borderId="12" xfId="0" applyNumberFormat="1" applyFont="1" applyFill="1" applyBorder="1" applyAlignment="1">
      <alignment horizontal="center"/>
    </xf>
    <xf numFmtId="164" fontId="5" fillId="0" borderId="0" xfId="0" applyNumberFormat="1" applyFont="1"/>
    <xf numFmtId="164" fontId="4" fillId="7" borderId="12" xfId="0" applyNumberFormat="1" applyFont="1" applyFill="1" applyBorder="1" applyAlignment="1">
      <alignment horizont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0" fontId="5" fillId="0" borderId="0" xfId="0" applyFont="1" applyAlignment="1">
      <alignment horizontal="center"/>
    </xf>
    <xf numFmtId="14" fontId="5" fillId="0" borderId="0" xfId="0" applyNumberFormat="1" applyFont="1" applyAlignment="1">
      <alignment horizontal="center" vertical="center"/>
    </xf>
    <xf numFmtId="15" fontId="4" fillId="0" borderId="11" xfId="0" applyNumberFormat="1" applyFont="1" applyBorder="1" applyAlignment="1">
      <alignment horizontal="center"/>
    </xf>
    <xf numFmtId="15" fontId="4" fillId="5" borderId="11" xfId="0" applyNumberFormat="1" applyFont="1" applyFill="1" applyBorder="1" applyAlignment="1">
      <alignment horizontal="center"/>
    </xf>
    <xf numFmtId="15" fontId="4" fillId="6" borderId="11" xfId="0" applyNumberFormat="1" applyFont="1" applyFill="1" applyBorder="1" applyAlignment="1">
      <alignment horizontal="center"/>
    </xf>
    <xf numFmtId="15" fontId="4" fillId="7" borderId="11" xfId="0" applyNumberFormat="1" applyFont="1" applyFill="1" applyBorder="1" applyAlignment="1">
      <alignment horizontal="center"/>
    </xf>
    <xf numFmtId="15" fontId="4" fillId="0" borderId="18" xfId="0" applyNumberFormat="1" applyFont="1" applyBorder="1" applyAlignment="1">
      <alignment horizontal="center"/>
    </xf>
    <xf numFmtId="15" fontId="4" fillId="0" borderId="15" xfId="0" applyNumberFormat="1" applyFont="1" applyBorder="1" applyAlignment="1">
      <alignment horizontal="center"/>
    </xf>
    <xf numFmtId="0" fontId="6" fillId="0" borderId="0" xfId="0" applyFont="1"/>
    <xf numFmtId="166" fontId="0" fillId="0" borderId="0" xfId="0" applyNumberFormat="1"/>
    <xf numFmtId="0" fontId="0" fillId="0" borderId="21" xfId="0" applyBorder="1"/>
    <xf numFmtId="0" fontId="0" fillId="8" borderId="0" xfId="0" applyFill="1"/>
    <xf numFmtId="0" fontId="0" fillId="9" borderId="21" xfId="0" applyFill="1" applyBorder="1"/>
    <xf numFmtId="0" fontId="0" fillId="10" borderId="0" xfId="0" applyFill="1"/>
    <xf numFmtId="0" fontId="0" fillId="10" borderId="21" xfId="0" applyFill="1" applyBorder="1"/>
    <xf numFmtId="0" fontId="0" fillId="11" borderId="0" xfId="0" applyFill="1"/>
    <xf numFmtId="0" fontId="5" fillId="11" borderId="0" xfId="0" applyFont="1" applyFill="1" applyAlignment="1">
      <alignment horizontal="center" vertical="center"/>
    </xf>
    <xf numFmtId="0" fontId="0" fillId="12" borderId="0" xfId="0" applyFill="1"/>
    <xf numFmtId="166" fontId="0" fillId="10" borderId="0" xfId="0" applyNumberFormat="1" applyFill="1"/>
    <xf numFmtId="0" fontId="5" fillId="10" borderId="0" xfId="0" applyFont="1" applyFill="1" applyAlignment="1">
      <alignment horizontal="center" vertical="center"/>
    </xf>
    <xf numFmtId="0" fontId="5" fillId="13" borderId="0" xfId="0" applyFont="1" applyFill="1" applyAlignment="1">
      <alignment horizontal="center" vertical="center"/>
    </xf>
    <xf numFmtId="164" fontId="4" fillId="4" borderId="22" xfId="0" applyNumberFormat="1" applyFont="1" applyFill="1" applyBorder="1" applyAlignment="1">
      <alignment horizontal="center"/>
    </xf>
    <xf numFmtId="3" fontId="4" fillId="0" borderId="23" xfId="0" applyNumberFormat="1" applyFont="1" applyBorder="1" applyAlignment="1">
      <alignment horizontal="center"/>
    </xf>
    <xf numFmtId="3" fontId="4" fillId="0" borderId="24" xfId="0" applyNumberFormat="1" applyFont="1" applyBorder="1" applyAlignment="1">
      <alignment horizontal="center"/>
    </xf>
    <xf numFmtId="164" fontId="4" fillId="4" borderId="18" xfId="0" applyNumberFormat="1" applyFont="1" applyFill="1" applyBorder="1" applyAlignment="1">
      <alignment horizontal="center"/>
    </xf>
    <xf numFmtId="3" fontId="4" fillId="0" borderId="25" xfId="0" applyNumberFormat="1" applyFont="1" applyBorder="1" applyAlignment="1">
      <alignment horizontal="center"/>
    </xf>
    <xf numFmtId="3" fontId="4" fillId="0" borderId="26" xfId="0" applyNumberFormat="1" applyFont="1" applyBorder="1" applyAlignment="1">
      <alignment horizontal="center"/>
    </xf>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3"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customschemas.google.com/relationships/workbookmetadata" Target="metadata"/><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4075" y="3403763"/>
          <a:ext cx="323850" cy="75247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4" name="Shape 4">
          <a:extLst>
            <a:ext uri="{FF2B5EF4-FFF2-40B4-BE49-F238E27FC236}">
              <a16:creationId xmlns:a16="http://schemas.microsoft.com/office/drawing/2014/main" id="{00000000-0008-0000-0000-000004000000}"/>
            </a:ext>
          </a:extLst>
        </xdr:cNvPr>
        <xdr:cNvSpPr/>
      </xdr:nvSpPr>
      <xdr:spPr>
        <a:xfrm>
          <a:off x="5184075" y="3399000"/>
          <a:ext cx="323850"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5" name="Shape 5">
          <a:extLst>
            <a:ext uri="{FF2B5EF4-FFF2-40B4-BE49-F238E27FC236}">
              <a16:creationId xmlns:a16="http://schemas.microsoft.com/office/drawing/2014/main" id="{00000000-0008-0000-0000-000005000000}"/>
            </a:ext>
          </a:extLst>
        </xdr:cNvPr>
        <xdr:cNvSpPr/>
      </xdr:nvSpPr>
      <xdr:spPr>
        <a:xfrm>
          <a:off x="2021775" y="2460788"/>
          <a:ext cx="6648450" cy="263842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D8DF062A-760F-4DFC-B3D8-CEA5FE1ECF07}"/>
            </a:ext>
          </a:extLst>
        </xdr:cNvPr>
        <xdr:cNvSpPr/>
      </xdr:nvSpPr>
      <xdr:spPr>
        <a:xfrm rot="-5400000">
          <a:off x="746474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2B92E0E6-53A2-4385-8A54-A4E4AA50F860}"/>
            </a:ext>
          </a:extLst>
        </xdr:cNvPr>
        <xdr:cNvSpPr/>
      </xdr:nvSpPr>
      <xdr:spPr>
        <a:xfrm>
          <a:off x="317563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5D10C83B-C33B-4B1B-ADA8-7AF04FA35F3E}"/>
            </a:ext>
          </a:extLst>
        </xdr:cNvPr>
        <xdr:cNvSpPr/>
      </xdr:nvSpPr>
      <xdr:spPr>
        <a:xfrm>
          <a:off x="347091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8E261B77-1099-4534-BC23-F109774F748A}"/>
            </a:ext>
          </a:extLst>
        </xdr:cNvPr>
        <xdr:cNvSpPr/>
      </xdr:nvSpPr>
      <xdr:spPr>
        <a:xfrm rot="-5400000">
          <a:off x="956786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6EF83C88-5BBA-4EAA-8BBA-0255080535FD}"/>
            </a:ext>
          </a:extLst>
        </xdr:cNvPr>
        <xdr:cNvSpPr/>
      </xdr:nvSpPr>
      <xdr:spPr>
        <a:xfrm>
          <a:off x="459295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FFA04EF8-21C4-4EEC-BB90-8B150000E452}"/>
            </a:ext>
          </a:extLst>
        </xdr:cNvPr>
        <xdr:cNvSpPr/>
      </xdr:nvSpPr>
      <xdr:spPr>
        <a:xfrm>
          <a:off x="488823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2B23291E-A260-4C1F-AEB7-D756E4C24DA7}"/>
            </a:ext>
          </a:extLst>
        </xdr:cNvPr>
        <xdr:cNvSpPr/>
      </xdr:nvSpPr>
      <xdr:spPr>
        <a:xfrm rot="-5400000">
          <a:off x="956786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50D5C250-F651-48CB-BAFE-E8C045C4B470}"/>
            </a:ext>
          </a:extLst>
        </xdr:cNvPr>
        <xdr:cNvSpPr/>
      </xdr:nvSpPr>
      <xdr:spPr>
        <a:xfrm>
          <a:off x="459295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1129FAFE-4DA5-4C74-BA72-78CFD52FFC76}"/>
            </a:ext>
          </a:extLst>
        </xdr:cNvPr>
        <xdr:cNvSpPr/>
      </xdr:nvSpPr>
      <xdr:spPr>
        <a:xfrm>
          <a:off x="488823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7" workbookViewId="0">
      <selection activeCell="B3" sqref="B3:E27"/>
    </sheetView>
  </sheetViews>
  <sheetFormatPr defaultColWidth="12.59765625" defaultRowHeight="15" customHeight="1" x14ac:dyDescent="0.25"/>
  <cols>
    <col min="1" max="1" width="3.09765625" customWidth="1"/>
    <col min="2" max="2" width="10.59765625" customWidth="1"/>
    <col min="3" max="4" width="9.19921875" customWidth="1"/>
    <col min="5" max="5" width="8.69921875" customWidth="1"/>
    <col min="6" max="6" width="12.19921875" customWidth="1"/>
    <col min="7" max="7" width="14.3984375" customWidth="1"/>
    <col min="8" max="8" width="7.3984375" customWidth="1"/>
    <col min="9" max="9" width="12.59765625" customWidth="1"/>
    <col min="10" max="11" width="23.19921875" customWidth="1"/>
    <col min="12" max="16" width="8.59765625" customWidth="1"/>
    <col min="17" max="17" width="9.8984375" customWidth="1"/>
    <col min="18" max="26" width="8.59765625" customWidth="1"/>
  </cols>
  <sheetData>
    <row r="1" spans="1:26" ht="22.5" customHeight="1" x14ac:dyDescent="0.25">
      <c r="A1" s="1"/>
      <c r="B1" s="54" t="s">
        <v>0</v>
      </c>
      <c r="C1" s="55"/>
      <c r="D1" s="55"/>
      <c r="E1" s="56"/>
      <c r="F1" s="1"/>
      <c r="G1" s="1"/>
      <c r="H1" s="1"/>
      <c r="I1" s="57" t="s">
        <v>1</v>
      </c>
      <c r="J1" s="58"/>
      <c r="K1" s="59"/>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23</v>
      </c>
      <c r="D21" s="23" t="s">
        <v>14</v>
      </c>
      <c r="E21" s="23" t="s">
        <v>11</v>
      </c>
      <c r="F21" s="9"/>
      <c r="G21" s="22"/>
      <c r="I21" s="19"/>
      <c r="J21" s="19"/>
      <c r="P21" s="34" t="s">
        <v>6</v>
      </c>
      <c r="Q21" s="34" t="s">
        <v>24</v>
      </c>
      <c r="R21" s="34" t="s">
        <v>8</v>
      </c>
      <c r="U21" t="str" cm="1">
        <f t="array" ref="U21:W23">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2</v>
      </c>
      <c r="Q22" cm="1">
        <f t="array" ref="Q22:Q23">_xlfn._xlws.FILTER(_xlfn.UNIQUE(N22:N28),_xlfn.UNIQUE(N22:N28)&lt;&gt;0)</f>
        <v>2</v>
      </c>
      <c r="R22" t="str" cm="1">
        <f t="array" ref="R22">_xlfn._xlws.FILTER($J$22:$J$28,$N$22:$N$28=Q22,"")</f>
        <v>P-01</v>
      </c>
      <c r="U22" t="str">
        <v>Male</v>
      </c>
      <c r="V22" t="str">
        <v>2</v>
      </c>
      <c r="W22" t="str">
        <v>P-01</v>
      </c>
    </row>
    <row r="23" spans="1:23" ht="16.5" customHeight="1" x14ac:dyDescent="0.25">
      <c r="A23" s="22"/>
      <c r="B23" s="28">
        <v>45336</v>
      </c>
      <c r="C23" s="8" t="s">
        <v>9</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1</v>
      </c>
      <c r="R23" t="str" cm="1">
        <f t="array" ref="R23">_xlfn.TEXTJOIN(",",TRUE,_xlfn._xlws.FILTER($J$22:$J$28,$N$22:$N$28=Q23,""))</f>
        <v>P-15,P-05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1</v>
      </c>
      <c r="R24" s="34" t="s">
        <v>26</v>
      </c>
    </row>
    <row r="25" spans="1:23" ht="16.5" customHeight="1" x14ac:dyDescent="0.25">
      <c r="B25" s="31">
        <v>45342</v>
      </c>
      <c r="C25" s="23" t="s">
        <v>23</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0</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cm="1">
        <f t="array" ref="U27:W29">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7" t="str">
        <v>No of re-visit after surgery</v>
      </c>
      <c r="W27" t="str">
        <v>Patient ID</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Male</v>
      </c>
      <c r="V28">
        <v>2</v>
      </c>
      <c r="W28" t="str">
        <v>P-01, P-05</v>
      </c>
    </row>
    <row r="29" spans="1:23" ht="16.5" customHeight="1" x14ac:dyDescent="0.25">
      <c r="B29" s="26"/>
      <c r="C29" s="26"/>
      <c r="D29" s="26"/>
      <c r="E29" s="26"/>
      <c r="I29" s="19"/>
      <c r="J29" s="19"/>
      <c r="U29" t="str">
        <v>Female</v>
      </c>
      <c r="V29">
        <v>0</v>
      </c>
      <c r="W29" t="str">
        <v/>
      </c>
    </row>
    <row r="30" spans="1:23" ht="16.5" customHeight="1" x14ac:dyDescent="0.25">
      <c r="B30" s="26"/>
      <c r="C30" s="26"/>
      <c r="D30" s="26"/>
      <c r="E30" s="26"/>
      <c r="I30" s="19"/>
      <c r="J30" s="19"/>
    </row>
    <row r="31" spans="1:23" ht="16.5" customHeight="1" x14ac:dyDescent="0.25">
      <c r="B31" s="26"/>
      <c r="C31" s="26"/>
      <c r="D31" s="26"/>
      <c r="E31" s="26"/>
      <c r="F31" s="35" cm="1">
        <f t="array" ref="F31:I34">_xlfn._xlws.FILTER(_xlfn.ANCHORARRAY(I22),K22:K28="Male")</f>
        <v>45314</v>
      </c>
      <c r="G31" t="str">
        <v>P-01</v>
      </c>
      <c r="H31" t="str">
        <v>Male</v>
      </c>
      <c r="I31" s="19" t="str">
        <v>Surgery</v>
      </c>
      <c r="J31" s="19" cm="1">
        <f t="array" ref="J31">ROWS(_xlfn._xlws.FILTER($B$3:$E$27,($B$3:$B$27&gt;F31)*($C$3:$C$27=G31)*($E$3:$E$27="Visit")))</f>
        <v>2</v>
      </c>
      <c r="K31" t="str" cm="1">
        <f t="array" ref="K31:M32">_xlfn.CHOOSECOLS(_xlfn._xlws.FILTER(F31:J34,ISNUMBER(J31:J34)),3,2,5)</f>
        <v>Male</v>
      </c>
      <c r="L31" t="str">
        <v>P-01</v>
      </c>
      <c r="M31">
        <v>2</v>
      </c>
    </row>
    <row r="32" spans="1:23" ht="16.5" customHeight="1" x14ac:dyDescent="0.25">
      <c r="B32" s="26"/>
      <c r="C32" s="26"/>
      <c r="D32" s="26"/>
      <c r="E32" s="26"/>
      <c r="F32" s="35">
        <v>45322</v>
      </c>
      <c r="G32" t="str">
        <v>P-09</v>
      </c>
      <c r="H32" t="str">
        <v>Male</v>
      </c>
      <c r="I32" s="19" t="str">
        <v>Surgery</v>
      </c>
      <c r="J32" s="19" t="e" cm="1" vm="1">
        <f t="array" ref="J32">ROWS(_xlfn._xlws.FILTER($B$3:$E$27,($B$3:$B$27&gt;F32)*($C$3:$C$27=G32)*($E$3:$E$27="Visit")))</f>
        <v>#VALUE!</v>
      </c>
      <c r="K32" t="str">
        <v>Male</v>
      </c>
      <c r="L32" t="str">
        <v>P-05</v>
      </c>
      <c r="M32">
        <v>1</v>
      </c>
    </row>
    <row r="33" spans="2:10" ht="16.5" customHeight="1" x14ac:dyDescent="0.25">
      <c r="B33" s="26"/>
      <c r="C33" s="26"/>
      <c r="D33" s="26"/>
      <c r="E33" s="26"/>
      <c r="F33" s="35">
        <v>45329</v>
      </c>
      <c r="G33" t="str">
        <v>P-05</v>
      </c>
      <c r="H33" t="str">
        <v>Male</v>
      </c>
      <c r="I33" s="19" t="str">
        <v>Surgery</v>
      </c>
      <c r="J33" s="19" cm="1">
        <f t="array" ref="J33">ROWS(_xlfn._xlws.FILTER($B$3:$E$27,($B$3:$B$27&gt;F33)*($C$3:$C$27=G33)*($E$3:$E$27="Visit")))</f>
        <v>1</v>
      </c>
    </row>
    <row r="34" spans="2:10" ht="16.5" customHeight="1" x14ac:dyDescent="0.25">
      <c r="B34" s="26"/>
      <c r="C34" s="26"/>
      <c r="D34" s="26"/>
      <c r="E34" s="26"/>
      <c r="F34" s="35">
        <v>45345</v>
      </c>
      <c r="G34" t="str">
        <v>P-11</v>
      </c>
      <c r="H34" t="str">
        <v>Male</v>
      </c>
      <c r="I34" s="19" t="str">
        <v>Surgery</v>
      </c>
      <c r="J34" s="19" t="e" cm="1" vm="1">
        <f t="array" ref="J34">ROWS(_xlfn._xlws.FILTER($B$3:$E$27,($B$3:$B$27&gt;F34)*($C$3:$C$27=G34)*($E$3:$E$27="Visit")))</f>
        <v>#VALUE!</v>
      </c>
    </row>
    <row r="35" spans="2:10" ht="16.5" customHeight="1" x14ac:dyDescent="0.25">
      <c r="B35" s="26"/>
      <c r="C35" s="26"/>
      <c r="D35" s="26"/>
      <c r="E35" s="26"/>
      <c r="I35" s="19"/>
      <c r="J35" s="19"/>
    </row>
    <row r="36" spans="2:10" ht="16.5" customHeight="1" x14ac:dyDescent="0.25">
      <c r="B36" s="26"/>
      <c r="C36" s="26"/>
      <c r="D36" s="26"/>
      <c r="E36" s="26"/>
      <c r="I36" s="19"/>
      <c r="J36" s="19"/>
    </row>
    <row r="37" spans="2:10" ht="16.5" customHeight="1" x14ac:dyDescent="0.25">
      <c r="B37" s="26"/>
      <c r="C37" s="26"/>
      <c r="D37" s="26"/>
      <c r="E37" s="26"/>
      <c r="F37" s="35" cm="1">
        <f t="array" ref="F37:I39">_xlfn._xlws.FILTER(_xlfn.ANCHORARRAY(I22),K22:K28="Female")</f>
        <v>45326</v>
      </c>
      <c r="G37" t="str">
        <v>P-15</v>
      </c>
      <c r="H37" t="str">
        <v>Female</v>
      </c>
      <c r="I37" s="19" t="str">
        <v>Surgery</v>
      </c>
      <c r="J37" s="19" t="e" cm="1" vm="1">
        <f t="array" ref="J37">ROWS(_xlfn._xlws.FILTER($B$3:$E$27,($B$3:$B$27&gt;F37)*($C$3:$C$27=G37)*($E$3:$E$27="Visit")))</f>
        <v>#VALUE!</v>
      </c>
    </row>
    <row r="38" spans="2:10" ht="16.5" customHeight="1" x14ac:dyDescent="0.25">
      <c r="B38" s="26"/>
      <c r="C38" s="26"/>
      <c r="D38" s="26"/>
      <c r="E38" s="26"/>
      <c r="F38" s="35">
        <v>45332</v>
      </c>
      <c r="G38" t="str">
        <v>P-07</v>
      </c>
      <c r="H38" t="str">
        <v>Female</v>
      </c>
      <c r="I38" s="19" t="str">
        <v>Surgery</v>
      </c>
      <c r="J38" s="19" t="e" cm="1" vm="1">
        <f t="array" ref="J38">ROWS(_xlfn._xlws.FILTER($B$3:$E$27,($B$3:$B$27&gt;F38)*($C$3:$C$27=G38)*($E$3:$E$27="Visit")))</f>
        <v>#VALUE!</v>
      </c>
    </row>
    <row r="39" spans="2:10" ht="16.5" customHeight="1" x14ac:dyDescent="0.25">
      <c r="B39" s="26"/>
      <c r="C39" s="26"/>
      <c r="D39" s="26"/>
      <c r="E39" s="26"/>
      <c r="F39" s="35">
        <v>45343</v>
      </c>
      <c r="G39" t="str">
        <v>P-15</v>
      </c>
      <c r="H39" t="str">
        <v>Female</v>
      </c>
      <c r="I39" s="19" t="str">
        <v>Surgery</v>
      </c>
      <c r="J39" s="19" t="e" cm="1" vm="1">
        <f t="array" ref="J39">ROWS(_xlfn._xlws.FILTER($B$3:$E$27,($B$3:$B$27&gt;F39)*($C$3:$C$27=G39)*($E$3:$E$27="Visit")))</f>
        <v>#VALUE!</v>
      </c>
    </row>
    <row r="40" spans="2:10" ht="16.5" customHeight="1" x14ac:dyDescent="0.25">
      <c r="B40" s="26"/>
      <c r="C40" s="26"/>
      <c r="D40" s="26"/>
      <c r="E40" s="26"/>
      <c r="I40" s="19"/>
      <c r="J40" s="19"/>
    </row>
    <row r="41" spans="2:10" ht="16.5" customHeight="1" x14ac:dyDescent="0.25">
      <c r="B41" s="26"/>
      <c r="C41" s="26"/>
      <c r="D41" s="26"/>
      <c r="E41" s="26"/>
      <c r="I41" s="19"/>
      <c r="J41" s="19"/>
    </row>
    <row r="42" spans="2:10" ht="16.5" customHeight="1" x14ac:dyDescent="0.25">
      <c r="B42" s="26"/>
      <c r="C42" s="26"/>
      <c r="D42" s="26"/>
      <c r="E42" s="26"/>
      <c r="I42" s="19"/>
      <c r="J42" s="19"/>
    </row>
    <row r="43" spans="2:10" ht="16.5" customHeight="1" x14ac:dyDescent="0.25">
      <c r="B43" s="26"/>
      <c r="C43" s="26"/>
      <c r="D43" s="26"/>
      <c r="E43" s="26"/>
      <c r="I43" s="19"/>
      <c r="J43" s="19"/>
    </row>
    <row r="44" spans="2:10" ht="16.5" customHeight="1" x14ac:dyDescent="0.25">
      <c r="B44" s="26"/>
      <c r="C44" s="26"/>
      <c r="D44" s="26"/>
      <c r="E44" s="26"/>
      <c r="I44" s="19"/>
      <c r="J44" s="19"/>
    </row>
    <row r="45" spans="2:10" ht="16.5" customHeight="1" x14ac:dyDescent="0.25">
      <c r="B45" s="26"/>
      <c r="C45" s="26"/>
      <c r="D45" s="26"/>
      <c r="E45" s="26"/>
      <c r="I45" s="19"/>
      <c r="J45" s="19"/>
    </row>
    <row r="46" spans="2:10" ht="16.5" customHeight="1" x14ac:dyDescent="0.25">
      <c r="B46" s="26"/>
      <c r="C46" s="26"/>
      <c r="D46" s="26"/>
      <c r="E46" s="26"/>
      <c r="I46" s="19"/>
      <c r="J46" s="19"/>
    </row>
    <row r="47" spans="2:10" ht="16.5" customHeight="1" x14ac:dyDescent="0.25">
      <c r="B47" s="26"/>
      <c r="C47" s="26"/>
      <c r="D47" s="26"/>
      <c r="E47" s="26"/>
      <c r="I47" s="19"/>
      <c r="J47" s="19"/>
    </row>
    <row r="48" spans="2:10"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26"/>
      <c r="C50" s="26"/>
      <c r="D50" s="26"/>
      <c r="E50" s="26"/>
      <c r="I50" s="19"/>
      <c r="J50" s="19"/>
    </row>
    <row r="51" spans="2:10" ht="16.5" customHeight="1" x14ac:dyDescent="0.25">
      <c r="B51" s="26"/>
      <c r="C51" s="26"/>
      <c r="D51" s="26"/>
      <c r="E51" s="26"/>
      <c r="I51" s="19"/>
      <c r="J51" s="19"/>
    </row>
    <row r="52" spans="2:10" ht="16.5" customHeight="1" x14ac:dyDescent="0.25">
      <c r="B52" s="26"/>
      <c r="C52" s="26"/>
      <c r="D52" s="26"/>
      <c r="E52" s="26"/>
      <c r="I52" s="19"/>
      <c r="J52" s="19"/>
    </row>
    <row r="53" spans="2:10" ht="16.5" customHeight="1" x14ac:dyDescent="0.25">
      <c r="B53" s="26"/>
      <c r="C53" s="26"/>
      <c r="D53" s="26"/>
      <c r="E53" s="26"/>
      <c r="I53" s="19"/>
      <c r="J53" s="19"/>
    </row>
    <row r="54" spans="2:10" ht="16.5" customHeight="1" x14ac:dyDescent="0.25">
      <c r="B54" s="26"/>
      <c r="C54" s="26"/>
      <c r="D54" s="26"/>
      <c r="E54" s="26"/>
      <c r="I54" s="19"/>
      <c r="J54" s="19"/>
    </row>
    <row r="55" spans="2:10" ht="16.5" customHeight="1" x14ac:dyDescent="0.25">
      <c r="B55" s="26"/>
      <c r="C55" s="26"/>
      <c r="D55" s="26"/>
      <c r="E55" s="26"/>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F72E2-4775-4875-BA38-C02AADEF14D0}">
  <dimension ref="A1:Z1000"/>
  <sheetViews>
    <sheetView topLeftCell="A14" workbookViewId="0">
      <selection activeCell="B3" sqref="B3:E27"/>
    </sheetView>
  </sheetViews>
  <sheetFormatPr defaultColWidth="12.59765625" defaultRowHeight="15" customHeight="1" x14ac:dyDescent="0.25"/>
  <cols>
    <col min="1" max="1" width="3.09765625" customWidth="1"/>
    <col min="2" max="2" width="10.59765625" customWidth="1"/>
    <col min="3" max="3" width="9.19921875" customWidth="1"/>
    <col min="4" max="4" width="23.796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54" t="s">
        <v>0</v>
      </c>
      <c r="C1" s="55"/>
      <c r="D1" s="55"/>
      <c r="E1" s="56"/>
      <c r="F1" s="1"/>
      <c r="G1" s="1"/>
      <c r="H1" s="1"/>
      <c r="I1" s="57" t="s">
        <v>1</v>
      </c>
      <c r="J1" s="58"/>
      <c r="K1" s="59"/>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21</v>
      </c>
      <c r="D21" s="23" t="s">
        <v>14</v>
      </c>
      <c r="E21" s="23" t="s">
        <v>11</v>
      </c>
      <c r="F21" s="9"/>
      <c r="G21" s="22"/>
      <c r="I21" s="19"/>
      <c r="J21" s="19"/>
      <c r="P21" s="34" t="s">
        <v>6</v>
      </c>
      <c r="Q21" s="34" t="s">
        <v>24</v>
      </c>
      <c r="R21" s="34" t="s">
        <v>8</v>
      </c>
      <c r="U21" t="str" cm="1">
        <f t="array" ref="U21:W24">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3</v>
      </c>
      <c r="Q22" cm="1">
        <f t="array" ref="Q22:Q24">_xlfn._xlws.FILTER(_xlfn.UNIQUE(N22:N28),_xlfn.UNIQUE(N22:N28)&lt;&gt;0)</f>
        <v>3</v>
      </c>
      <c r="R22" t="str" cm="1">
        <f t="array" ref="R22">_xlfn._xlws.FILTER($J$22:$J$28,$N$22:$N$28=Q22,"")</f>
        <v>P-01</v>
      </c>
      <c r="U22" t="str">
        <v>Male</v>
      </c>
      <c r="V22" t="str">
        <v>3</v>
      </c>
      <c r="W22" t="str">
        <v>P-01</v>
      </c>
    </row>
    <row r="23" spans="1:23" ht="16.5" customHeight="1" x14ac:dyDescent="0.25">
      <c r="A23" s="22"/>
      <c r="B23" s="28">
        <v>45336</v>
      </c>
      <c r="C23" s="8" t="s">
        <v>13</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2</v>
      </c>
      <c r="R23" t="str" cm="1">
        <f t="array" ref="R23">_xlfn.TEXTJOIN(",",TRUE,_xlfn._xlws.FILTER($J$22:$J$28,$N$22:$N$28=Q23,""))</f>
        <v>P-15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2</v>
      </c>
      <c r="Q24">
        <v>1</v>
      </c>
      <c r="R24" s="34" t="s">
        <v>26</v>
      </c>
      <c r="U24" t="str">
        <v>Female</v>
      </c>
      <c r="V24" t="str">
        <v>1</v>
      </c>
      <c r="W24" t="str">
        <v>P-07,P-15</v>
      </c>
    </row>
    <row r="25" spans="1:23" ht="16.5" customHeight="1" x14ac:dyDescent="0.25">
      <c r="B25" s="31">
        <v>45342</v>
      </c>
      <c r="C25" s="23" t="s">
        <v>15</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1</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2</v>
      </c>
      <c r="W28" t="str">
        <v>P-15, P-07</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46" cm="1">
        <f t="array" ref="I32:I35">_xlfn.BYROW(_xlfn.ANCHORARRAY(E32),_xlfn.LAMBDA(_xlpm.r,ROWS(_xlfn._xlws.FILTER($B$3:$E$27,($B$3:$B$27&gt;INDEX(_xlpm.r,,1))*($C$3:$C$27=INDEX(_xlpm.r,,2))*($E$3:$E$27="Visit")))))</f>
        <v>3</v>
      </c>
      <c r="K32" s="43" t="str" cm="1">
        <f t="array" ref="K32:M33">_xlfn.CHOOSECOLS(_xlfn._xlws.FILTER(E32:I35,ISNUMBER(I32:I35)),3,2,5)</f>
        <v>Male</v>
      </c>
      <c r="L32" s="43" t="str">
        <v>P-01</v>
      </c>
      <c r="M32" s="43">
        <v>3</v>
      </c>
      <c r="O32" s="39" t="str" cm="1">
        <f t="array" ref="O32:Q35">_xlfn.VSTACK(_xlfn._xlws.FILTER(K32:M35,LEN(K32:K35)&gt;0),_xlfn._xlws.FILTER(K38:M40,LEN(K38:K40)&gt;0))</f>
        <v>Male</v>
      </c>
      <c r="P32" s="39" t="str">
        <v>P-01</v>
      </c>
      <c r="Q32" s="40">
        <v>3</v>
      </c>
      <c r="S32" s="38" t="str" cm="1">
        <f t="array" ref="S32:S34">_xlfn.UNIQUE(O32:O35&amp;"|"&amp;Q32:Q35)</f>
        <v>Male|3</v>
      </c>
      <c r="U32" s="37" t="str" cm="1">
        <f t="array" ref="U32:V32">_xlfn.TEXTSPLIT(S32,"|")</f>
        <v>Male</v>
      </c>
      <c r="V32" s="37" t="str">
        <v>3</v>
      </c>
      <c r="W32" s="37" t="str" cm="1">
        <f t="array" ref="W32">_xlfn.TEXTJOIN(",",TRUE,_xlfn._xlws.FILTER($P$32:$P$35,($Q$32:$Q$35=V32+0)*($O$32:$O$35=U32)))</f>
        <v>P-01</v>
      </c>
    </row>
    <row r="33" spans="2:23" ht="16.5" customHeight="1" x14ac:dyDescent="0.25">
      <c r="B33" s="26"/>
      <c r="C33" s="26"/>
      <c r="D33" s="26"/>
      <c r="E33" s="44">
        <v>45322</v>
      </c>
      <c r="F33" s="39" t="str">
        <v>P-09</v>
      </c>
      <c r="G33" s="39" t="str">
        <v>Male</v>
      </c>
      <c r="H33" s="45" t="str">
        <v>Surgery</v>
      </c>
      <c r="I33" s="46" t="e" vm="1">
        <v>#VALUE!</v>
      </c>
      <c r="K33" s="43" t="str">
        <v>Male</v>
      </c>
      <c r="L33" s="43" t="str">
        <v>P-05</v>
      </c>
      <c r="M33" s="43">
        <v>1</v>
      </c>
      <c r="O33" s="39" t="str">
        <v>Male</v>
      </c>
      <c r="P33" s="39" t="str">
        <v>P-05</v>
      </c>
      <c r="Q33" s="40">
        <v>1</v>
      </c>
      <c r="S33" s="38" t="str">
        <v>Male|1</v>
      </c>
      <c r="U33" s="37" t="str" cm="1">
        <f t="array" ref="U33:V33">_xlfn.TEXTSPLIT(S33,"|")</f>
        <v>Male</v>
      </c>
      <c r="V33" s="37" t="str">
        <v>1</v>
      </c>
      <c r="W33" s="37" t="str" cm="1">
        <f t="array" ref="W33">_xlfn.TEXTJOIN(",",TRUE,_xlfn._xlws.FILTER($P$32:$P$35,($Q$32:$Q$35=V33+0)*($O$32:$O$35=U33)))</f>
        <v>P-05</v>
      </c>
    </row>
    <row r="34" spans="2:23" ht="16.5" customHeight="1" x14ac:dyDescent="0.25">
      <c r="B34" s="26"/>
      <c r="C34" s="26"/>
      <c r="D34" s="26"/>
      <c r="E34" s="44">
        <v>45329</v>
      </c>
      <c r="F34" s="39" t="str">
        <v>P-05</v>
      </c>
      <c r="G34" s="39" t="str">
        <v>Male</v>
      </c>
      <c r="H34" s="45" t="str">
        <v>Surgery</v>
      </c>
      <c r="I34" s="46">
        <v>1</v>
      </c>
      <c r="O34" s="39" t="str">
        <v>Female</v>
      </c>
      <c r="P34" s="39" t="str">
        <v>P-15</v>
      </c>
      <c r="Q34" s="40">
        <v>1</v>
      </c>
      <c r="S34" s="38" t="str">
        <v>Female|1</v>
      </c>
      <c r="U34" s="37" t="str" cm="1">
        <f t="array" ref="U34:V34">_xlfn.TEXTSPLIT(S34,"|")</f>
        <v>Female</v>
      </c>
      <c r="V34" s="37" t="str">
        <v>1</v>
      </c>
      <c r="W34" s="37" t="str" cm="1">
        <f t="array" ref="W34">_xlfn.TEXTJOIN(",",TRUE,_xlfn._xlws.FILTER($P$32:$P$35,($Q$32:$Q$35=V34+0)*($O$32:$O$35=U34)))</f>
        <v>P-15,P-07</v>
      </c>
    </row>
    <row r="35" spans="2:23" ht="16.5" customHeight="1" x14ac:dyDescent="0.25">
      <c r="B35" s="26"/>
      <c r="C35" s="26"/>
      <c r="D35" s="26"/>
      <c r="E35" s="44">
        <v>45345</v>
      </c>
      <c r="F35" s="39" t="str">
        <v>P-11</v>
      </c>
      <c r="G35" s="39" t="str">
        <v>Male</v>
      </c>
      <c r="H35" s="45" t="str">
        <v>Surgery</v>
      </c>
      <c r="I35" s="46" t="e" vm="1">
        <v>#VALUE!</v>
      </c>
      <c r="O35" s="39" t="str">
        <v>Female</v>
      </c>
      <c r="P35" s="39" t="str">
        <v>P-07</v>
      </c>
      <c r="Q35" s="40">
        <v>1</v>
      </c>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46" cm="1">
        <f t="array" ref="I38:I40">_xlfn.BYROW(_xlfn.ANCHORARRAY(E38),_xlfn.LAMBDA(_xlpm.r,ROWS(_xlfn._xlws.FILTER($B$3:$E$27,($B$3:$B$27&gt;INDEX(_xlpm.r,,1))*($C$3:$C$27=INDEX(_xlpm.r,,2))*($E$3:$E$27="Visit")))))</f>
        <v>1</v>
      </c>
      <c r="K38" s="43" t="str" cm="1">
        <f t="array" ref="K38:M39">_xlfn.CHOOSECOLS(_xlfn._xlws.FILTER(_xlfn.HSTACK(_xlfn.ANCHORARRAY(E38),_xlfn.ANCHORARRAY(I38)),ISNUMBER(_xlfn.ANCHORARRAY(I38))),3,2,5)</f>
        <v>Female</v>
      </c>
      <c r="L38" s="43" t="str">
        <v>P-15</v>
      </c>
      <c r="M38" s="43">
        <v>1</v>
      </c>
    </row>
    <row r="39" spans="2:23" ht="16.5" customHeight="1" x14ac:dyDescent="0.25">
      <c r="B39" s="26"/>
      <c r="C39" s="26"/>
      <c r="D39" s="26"/>
      <c r="E39" s="44">
        <v>45332</v>
      </c>
      <c r="F39" s="39" t="str">
        <v>P-07</v>
      </c>
      <c r="G39" s="39" t="str">
        <v>Female</v>
      </c>
      <c r="H39" s="45" t="str">
        <v>Surgery</v>
      </c>
      <c r="I39" s="46">
        <v>1</v>
      </c>
      <c r="K39" s="43" t="str">
        <v>Female</v>
      </c>
      <c r="L39" s="43" t="str">
        <v>P-07</v>
      </c>
      <c r="M39" s="43">
        <v>1</v>
      </c>
    </row>
    <row r="40" spans="2:23" ht="16.5" customHeight="1" x14ac:dyDescent="0.25">
      <c r="B40" s="26"/>
      <c r="C40" s="26"/>
      <c r="D40" s="26"/>
      <c r="E40" s="44">
        <v>45343</v>
      </c>
      <c r="F40" s="39" t="str">
        <v>P-15</v>
      </c>
      <c r="G40" s="39" t="str">
        <v>Female</v>
      </c>
      <c r="H40" s="45" t="str">
        <v>Surgery</v>
      </c>
      <c r="I40" s="46"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53" t="s">
        <v>27</v>
      </c>
      <c r="D43" s="26"/>
      <c r="E43" s="26"/>
      <c r="J43" s="19"/>
    </row>
    <row r="44" spans="2:23" ht="16.5" customHeight="1" x14ac:dyDescent="0.25">
      <c r="B44" s="26"/>
      <c r="C44" s="26"/>
      <c r="D44" s="26"/>
      <c r="E44" s="3" t="str" cm="1">
        <f t="array" ref="E44:G47">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Gender</v>
      </c>
      <c r="F44" s="6" t="str">
        <v>No of re-visit after surgery</v>
      </c>
      <c r="G44" s="7" t="str">
        <v>Patient ID</v>
      </c>
      <c r="J44" s="19"/>
    </row>
    <row r="45" spans="2:23" ht="16.5" customHeight="1" x14ac:dyDescent="0.25">
      <c r="B45" s="26"/>
      <c r="C45" s="26"/>
      <c r="D45" s="26"/>
      <c r="E45" s="11" t="str">
        <v>Male</v>
      </c>
      <c r="F45" s="12">
        <v>3</v>
      </c>
      <c r="G45" s="13" t="str">
        <v>P-01</v>
      </c>
      <c r="J45" s="19"/>
    </row>
    <row r="46" spans="2:23" ht="16.5" customHeight="1" x14ac:dyDescent="0.25">
      <c r="B46" s="26"/>
      <c r="C46" s="26"/>
      <c r="D46" s="26"/>
      <c r="E46" s="50" t="str">
        <v>Male</v>
      </c>
      <c r="F46" s="51">
        <v>1</v>
      </c>
      <c r="G46" s="52" t="str">
        <v>P-05</v>
      </c>
      <c r="I46" s="19"/>
      <c r="J46" s="19"/>
    </row>
    <row r="47" spans="2:23" ht="16.5" customHeight="1" x14ac:dyDescent="0.25">
      <c r="B47" s="26"/>
      <c r="C47" s="26"/>
      <c r="D47" s="26"/>
      <c r="E47" s="47" t="str">
        <v>Female</v>
      </c>
      <c r="F47" s="48">
        <v>1</v>
      </c>
      <c r="G47" s="49" t="str">
        <v>P-15,P-07</v>
      </c>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53" t="s">
        <v>28</v>
      </c>
      <c r="C50" s="26"/>
      <c r="D50" s="26"/>
      <c r="E50" s="26"/>
      <c r="I50" s="19"/>
      <c r="J50" s="19"/>
    </row>
    <row r="51" spans="2:10" ht="16.5" customHeight="1" x14ac:dyDescent="0.25">
      <c r="B51" s="26"/>
      <c r="C51" s="26"/>
      <c r="D51" s="26"/>
      <c r="E51" s="26"/>
      <c r="I51" s="19"/>
      <c r="J51" s="19"/>
    </row>
    <row r="52" spans="2:10" ht="16.5" customHeight="1" x14ac:dyDescent="0.25">
      <c r="B52" s="26"/>
      <c r="C52" s="3" t="str" cm="1">
        <f t="array" ref="C52:E55">_xlfn.LET(
      _xlpm.bt, _xlfn.BYROW(_xlfn.ANCHORARRAY(I22),_xlfn.LAMBDA(_xlpm.r,ROWS(_xlfn._xlws.FILTER($B$3:$E$27,($B$3:$B$27&gt;INDEX(_xlpm.r,,1))*($C$3:$C$27=INDEX(_xlpm.r,,2))*($E$3:$E$27="Visit"))))),
      _xlpm.mi, _xlfn.CHOOSECOLS(_xlfn._xlws.FILTER(_xlfn.HSTACK(_xlfn.ANCHORARRAY(I22),_xlpm.bt),ISNUMBER(_xlpm.bt)),3,2,5),
      _xlpm.n,  _xlfn.UNIQUE(_xlfn.CHOOSECOLS(_xlpm.mi,1,3)),
      _xlpm.z,  _xlfn.BYROW(_xlpm.n,_xlfn.LAMBDA(_xlpm.r, _xlfn.TEXTJOIN(",",TRUE,_xlfn.CHOOSECOLS(_xlfn._xlws.FILTER(_xlpm.mi,(INDEX(_xlpm.r,1,1)=_xlfn.CHOOSECOLS(_xlpm.mi,1))*(INDEX(_xlpm.r,1,2)=_xlfn.CHOOSECOLS(_xlpm.mi,3))),2)))),
      _xlfn.VSTACK({"Gender","No of re-visit after surgery","Patient ID"},_xlfn._xlws.SORT(_xlfn.HSTACK(_xlpm.n,_xlpm.z),1,-1))
)</f>
        <v>Gender</v>
      </c>
      <c r="D52" s="6" t="str">
        <v>No of re-visit after surgery</v>
      </c>
      <c r="E52" s="7" t="str">
        <v>Patient ID</v>
      </c>
      <c r="I52" s="19"/>
      <c r="J52" s="19"/>
    </row>
    <row r="53" spans="2:10" ht="16.5" customHeight="1" x14ac:dyDescent="0.25">
      <c r="B53" s="26"/>
      <c r="C53" s="11" t="str">
        <v>Male</v>
      </c>
      <c r="D53" s="12">
        <v>3</v>
      </c>
      <c r="E53" s="13" t="str">
        <v>P-01</v>
      </c>
      <c r="I53" s="19"/>
      <c r="J53" s="19"/>
    </row>
    <row r="54" spans="2:10" ht="16.5" customHeight="1" x14ac:dyDescent="0.25">
      <c r="B54" s="26"/>
      <c r="C54" s="50" t="str">
        <v>Male</v>
      </c>
      <c r="D54" s="51">
        <v>1</v>
      </c>
      <c r="E54" s="52" t="str">
        <v>P-05</v>
      </c>
      <c r="I54" s="19"/>
      <c r="J54" s="19"/>
    </row>
    <row r="55" spans="2:10" ht="16.5" customHeight="1" x14ac:dyDescent="0.25">
      <c r="B55" s="26"/>
      <c r="C55" s="47" t="str">
        <v>Female</v>
      </c>
      <c r="D55" s="48">
        <v>1</v>
      </c>
      <c r="E55" s="49" t="str">
        <v>P-15,P-07</v>
      </c>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8F8DF-9472-499F-81AA-7699208CBD27}">
  <dimension ref="A1:Z1000"/>
  <sheetViews>
    <sheetView topLeftCell="A44" workbookViewId="0">
      <selection activeCell="F52" sqref="F52"/>
    </sheetView>
  </sheetViews>
  <sheetFormatPr defaultColWidth="12.59765625" defaultRowHeight="15" customHeight="1" x14ac:dyDescent="0.25"/>
  <cols>
    <col min="1" max="1" width="3.09765625" customWidth="1"/>
    <col min="2" max="2" width="10.59765625" customWidth="1"/>
    <col min="3" max="3" width="9.19921875" customWidth="1"/>
    <col min="4" max="4" width="23.796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54" t="s">
        <v>0</v>
      </c>
      <c r="C1" s="55"/>
      <c r="D1" s="55"/>
      <c r="E1" s="56"/>
      <c r="F1" s="1"/>
      <c r="G1" s="1"/>
      <c r="H1" s="1"/>
      <c r="I1" s="57" t="s">
        <v>1</v>
      </c>
      <c r="J1" s="58"/>
      <c r="K1" s="59"/>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21</v>
      </c>
      <c r="D21" s="23" t="s">
        <v>14</v>
      </c>
      <c r="E21" s="23" t="s">
        <v>11</v>
      </c>
      <c r="F21" s="9"/>
      <c r="G21" s="22"/>
      <c r="I21" s="19"/>
      <c r="J21" s="19"/>
      <c r="P21" s="34" t="s">
        <v>6</v>
      </c>
      <c r="Q21" s="34" t="s">
        <v>24</v>
      </c>
      <c r="R21" s="34" t="s">
        <v>8</v>
      </c>
      <c r="U21" t="str" cm="1">
        <f t="array" ref="U21:W24">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3</v>
      </c>
      <c r="Q22" cm="1">
        <f t="array" ref="Q22:Q24">_xlfn._xlws.FILTER(_xlfn.UNIQUE(N22:N28),_xlfn.UNIQUE(N22:N28)&lt;&gt;0)</f>
        <v>3</v>
      </c>
      <c r="R22" t="str" cm="1">
        <f t="array" ref="R22">_xlfn._xlws.FILTER($J$22:$J$28,$N$22:$N$28=Q22,"")</f>
        <v>P-01</v>
      </c>
      <c r="U22" t="str">
        <v>Male</v>
      </c>
      <c r="V22" t="str">
        <v>3</v>
      </c>
      <c r="W22" t="str">
        <v>P-01</v>
      </c>
    </row>
    <row r="23" spans="1:23" ht="16.5" customHeight="1" x14ac:dyDescent="0.25">
      <c r="A23" s="22"/>
      <c r="B23" s="28">
        <v>45336</v>
      </c>
      <c r="C23" s="8" t="s">
        <v>13</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2</v>
      </c>
      <c r="R23" t="str" cm="1">
        <f t="array" ref="R23">_xlfn.TEXTJOIN(",",TRUE,_xlfn._xlws.FILTER($J$22:$J$28,$N$22:$N$28=Q23,""))</f>
        <v>P-15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2</v>
      </c>
      <c r="Q24">
        <v>1</v>
      </c>
      <c r="R24" s="34" t="s">
        <v>26</v>
      </c>
      <c r="U24" t="str">
        <v>Female</v>
      </c>
      <c r="V24" t="str">
        <v>1</v>
      </c>
      <c r="W24" t="str">
        <v>P-07,P-15</v>
      </c>
    </row>
    <row r="25" spans="1:23" ht="16.5" customHeight="1" x14ac:dyDescent="0.25">
      <c r="B25" s="31">
        <v>45342</v>
      </c>
      <c r="C25" s="23" t="s">
        <v>15</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1</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2</v>
      </c>
      <c r="W28" t="str">
        <v>P-15, P-07</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46" cm="1">
        <f t="array" ref="I32:I35">_xlfn.BYROW(_xlfn.ANCHORARRAY(E32),_xlfn.LAMBDA(_xlpm.r,ROWS(_xlfn._xlws.FILTER($B$3:$E$27,($B$3:$B$27&gt;INDEX(_xlpm.r,,1))*($C$3:$C$27=INDEX(_xlpm.r,,2))*($E$3:$E$27="Visit")))))</f>
        <v>3</v>
      </c>
      <c r="K32" s="43" t="str" cm="1">
        <f t="array" ref="K32:M33">_xlfn.CHOOSECOLS(_xlfn._xlws.FILTER(E32:I35,ISNUMBER(I32:I35)),3,2,5)</f>
        <v>Male</v>
      </c>
      <c r="L32" s="43" t="str">
        <v>P-01</v>
      </c>
      <c r="M32" s="43">
        <v>3</v>
      </c>
      <c r="O32" s="39" t="str" cm="1">
        <f t="array" ref="O32:Q35">_xlfn.VSTACK(_xlfn._xlws.FILTER(K32:M35,LEN(K32:K35)&gt;0),_xlfn._xlws.FILTER(K38:M40,LEN(K38:K40)&gt;0))</f>
        <v>Male</v>
      </c>
      <c r="P32" s="39" t="str">
        <v>P-01</v>
      </c>
      <c r="Q32" s="40">
        <v>3</v>
      </c>
      <c r="S32" s="38" t="str" cm="1">
        <f t="array" ref="S32:S34">_xlfn.UNIQUE(O32:O35&amp;"|"&amp;Q32:Q35)</f>
        <v>Male|3</v>
      </c>
      <c r="U32" s="37" t="str" cm="1">
        <f t="array" ref="U32:V32">_xlfn.TEXTSPLIT(S32,"|")</f>
        <v>Male</v>
      </c>
      <c r="V32" s="37" t="str">
        <v>3</v>
      </c>
      <c r="W32" s="37" t="str" cm="1">
        <f t="array" ref="W32">_xlfn.TEXTJOIN(",",TRUE,_xlfn._xlws.FILTER($P$32:$P$35,($Q$32:$Q$35=V32+0)*($O$32:$O$35=U32)))</f>
        <v>P-01</v>
      </c>
    </row>
    <row r="33" spans="2:23" ht="16.5" customHeight="1" x14ac:dyDescent="0.25">
      <c r="B33" s="26"/>
      <c r="C33" s="26"/>
      <c r="D33" s="26"/>
      <c r="E33" s="44">
        <v>45322</v>
      </c>
      <c r="F33" s="39" t="str">
        <v>P-09</v>
      </c>
      <c r="G33" s="39" t="str">
        <v>Male</v>
      </c>
      <c r="H33" s="45" t="str">
        <v>Surgery</v>
      </c>
      <c r="I33" s="46" t="e" vm="1">
        <v>#VALUE!</v>
      </c>
      <c r="K33" s="43" t="str">
        <v>Male</v>
      </c>
      <c r="L33" s="43" t="str">
        <v>P-05</v>
      </c>
      <c r="M33" s="43">
        <v>1</v>
      </c>
      <c r="O33" s="39" t="str">
        <v>Male</v>
      </c>
      <c r="P33" s="39" t="str">
        <v>P-05</v>
      </c>
      <c r="Q33" s="40">
        <v>1</v>
      </c>
      <c r="S33" s="38" t="str">
        <v>Male|1</v>
      </c>
      <c r="U33" s="37" t="str" cm="1">
        <f t="array" ref="U33:V33">_xlfn.TEXTSPLIT(S33,"|")</f>
        <v>Male</v>
      </c>
      <c r="V33" s="37" t="str">
        <v>1</v>
      </c>
      <c r="W33" s="37" t="str" cm="1">
        <f t="array" ref="W33">_xlfn.TEXTJOIN(",",TRUE,_xlfn._xlws.FILTER($P$32:$P$35,($Q$32:$Q$35=V33+0)*($O$32:$O$35=U33)))</f>
        <v>P-05</v>
      </c>
    </row>
    <row r="34" spans="2:23" ht="16.5" customHeight="1" x14ac:dyDescent="0.25">
      <c r="B34" s="26"/>
      <c r="C34" s="26"/>
      <c r="D34" s="26"/>
      <c r="E34" s="44">
        <v>45329</v>
      </c>
      <c r="F34" s="39" t="str">
        <v>P-05</v>
      </c>
      <c r="G34" s="39" t="str">
        <v>Male</v>
      </c>
      <c r="H34" s="45" t="str">
        <v>Surgery</v>
      </c>
      <c r="I34" s="46">
        <v>1</v>
      </c>
      <c r="O34" s="39" t="str">
        <v>Female</v>
      </c>
      <c r="P34" s="39" t="str">
        <v>P-15</v>
      </c>
      <c r="Q34" s="40">
        <v>1</v>
      </c>
      <c r="S34" s="38" t="str">
        <v>Female|1</v>
      </c>
      <c r="U34" s="37" t="str" cm="1">
        <f t="array" ref="U34:V34">_xlfn.TEXTSPLIT(S34,"|")</f>
        <v>Female</v>
      </c>
      <c r="V34" s="37" t="str">
        <v>1</v>
      </c>
      <c r="W34" s="37" t="str" cm="1">
        <f t="array" ref="W34">_xlfn.TEXTJOIN(",",TRUE,_xlfn._xlws.FILTER($P$32:$P$35,($Q$32:$Q$35=V34+0)*($O$32:$O$35=U34)))</f>
        <v>P-15,P-07</v>
      </c>
    </row>
    <row r="35" spans="2:23" ht="16.5" customHeight="1" x14ac:dyDescent="0.25">
      <c r="B35" s="26"/>
      <c r="C35" s="26"/>
      <c r="D35" s="26"/>
      <c r="E35" s="44">
        <v>45345</v>
      </c>
      <c r="F35" s="39" t="str">
        <v>P-11</v>
      </c>
      <c r="G35" s="39" t="str">
        <v>Male</v>
      </c>
      <c r="H35" s="45" t="str">
        <v>Surgery</v>
      </c>
      <c r="I35" s="46" t="e" vm="1">
        <v>#VALUE!</v>
      </c>
      <c r="O35" s="39" t="str">
        <v>Female</v>
      </c>
      <c r="P35" s="39" t="str">
        <v>P-07</v>
      </c>
      <c r="Q35" s="40">
        <v>1</v>
      </c>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46" cm="1">
        <f t="array" ref="I38:I40">_xlfn.BYROW(_xlfn.ANCHORARRAY(E38),_xlfn.LAMBDA(_xlpm.r,ROWS(_xlfn._xlws.FILTER($B$3:$E$27,($B$3:$B$27&gt;INDEX(_xlpm.r,,1))*($C$3:$C$27=INDEX(_xlpm.r,,2))*($E$3:$E$27="Visit")))))</f>
        <v>1</v>
      </c>
      <c r="K38" s="43" t="str" cm="1">
        <f t="array" ref="K38:M39">_xlfn.CHOOSECOLS(_xlfn._xlws.FILTER(_xlfn.HSTACK(_xlfn.ANCHORARRAY(E38),_xlfn.ANCHORARRAY(I38)),ISNUMBER(_xlfn.ANCHORARRAY(I38))),3,2,5)</f>
        <v>Female</v>
      </c>
      <c r="L38" s="43" t="str">
        <v>P-15</v>
      </c>
      <c r="M38" s="43">
        <v>1</v>
      </c>
    </row>
    <row r="39" spans="2:23" ht="16.5" customHeight="1" x14ac:dyDescent="0.25">
      <c r="B39" s="26"/>
      <c r="C39" s="26"/>
      <c r="D39" s="26"/>
      <c r="E39" s="44">
        <v>45332</v>
      </c>
      <c r="F39" s="39" t="str">
        <v>P-07</v>
      </c>
      <c r="G39" s="39" t="str">
        <v>Female</v>
      </c>
      <c r="H39" s="45" t="str">
        <v>Surgery</v>
      </c>
      <c r="I39" s="46">
        <v>1</v>
      </c>
      <c r="K39" s="43" t="str">
        <v>Female</v>
      </c>
      <c r="L39" s="43" t="str">
        <v>P-07</v>
      </c>
      <c r="M39" s="43">
        <v>1</v>
      </c>
    </row>
    <row r="40" spans="2:23" ht="16.5" customHeight="1" x14ac:dyDescent="0.25">
      <c r="B40" s="26"/>
      <c r="C40" s="26"/>
      <c r="D40" s="26"/>
      <c r="E40" s="44">
        <v>45343</v>
      </c>
      <c r="F40" s="39" t="str">
        <v>P-15</v>
      </c>
      <c r="G40" s="39" t="str">
        <v>Female</v>
      </c>
      <c r="H40" s="45" t="str">
        <v>Surgery</v>
      </c>
      <c r="I40" s="46"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53" t="s">
        <v>27</v>
      </c>
      <c r="D43" s="26"/>
      <c r="E43" s="26"/>
      <c r="J43" s="19"/>
    </row>
    <row r="44" spans="2:23" ht="16.5" customHeight="1" x14ac:dyDescent="0.25">
      <c r="B44" s="26"/>
      <c r="C44" s="26"/>
      <c r="D44" s="26"/>
      <c r="E44" s="3" t="str" cm="1">
        <f t="array" ref="E44:G47">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Gender</v>
      </c>
      <c r="F44" s="6" t="str">
        <v>No of re-visit after surgery</v>
      </c>
      <c r="G44" s="7" t="str">
        <v>Patient ID</v>
      </c>
      <c r="J44" s="19"/>
    </row>
    <row r="45" spans="2:23" ht="16.5" customHeight="1" x14ac:dyDescent="0.25">
      <c r="B45" s="26"/>
      <c r="C45" s="26"/>
      <c r="D45" s="26"/>
      <c r="E45" s="11" t="str">
        <v>Male</v>
      </c>
      <c r="F45" s="12">
        <v>3</v>
      </c>
      <c r="G45" s="13" t="str">
        <v>P-01</v>
      </c>
      <c r="J45" s="19"/>
    </row>
    <row r="46" spans="2:23" ht="16.5" customHeight="1" x14ac:dyDescent="0.25">
      <c r="B46" s="26"/>
      <c r="C46" s="26"/>
      <c r="D46" s="26"/>
      <c r="E46" s="50" t="str">
        <v>Male</v>
      </c>
      <c r="F46" s="51">
        <v>1</v>
      </c>
      <c r="G46" s="52" t="str">
        <v>P-05</v>
      </c>
      <c r="I46" s="19"/>
      <c r="J46" s="19"/>
    </row>
    <row r="47" spans="2:23" ht="16.5" customHeight="1" x14ac:dyDescent="0.25">
      <c r="B47" s="26"/>
      <c r="C47" s="26"/>
      <c r="D47" s="26"/>
      <c r="E47" s="47" t="str">
        <v>Female</v>
      </c>
      <c r="F47" s="48">
        <v>1</v>
      </c>
      <c r="G47" s="49" t="str">
        <v>P-15,P-07</v>
      </c>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53" t="s">
        <v>28</v>
      </c>
      <c r="C50" s="26"/>
      <c r="D50" s="26"/>
      <c r="E50" s="26"/>
      <c r="I50" s="19"/>
      <c r="J50" s="19"/>
    </row>
    <row r="51" spans="2:10" ht="16.5" customHeight="1" x14ac:dyDescent="0.25">
      <c r="B51" s="26"/>
      <c r="C51" s="26"/>
      <c r="D51" s="26"/>
      <c r="E51" s="26"/>
      <c r="I51" s="19"/>
      <c r="J51" s="19"/>
    </row>
    <row r="52" spans="2:10" ht="16.5" customHeight="1" x14ac:dyDescent="0.25">
      <c r="B52" s="26"/>
      <c r="C52" s="3" t="str" cm="1">
        <f t="array" ref="C52:E55">_xlfn.LET(
      _xlpm.bt, _xlfn.BYROW(_xlfn.ANCHORARRAY(I22),_xlfn.LAMBDA(_xlpm.r,ROWS(_xlfn._xlws.FILTER($B$3:$E$27,($B$3:$B$27&gt;INDEX(_xlpm.r,,1))*($C$3:$C$27=INDEX(_xlpm.r,,2))*($E$3:$E$27="Visit"))))),
      _xlpm.mi, _xlfn.CHOOSECOLS(_xlfn._xlws.FILTER(_xlfn.HSTACK(_xlfn.ANCHORARRAY(I22),_xlpm.bt),ISNUMBER(_xlpm.bt)),3,2,5),
      _xlpm.n,  _xlfn.UNIQUE(_xlfn.CHOOSECOLS(_xlpm.mi,1,3)),
      _xlpm.z,  _xlfn.BYROW(_xlpm.n,_xlfn.LAMBDA(_xlpm.r, _xlfn.TEXTJOIN(",",TRUE,_xlfn.CHOOSECOLS(_xlfn._xlws.FILTER(_xlpm.mi,(INDEX(_xlpm.r,1,1)=_xlfn.CHOOSECOLS(_xlpm.mi,1))*(INDEX(_xlpm.r,1,2)=_xlfn.CHOOSECOLS(_xlpm.mi,3))),2)))),
      _xlfn.VSTACK({"Gender","No of re-visit after surgery","Patient ID"},_xlfn._xlws.SORT(_xlfn.HSTACK(_xlpm.n,_xlpm.z),1,-1))
)</f>
        <v>Gender</v>
      </c>
      <c r="D52" s="6" t="str">
        <v>No of re-visit after surgery</v>
      </c>
      <c r="E52" s="7" t="str">
        <v>Patient ID</v>
      </c>
      <c r="I52" s="19"/>
      <c r="J52" s="19"/>
    </row>
    <row r="53" spans="2:10" ht="16.5" customHeight="1" x14ac:dyDescent="0.25">
      <c r="B53" s="26"/>
      <c r="C53" s="11" t="str">
        <v>Male</v>
      </c>
      <c r="D53" s="12">
        <v>3</v>
      </c>
      <c r="E53" s="13" t="str">
        <v>P-01</v>
      </c>
      <c r="I53" s="19"/>
      <c r="J53" s="19"/>
    </row>
    <row r="54" spans="2:10" ht="16.5" customHeight="1" x14ac:dyDescent="0.25">
      <c r="B54" s="26"/>
      <c r="C54" s="50" t="str">
        <v>Male</v>
      </c>
      <c r="D54" s="51">
        <v>1</v>
      </c>
      <c r="E54" s="52" t="str">
        <v>P-05</v>
      </c>
      <c r="I54" s="19"/>
      <c r="J54" s="19"/>
    </row>
    <row r="55" spans="2:10" ht="16.5" customHeight="1" x14ac:dyDescent="0.25">
      <c r="B55" s="26"/>
      <c r="C55" s="47" t="str">
        <v>Female</v>
      </c>
      <c r="D55" s="48">
        <v>1</v>
      </c>
      <c r="E55" s="49" t="str">
        <v>P-15,P-07</v>
      </c>
      <c r="I55" s="19"/>
      <c r="J55" s="19"/>
    </row>
    <row r="56" spans="2:10" ht="16.5" customHeight="1" x14ac:dyDescent="0.25">
      <c r="B56" s="26"/>
      <c r="C56" s="26"/>
      <c r="D56" s="26"/>
      <c r="E56" s="26"/>
      <c r="I56" s="19"/>
      <c r="J56" s="19"/>
    </row>
    <row r="57" spans="2:10" ht="16.5" customHeight="1" x14ac:dyDescent="0.25">
      <c r="B57" s="26" t="s">
        <v>29</v>
      </c>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B25B-542B-4A97-9A8E-FD244475A32A}">
  <dimension ref="A1:Z1000"/>
  <sheetViews>
    <sheetView tabSelected="1" topLeftCell="A42" workbookViewId="0">
      <selection activeCell="K53" sqref="K53"/>
    </sheetView>
  </sheetViews>
  <sheetFormatPr defaultColWidth="12.59765625" defaultRowHeight="15" customHeight="1" x14ac:dyDescent="0.25"/>
  <cols>
    <col min="1" max="1" width="3.09765625" customWidth="1"/>
    <col min="2" max="2" width="10.59765625" customWidth="1"/>
    <col min="3" max="3" width="9.19921875" customWidth="1"/>
    <col min="4" max="4" width="23.796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54" t="s">
        <v>0</v>
      </c>
      <c r="C1" s="55"/>
      <c r="D1" s="55"/>
      <c r="E1" s="56"/>
      <c r="F1" s="1"/>
      <c r="G1" s="1"/>
      <c r="H1" s="1"/>
      <c r="I1" s="57" t="s">
        <v>1</v>
      </c>
      <c r="J1" s="58"/>
      <c r="K1" s="59"/>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23</v>
      </c>
      <c r="D21" s="23" t="s">
        <v>14</v>
      </c>
      <c r="E21" s="23" t="s">
        <v>11</v>
      </c>
      <c r="F21" s="9"/>
      <c r="G21" s="22"/>
      <c r="I21" s="19"/>
      <c r="J21" s="19"/>
      <c r="P21" s="34" t="s">
        <v>6</v>
      </c>
      <c r="Q21" s="34" t="s">
        <v>24</v>
      </c>
      <c r="R21" s="34" t="s">
        <v>8</v>
      </c>
      <c r="U21" t="str" cm="1">
        <f t="array" ref="U21:W23">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2</v>
      </c>
      <c r="Q22" cm="1">
        <f t="array" ref="Q22:Q23">_xlfn._xlws.FILTER(_xlfn.UNIQUE(N22:N28),_xlfn.UNIQUE(N22:N28)&lt;&gt;0)</f>
        <v>2</v>
      </c>
      <c r="R22" t="str" cm="1">
        <f t="array" ref="R22">_xlfn._xlws.FILTER($J$22:$J$28,$N$22:$N$28=Q22,"")</f>
        <v>P-01</v>
      </c>
      <c r="U22" t="str">
        <v>Male</v>
      </c>
      <c r="V22" t="str">
        <v>2</v>
      </c>
      <c r="W22" t="str">
        <v>P-01</v>
      </c>
    </row>
    <row r="23" spans="1:23" ht="16.5" customHeight="1" x14ac:dyDescent="0.25">
      <c r="A23" s="22"/>
      <c r="B23" s="28">
        <v>45336</v>
      </c>
      <c r="C23" s="8" t="s">
        <v>9</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1</v>
      </c>
      <c r="R23" t="str" cm="1">
        <f t="array" ref="R23">_xlfn.TEXTJOIN(",",TRUE,_xlfn._xlws.FILTER($J$22:$J$28,$N$22:$N$28=Q23,""))</f>
        <v>P-15,P-05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1</v>
      </c>
      <c r="R24" s="34" t="s">
        <v>26</v>
      </c>
    </row>
    <row r="25" spans="1:23" ht="16.5" customHeight="1" x14ac:dyDescent="0.25">
      <c r="B25" s="31">
        <v>45342</v>
      </c>
      <c r="C25" s="23" t="s">
        <v>23</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0</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0</v>
      </c>
      <c r="W28" t="str">
        <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46" cm="1">
        <f t="array" ref="I32:I35">_xlfn.BYROW(_xlfn.ANCHORARRAY(E32),_xlfn.LAMBDA(_xlpm.r,ROWS(_xlfn._xlws.FILTER($B$3:$E$27,($B$3:$B$27&gt;INDEX(_xlpm.r,,1))*($C$3:$C$27=INDEX(_xlpm.r,,2))*($E$3:$E$27="Visit")))))</f>
        <v>2</v>
      </c>
      <c r="K32" s="43" t="str" cm="1">
        <f t="array" ref="K32:M33">_xlfn.CHOOSECOLS(_xlfn._xlws.FILTER(E32:I35,ISNUMBER(I32:I35)),3,2,5)</f>
        <v>Male</v>
      </c>
      <c r="L32" s="43" t="str">
        <v>P-01</v>
      </c>
      <c r="M32" s="43">
        <v>2</v>
      </c>
      <c r="O32" s="39" t="e" cm="1" vm="2">
        <f t="array" ref="O32">_xlfn.VSTACK(_xlfn._xlws.FILTER(K32:M35,LEN(K32:K35)&gt;0),_xlfn._xlws.FILTER(K38:M40,LEN(K38:K40)&gt;0))</f>
        <v>#VALUE!</v>
      </c>
      <c r="P32" s="39"/>
      <c r="Q32" s="40"/>
      <c r="S32" s="38" t="e" cm="1" vm="2">
        <f t="array" ref="S32:S33">_xlfn.UNIQUE(O32:O35&amp;"|"&amp;Q32:Q35)</f>
        <v>#VALUE!</v>
      </c>
      <c r="U32" s="37" t="e" cm="1" vm="2">
        <f t="array" ref="U32">_xlfn.TEXTSPLIT(S32,"|")</f>
        <v>#VALUE!</v>
      </c>
      <c r="V32" s="37"/>
      <c r="W32" s="37" t="e" cm="1" vm="2">
        <f t="array" ref="W32">_xlfn.TEXTJOIN(",",TRUE,_xlfn._xlws.FILTER($P$32:$P$35,($Q$32:$Q$35=V32+0)*($O$32:$O$35=U32)))</f>
        <v>#VALUE!</v>
      </c>
    </row>
    <row r="33" spans="2:23" ht="16.5" customHeight="1" x14ac:dyDescent="0.25">
      <c r="B33" s="26"/>
      <c r="C33" s="26"/>
      <c r="D33" s="26"/>
      <c r="E33" s="44">
        <v>45322</v>
      </c>
      <c r="F33" s="39" t="str">
        <v>P-09</v>
      </c>
      <c r="G33" s="39" t="str">
        <v>Male</v>
      </c>
      <c r="H33" s="45" t="str">
        <v>Surgery</v>
      </c>
      <c r="I33" s="46" t="e" vm="1">
        <v>#VALUE!</v>
      </c>
      <c r="K33" s="43" t="str">
        <v>Male</v>
      </c>
      <c r="L33" s="43" t="str">
        <v>P-05</v>
      </c>
      <c r="M33" s="43">
        <v>1</v>
      </c>
      <c r="O33" s="39"/>
      <c r="P33" s="39"/>
      <c r="Q33" s="40"/>
      <c r="S33" s="38" t="str">
        <v>|</v>
      </c>
      <c r="U33" s="37" t="str" cm="1">
        <f t="array" ref="U33:V33">_xlfn.TEXTSPLIT(S33,"|")</f>
        <v/>
      </c>
      <c r="V33" s="37" t="str">
        <v/>
      </c>
      <c r="W33" s="37" t="e" cm="1">
        <f t="array" ref="W33">_xlfn.TEXTJOIN(",",TRUE,_xlfn._xlws.FILTER($P$32:$P$35,($Q$32:$Q$35=V33+0)*($O$32:$O$35=U33)))</f>
        <v>#VALUE!</v>
      </c>
    </row>
    <row r="34" spans="2:23" ht="16.5" customHeight="1" x14ac:dyDescent="0.25">
      <c r="B34" s="26"/>
      <c r="C34" s="26"/>
      <c r="D34" s="26"/>
      <c r="E34" s="44">
        <v>45329</v>
      </c>
      <c r="F34" s="39" t="str">
        <v>P-05</v>
      </c>
      <c r="G34" s="39" t="str">
        <v>Male</v>
      </c>
      <c r="H34" s="45" t="str">
        <v>Surgery</v>
      </c>
      <c r="I34" s="46">
        <v>1</v>
      </c>
      <c r="O34" s="39"/>
      <c r="P34" s="39"/>
      <c r="Q34" s="40"/>
      <c r="S34" s="38"/>
      <c r="U34" s="37" t="e" cm="1">
        <f t="array" ref="U34">_xlfn.TEXTSPLIT(S34,"|")</f>
        <v>#VALUE!</v>
      </c>
      <c r="V34" s="37"/>
      <c r="W34" s="37" t="e" cm="1">
        <f t="array" ref="W34">_xlfn.TEXTJOIN(",",TRUE,_xlfn._xlws.FILTER($P$32:$P$35,($Q$32:$Q$35=V34+0)*($O$32:$O$35=U34)))</f>
        <v>#VALUE!</v>
      </c>
    </row>
    <row r="35" spans="2:23" ht="16.5" customHeight="1" x14ac:dyDescent="0.25">
      <c r="B35" s="26"/>
      <c r="C35" s="26"/>
      <c r="D35" s="26"/>
      <c r="E35" s="44">
        <v>45345</v>
      </c>
      <c r="F35" s="39" t="str">
        <v>P-11</v>
      </c>
      <c r="G35" s="39" t="str">
        <v>Male</v>
      </c>
      <c r="H35" s="45" t="str">
        <v>Surgery</v>
      </c>
      <c r="I35" s="46" t="e" vm="1">
        <v>#VALUE!</v>
      </c>
      <c r="O35" s="39"/>
      <c r="P35" s="39"/>
      <c r="Q35" s="40"/>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46" t="e" cm="1" vm="1">
        <f t="array" ref="I38:I40">_xlfn.BYROW(_xlfn.ANCHORARRAY(E38),_xlfn.LAMBDA(_xlpm.r,ROWS(_xlfn._xlws.FILTER($B$3:$E$27,($B$3:$B$27&gt;INDEX(_xlpm.r,,1))*($C$3:$C$27=INDEX(_xlpm.r,,2))*($E$3:$E$27="Visit")))))</f>
        <v>#VALUE!</v>
      </c>
      <c r="K38" s="43" t="e" cm="1" vm="1">
        <f t="array" ref="K38">_xlfn.CHOOSECOLS(_xlfn._xlws.FILTER(_xlfn.HSTACK(_xlfn.ANCHORARRAY(E38),_xlfn.ANCHORARRAY(I38)),ISNUMBER(_xlfn.ANCHORARRAY(I38))),3,2,5)</f>
        <v>#VALUE!</v>
      </c>
      <c r="L38" s="43"/>
      <c r="M38" s="43"/>
    </row>
    <row r="39" spans="2:23" ht="16.5" customHeight="1" x14ac:dyDescent="0.25">
      <c r="B39" s="26"/>
      <c r="C39" s="26"/>
      <c r="D39" s="26"/>
      <c r="E39" s="44">
        <v>45332</v>
      </c>
      <c r="F39" s="39" t="str">
        <v>P-07</v>
      </c>
      <c r="G39" s="39" t="str">
        <v>Female</v>
      </c>
      <c r="H39" s="45" t="str">
        <v>Surgery</v>
      </c>
      <c r="I39" s="46" t="e" vm="1">
        <v>#VALUE!</v>
      </c>
      <c r="K39" s="43"/>
      <c r="L39" s="43"/>
      <c r="M39" s="43"/>
    </row>
    <row r="40" spans="2:23" ht="16.5" customHeight="1" x14ac:dyDescent="0.25">
      <c r="B40" s="26"/>
      <c r="C40" s="26"/>
      <c r="D40" s="26"/>
      <c r="E40" s="44">
        <v>45343</v>
      </c>
      <c r="F40" s="39" t="str">
        <v>P-15</v>
      </c>
      <c r="G40" s="39" t="str">
        <v>Female</v>
      </c>
      <c r="H40" s="45" t="str">
        <v>Surgery</v>
      </c>
      <c r="I40" s="46"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53" t="s">
        <v>27</v>
      </c>
      <c r="D43" s="26"/>
      <c r="E43" s="26"/>
      <c r="J43" s="19"/>
    </row>
    <row r="44" spans="2:23" ht="16.5" customHeight="1" x14ac:dyDescent="0.25">
      <c r="B44" s="26"/>
      <c r="C44" s="26"/>
      <c r="D44" s="26"/>
      <c r="E44" s="3" t="e" cm="1" vm="1">
        <f t="array" ref="E44">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#VALUE!</v>
      </c>
      <c r="F44" s="6"/>
      <c r="G44" s="7"/>
      <c r="J44" s="19"/>
    </row>
    <row r="45" spans="2:23" ht="16.5" customHeight="1" x14ac:dyDescent="0.25">
      <c r="B45" s="26"/>
      <c r="C45" s="26"/>
      <c r="D45" s="26"/>
      <c r="E45" s="11"/>
      <c r="F45" s="12"/>
      <c r="G45" s="13"/>
      <c r="J45" s="19"/>
    </row>
    <row r="46" spans="2:23" ht="16.5" customHeight="1" x14ac:dyDescent="0.25">
      <c r="B46" s="26"/>
      <c r="C46" s="26"/>
      <c r="D46" s="26"/>
      <c r="E46" s="50"/>
      <c r="F46" s="51"/>
      <c r="G46" s="52"/>
      <c r="I46" s="19"/>
      <c r="J46" s="19"/>
    </row>
    <row r="47" spans="2:23" ht="16.5" customHeight="1" x14ac:dyDescent="0.25">
      <c r="B47" s="26"/>
      <c r="C47" s="26"/>
      <c r="D47" s="26"/>
      <c r="E47" s="47"/>
      <c r="F47" s="48"/>
      <c r="G47" s="49"/>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53" t="s">
        <v>28</v>
      </c>
      <c r="C50" s="26"/>
      <c r="D50" s="26"/>
      <c r="E50" s="26"/>
      <c r="I50" s="19"/>
      <c r="J50" s="19"/>
    </row>
    <row r="51" spans="2:10" ht="16.5" customHeight="1" x14ac:dyDescent="0.25">
      <c r="B51" s="26"/>
      <c r="C51" s="26"/>
      <c r="D51" s="26"/>
      <c r="E51" s="26"/>
      <c r="I51" s="19"/>
      <c r="J51" s="19"/>
    </row>
    <row r="52" spans="2:10" ht="16.5" customHeight="1" x14ac:dyDescent="0.25">
      <c r="B52" s="26"/>
      <c r="C52" s="3" t="str" cm="1">
        <f t="array" ref="C52:E54">_xlfn.LET(
      _xlpm.bt, _xlfn.BYROW(_xlfn.ANCHORARRAY(I22),_xlfn.LAMBDA(_xlpm.r,ROWS(_xlfn._xlws.FILTER($B$3:$E$27,($B$3:$B$27&gt;INDEX(_xlpm.r,,1))*($C$3:$C$27=INDEX(_xlpm.r,,2))*($E$3:$E$27="Visit"))))),
      _xlpm.mi, _xlfn.CHOOSECOLS(_xlfn._xlws.FILTER(_xlfn.HSTACK(_xlfn.ANCHORARRAY(I22),_xlpm.bt),ISNUMBER(_xlpm.bt)),3,2,5),
      _xlpm.n,  _xlfn.UNIQUE(_xlfn.CHOOSECOLS(_xlpm.mi,1,3)),
      _xlpm.z,  _xlfn.BYROW(_xlpm.n,_xlfn.LAMBDA(_xlpm.r, _xlfn.TEXTJOIN(",",TRUE,_xlfn.CHOOSECOLS(_xlfn._xlws.FILTER(_xlpm.mi,(INDEX(_xlpm.r,1,1)=_xlfn.CHOOSECOLS(_xlpm.mi,1))*(INDEX(_xlpm.r,1,2)=_xlfn.CHOOSECOLS(_xlpm.mi,3))),2)))),
      _xlfn.VSTACK({"Gender","No of re-visit after surgery","Patient ID"},_xlfn._xlws.SORT(_xlfn.HSTACK(_xlpm.n,_xlpm.z),1,-1))
)</f>
        <v>Gender</v>
      </c>
      <c r="D52" s="6" t="str">
        <v>No of re-visit after surgery</v>
      </c>
      <c r="E52" s="7" t="str">
        <v>Patient ID</v>
      </c>
      <c r="I52" s="19"/>
      <c r="J52" s="19"/>
    </row>
    <row r="53" spans="2:10" ht="16.5" customHeight="1" x14ac:dyDescent="0.25">
      <c r="B53" s="26"/>
      <c r="C53" s="11" t="str">
        <v>Male</v>
      </c>
      <c r="D53" s="12">
        <v>2</v>
      </c>
      <c r="E53" s="13" t="str">
        <v>P-01</v>
      </c>
      <c r="I53" s="19"/>
      <c r="J53" s="19"/>
    </row>
    <row r="54" spans="2:10" ht="16.5" customHeight="1" x14ac:dyDescent="0.25">
      <c r="B54" s="26"/>
      <c r="C54" s="50" t="str">
        <v>Male</v>
      </c>
      <c r="D54" s="51">
        <v>1</v>
      </c>
      <c r="E54" s="52" t="str">
        <v>P-05</v>
      </c>
      <c r="I54" s="19"/>
      <c r="J54" s="19"/>
    </row>
    <row r="55" spans="2:10" ht="16.5" customHeight="1" x14ac:dyDescent="0.25">
      <c r="B55" s="26"/>
      <c r="C55" s="47"/>
      <c r="D55" s="48"/>
      <c r="E55" s="49"/>
      <c r="I55" s="19"/>
      <c r="J55" s="19"/>
    </row>
    <row r="56" spans="2:10" ht="16.5" customHeight="1" x14ac:dyDescent="0.25">
      <c r="B56" s="26"/>
      <c r="C56" s="26"/>
      <c r="D56" s="26"/>
      <c r="E56" s="26"/>
      <c r="I56" s="19"/>
      <c r="J56" s="19"/>
    </row>
    <row r="57" spans="2:10" ht="16.5" customHeight="1" x14ac:dyDescent="0.25">
      <c r="B57" s="26" t="s">
        <v>29</v>
      </c>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 (2)</vt:lpstr>
      <vt:lpstr>Sheet1 (3)</vt:lpstr>
      <vt:lpstr>Sheet1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2024-04-26T02:31:49Z</dcterms:modified>
</cp:coreProperties>
</file>