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0"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2878D6CC-CD0E-4970-92F3-FE7FF4EDBB16}" xr6:coauthVersionLast="47" xr6:coauthVersionMax="47" xr10:uidLastSave="{00000000-0000-0000-0000-000000000000}"/>
  <bookViews>
    <workbookView xWindow="-120" yWindow="-120" windowWidth="29040" windowHeight="15720"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35" l="1"/>
  <c r="G2" i="35"/>
  <c r="F3" i="35"/>
  <c r="G3" i="35"/>
  <c r="F4" i="35"/>
  <c r="G4" i="35"/>
  <c r="F5" i="35"/>
  <c r="G5" i="35"/>
  <c r="F6" i="35"/>
  <c r="G6" i="35"/>
  <c r="F7" i="35"/>
  <c r="G7" i="35"/>
  <c r="F8" i="35"/>
  <c r="G8" i="35"/>
  <c r="F9" i="35"/>
  <c r="H9" i="35" s="1"/>
  <c r="K9" i="35" s="1"/>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I11" i="35" l="1"/>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I22" i="35"/>
  <c r="J22" i="35" s="1"/>
  <c r="L22" i="35" s="1"/>
  <c r="K22" i="35"/>
  <c r="I23" i="35"/>
  <c r="J23" i="35" s="1"/>
  <c r="L23" i="35" s="1"/>
  <c r="H23" i="35"/>
  <c r="K23" i="35" s="1"/>
  <c r="H24" i="35"/>
  <c r="K24" i="35" s="1"/>
  <c r="I24" i="35"/>
  <c r="J24" i="35" s="1"/>
  <c r="L24" i="35" s="1"/>
  <c r="H25" i="35"/>
  <c r="I25" i="35"/>
  <c r="J25" i="35" s="1"/>
  <c r="L25" i="35" s="1"/>
  <c r="K25" i="35"/>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<sst xmlns="http://schemas.openxmlformats.org/spreadsheetml/2006/main" count="6422" uniqueCount="2850">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</sst>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8">
    <dxf>
      <fill>
        <patternFill>
          <bgColor theme="2"/>
        </patternFill>
      </fill>
    </dxf>
    <dxf>
      <fill>
        <patternFill>
          <bgColor theme="2"/>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7"/>
      <tableStyleElement type="headerRow" dxfId="116"/>
      <tableStyleElement type="totalRow" dxfId="115"/>
      <tableStyleElement type="firstRowStripe" dxfId="114"/>
      <tableStyleElement type="secondRowStripe" dxfId="113"/>
      <tableStyleElement type="firstColumnStripe" dxfId="112"/>
      <tableStyleElement type="firstHeaderCell" dxfId="111"/>
      <tableStyleElement type="firstSubtotalColumn" dxfId="110"/>
      <tableStyleElement type="firstSubtotalRow" dxfId="109"/>
      <tableStyleElement type="secondSubtotalRow" dxfId="108"/>
      <tableStyleElement type="thirdSubtotalRow" dxfId="107"/>
      <tableStyleElement type="secondRowSubheading" dxfId="106"/>
      <tableStyleElement type="pageFieldLabels" dxfId="105"/>
      <tableStyleElement type="pageFieldValues" dxfId="104"/>
    </tableStyle>
    <tableStyle name="Biegert Table Standard" pivot="0" count="7" xr9:uid="{95B43237-2845-4068-A415-A5A3E7804959}">
      <tableStyleElement type="wholeTable" dxfId="103"/>
      <tableStyleElement type="headerRow" dxfId="102"/>
      <tableStyleElement type="totalRow" dxfId="101"/>
      <tableStyleElement type="firstColumn" dxfId="100"/>
      <tableStyleElement type="lastColumn" dxfId="99"/>
      <tableStyleElement type="firstRowStripe" dxfId="98"/>
      <tableStyleElement type="firstColumnStripe" dxfId="97"/>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983"/>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142</xdr:row>
          <xdr:rowOff>10550</xdr:rowOff>
        </xdr:from>
        <xdr:to>
          <xdr:col>24</xdr:col>
          <xdr:colOff>0</xdr:colOff>
          <xdr:row>172</xdr:row>
          <xdr:rowOff>161192</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9" spid="_x0000_s161368"/>
                </a:ext>
              </a:extLst>
            </xdr:cNvPicPr>
          </xdr:nvPicPr>
          <xdr:blipFill>
            <a:blip xmlns:r="http://schemas.openxmlformats.org/officeDocument/2006/relationships" r:embed="rId1"/>
            <a:srcRect/>
            <a:stretch>
              <a:fillRect/>
            </a:stretch>
          </xdr:blipFill>
          <xdr:spPr bwMode="auto">
            <a:xfrm>
              <a:off x="4427616" y="24306627"/>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4">
      <pivotArea fieldPosition="0">
        <references count="2">
          <reference field="4294967294" count="1" selected="0">
            <x v="1"/>
          </reference>
          <reference field="9" count="0"/>
        </references>
      </pivotArea>
    </format>
    <format dxfId="53">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0x7F15DAB9E000&gt;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7"/>
    <tableColumn id="7" xr3:uid="{DF9F3537-4724-4AF7-9517-5C23DD02FB18}" uniqueName="7" name=" Address" queryTableFieldId="7" dataDxfId="66"/>
    <tableColumn id="8" xr3:uid="{B9E95B21-454B-4F5B-8D43-8FC5EE4A1CDC}" uniqueName="8" name=" Phone" queryTableFieldId="8" dataDxfId="65"/>
    <tableColumn id="9" xr3:uid="{2623A064-FAB1-42E3-BD17-881D6B64E5DE}" uniqueName="9" name=" Email" queryTableFieldId="9" dataDxfId="64"/>
    <tableColumn id="10" xr3:uid="{AE1F144F-CA52-4104-A242-CC26512B6A4D}" uniqueName="10" name=" Kids" queryTableFieldId="10" dataDxfId="6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2" headerRowBorderDxfId="61" headerRowCellStyle="Normal 2" dataCellStyle="Normal 2">
  <autoFilter ref="A5:E370" xr:uid="{373A30EB-BD66-4EA3-BBBC-CF90A5BC047F}"/>
  <tableColumns count="5">
    <tableColumn id="1" xr3:uid="{155F25D9-C692-4D1A-A4FE-37CB75F0F064}" name="Date" dataDxfId="60" dataCellStyle="Normal 2"/>
    <tableColumn id="2" xr3:uid="{1FCAFB6D-CCCB-40DD-9529-EF0C57255B24}" name="Coral Coast" dataDxfId="59" dataCellStyle="Normal 2"/>
    <tableColumn id="3" xr3:uid="{4DA4AF32-EFCC-4A32-BAED-3881A66149E9}" name="Red Desert" dataDxfId="58" dataCellStyle="Normal 2"/>
    <tableColumn id="4" xr3:uid="{B153EF18-4F4D-42F7-BBFF-421CB4833695}" name="Silver Plains" dataDxfId="57" dataCellStyle="Normal 2"/>
    <tableColumn id="5" xr3:uid="{D59945C8-F13D-4F0D-A21F-BD81028FC476}" name="Sapphire Range" dataDxfId="56"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5"/>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2"/>
    <tableColumn id="3" xr3:uid="{9C3FFCBB-91DD-4642-A90F-B17302A1D5AF}" uniqueName="3" name="Last Name" queryTableFieldId="3" dataDxfId="51"/>
    <tableColumn id="4" xr3:uid="{D873C24D-C1C0-423B-BC40-B9C74A44B50A}" uniqueName="4" name="Pos" queryTableFieldId="4" dataDxfId="50"/>
    <tableColumn id="5" xr3:uid="{4E457B49-3368-4F12-A5BB-E51B57CFAC79}" uniqueName="5" name="Ht (cm)" queryTableFieldId="5" dataDxfId="49"/>
    <tableColumn id="6" xr3:uid="{07AF9F17-B627-4405-AC09-43CF7E505721}" uniqueName="6" name="Wt (kg)" queryTableFieldId="6" dataDxfId="48"/>
    <tableColumn id="7" xr3:uid="{F940E2C8-94D6-4BDA-8743-6ECC39D754C0}" uniqueName="7" name="Birthdate" queryTableFieldId="7" dataDxfId="47"/>
    <tableColumn id="8" xr3:uid="{3BA1FDD2-BDF6-49B4-87BC-FB70CB339729}" uniqueName="8" name="S/C" queryTableFieldId="8" dataDxfId="46"/>
    <tableColumn id="9" xr3:uid="{88445FE4-62A9-4DAC-B4B5-3180E13E08C8}" uniqueName="9" name="Hometown.1" queryTableFieldId="9" dataDxfId="45"/>
    <tableColumn id="10" xr3:uid="{FDC6576F-CB3E-426A-8E72-6DCE0A95AFC5}" uniqueName="10" name="Hometown.2" queryTableFieldId="10" dataDxfId="44"/>
    <tableColumn id="11" xr3:uid="{EF296E25-3CB0-4E01-8F2C-87FD6E528D5C}" uniqueName="11" name="Most Recent Team (League)" queryTableFieldId="11" dataDxfId="43"/>
    <tableColumn id="12" xr3:uid="{FFED3C66-7BEF-402E-8362-4E5409FCCA38}" uniqueName="12" name="U.S. College (League) (if applicable)" queryTableFieldId="12" dataDxfId="4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41">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40"/>
    <tableColumn id="4" xr3:uid="{1CD539A2-F0EE-48D3-BDA1-7377B0CF1910}" uniqueName="4" name="DATUM_ADJ" queryTableFieldId="4" dataDxfId="39"/>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8"/>
    <tableColumn id="3" xr3:uid="{1097BE4B-5C43-4118-B021-E84ADEB8CE10}" uniqueName="3" name="Position" queryTableFieldId="3" dataDxfId="37"/>
    <tableColumn id="4" xr3:uid="{77A79E0E-9969-48C1-926D-1F42EF3A3DA3}" uniqueName="4" name="Height (CM)" queryTableFieldId="4" dataDxfId="36"/>
    <tableColumn id="5" xr3:uid="{6BB94BCF-6F27-4AF3-B638-7F5C516868D9}" uniqueName="5" name="Weight (KG)" queryTableFieldId="5" dataDxfId="35"/>
    <tableColumn id="6" xr3:uid="{345B8CC2-12AE-4907-9724-4AD009824330}" uniqueName="6" name="D.O.B." queryTableFieldId="6" dataDxfId="34"/>
    <tableColumn id="7" xr3:uid="{53C4E96A-1695-47C6-85DB-1B03702B0647}" uniqueName="7" name="Shoots/Catches" queryTableFieldId="7" dataDxfId="33"/>
    <tableColumn id="8" xr3:uid="{BF29C712-7C5A-4232-A45A-129CE56D523C}" uniqueName="8" name="Hometown.1" queryTableFieldId="8" dataDxfId="32"/>
    <tableColumn id="9" xr3:uid="{21040255-7D76-4E9F-8DDB-589B99E1EBDA}" uniqueName="9" name="Hometown.2" queryTableFieldId="9" dataDxfId="31"/>
    <tableColumn id="10" xr3:uid="{37C12A8A-B3E3-4093-A6E9-2099D8889FB7}" uniqueName="10" name="Most Recent Team (League)" queryTableFieldId="10" dataDxfId="30"/>
    <tableColumn id="11" xr3:uid="{E92E2B08-9477-4072-9CE8-80049DC44518}" uniqueName="11" name="College Team (League)" queryTableFieldId="11" dataDxfId="29"/>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8"/>
    <tableColumn id="3" xr3:uid="{DEDF3196-9505-4D7E-A51B-D81AEFB82521}" uniqueName="3" name="Position" queryTableFieldId="3" dataDxfId="27"/>
    <tableColumn id="4" xr3:uid="{7729D8E5-1137-4380-8B85-B615D037AB8E}" uniqueName="4" name="Height (CM)" queryTableFieldId="4" dataDxfId="26"/>
    <tableColumn id="5" xr3:uid="{7B734501-6C16-4182-B005-D068BDDECC82}" uniqueName="5" name="Weight (KG)" queryTableFieldId="5" dataDxfId="25"/>
    <tableColumn id="6" xr3:uid="{AF2DB2A1-E43F-4650-A6FF-6745665E190B}" uniqueName="6" name="D.O.B." queryTableFieldId="6" dataDxfId="24"/>
    <tableColumn id="7" xr3:uid="{0B8E4C58-096F-4E98-B96B-AA2B344F6D06}" uniqueName="7" name="Shoots/Catches" queryTableFieldId="7" dataDxfId="23"/>
    <tableColumn id="8" xr3:uid="{ACEA76FA-BD5E-41F4-924A-7A32E1D70F1D}" uniqueName="8" name="Hometown" queryTableFieldId="8" dataDxfId="22"/>
    <tableColumn id="9" xr3:uid="{9650733E-DB21-402C-AB52-EE16AFBAA2A3}" uniqueName="9" name="Most Recent Team (League)" queryTableFieldId="9" dataDxfId="21"/>
    <tableColumn id="10" xr3:uid="{59F91B36-F099-41C5-8BAC-FFFD76F6788E}" uniqueName="10" name="College Team (League)" queryTableFieldId="10" dataDxfId="2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9"/>
    <tableColumn id="3" xr3:uid="{7945FB26-3E0B-431D-ADD5-7C48535C361B}" uniqueName="3" name="Position" queryTableFieldId="3" dataDxfId="18"/>
    <tableColumn id="4" xr3:uid="{63CD2A89-580C-4BE8-B668-48A4ACD77E31}" uniqueName="4" name="Height (CM)" queryTableFieldId="4" dataDxfId="17"/>
    <tableColumn id="5" xr3:uid="{FCD1A316-D228-45ED-9D1F-C9D43FDDF824}" uniqueName="5" name="Weight (KG)" queryTableFieldId="5" dataDxfId="16"/>
    <tableColumn id="6" xr3:uid="{9DFA98B2-9BE6-4CBA-8043-415E7A555E72}" uniqueName="6" name="D.O.B." queryTableFieldId="6" dataDxfId="15"/>
    <tableColumn id="7" xr3:uid="{773C1AFE-F3DE-46B9-9E3E-0CB4BB754A9E}" uniqueName="7" name="Shoots/Catches" queryTableFieldId="7" dataDxfId="14"/>
    <tableColumn id="8" xr3:uid="{40F3430D-4829-4CF7-AD53-48B090D658A9}" uniqueName="8" name="Hometown" queryTableFieldId="8" dataDxfId="13"/>
    <tableColumn id="9" xr3:uid="{08D87531-572B-430C-A196-0F7000F9E15E}" uniqueName="9" name="Most Recent Team (League)" queryTableFieldId="9" dataDxfId="12"/>
    <tableColumn id="10" xr3:uid="{873CB82D-D3CE-4DFA-8D4B-8AD72C1EE353}" uniqueName="10" name="College Team (League)" queryTableFieldId="10" dataDxfId="11"/>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10"/>
    <tableColumn id="3" xr3:uid="{9BB03E49-2FFA-4625-BDEA-CEEDBDA987BC}" uniqueName="3" name="Position" queryTableFieldId="3" dataDxfId="9"/>
    <tableColumn id="4" xr3:uid="{D9E0CA2C-B30E-4C81-825D-0133CA487804}" uniqueName="4" name="Height (CM)" queryTableFieldId="4" dataDxfId="8"/>
    <tableColumn id="5" xr3:uid="{D078A6BE-5B92-44EE-BE85-7FE5594ECC22}" uniqueName="5" name="Weight (KG)" queryTableFieldId="5" dataDxfId="7"/>
    <tableColumn id="6" xr3:uid="{6FCC2632-AFDC-4A96-9F6B-EDFC4ABD13BB}" uniqueName="6" name="D.O.B." queryTableFieldId="6" dataDxfId="6"/>
    <tableColumn id="7" xr3:uid="{17EC0189-C979-4E24-AA6D-721963A40816}" uniqueName="7" name="Shoots/Catches" queryTableFieldId="7" dataDxfId="5"/>
    <tableColumn id="8" xr3:uid="{DA7FCD24-68D6-42E2-9224-ECD7B5EFE98C}" uniqueName="8" name="Hometown" queryTableFieldId="8" dataDxfId="4"/>
    <tableColumn id="9" xr3:uid="{9AC8AE6D-86FD-464F-A1BF-FCD36F7BB723}" uniqueName="9" name="Most Recent Team (League)" queryTableFieldId="9" dataDxfId="3"/>
    <tableColumn id="10" xr3:uid="{3E6B8E69-CDC2-4206-98DC-8A08EFD4C8C9}" uniqueName="10" name="College Team (League)" queryTableFieldId="10" dataDxfId="2"/>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6" priority="25" stopIfTrue="1">
      <formula>MOD(ROW(N9)-ROW($B$9),2)</formula>
    </cfRule>
  </conditionalFormatting>
  <conditionalFormatting sqref="O10:X60">
    <cfRule type="expression" dxfId="95" priority="64">
      <formula>MOD(ROW(O10)-ROW($O$258),2)</formula>
    </cfRule>
  </conditionalFormatting>
  <conditionalFormatting sqref="O45">
    <cfRule type="expression" dxfId="94" priority="20">
      <formula>MOD(ROW(O45)-ROW($O$258),2)</formula>
    </cfRule>
  </conditionalFormatting>
  <conditionalFormatting sqref="O46:O52">
    <cfRule type="expression" dxfId="93" priority="19">
      <formula>MOD(ROW(O46)-ROW($O$258),2)</formula>
    </cfRule>
  </conditionalFormatting>
  <conditionalFormatting sqref="P46:X46">
    <cfRule type="expression" dxfId="92" priority="18">
      <formula>MOD(ROW(P46)-ROW($O$258),2)</formula>
    </cfRule>
  </conditionalFormatting>
  <conditionalFormatting sqref="O48:X48">
    <cfRule type="expression" dxfId="91" priority="17">
      <formula>MOD(ROW(O48)-ROW($O$258),2)</formula>
    </cfRule>
  </conditionalFormatting>
  <conditionalFormatting sqref="P48:X48">
    <cfRule type="expression" dxfId="90" priority="16">
      <formula>MOD(ROW(P48)-ROW($O$258),2)</formula>
    </cfRule>
  </conditionalFormatting>
  <conditionalFormatting sqref="O49:X49">
    <cfRule type="expression" dxfId="89" priority="14">
      <formula>MOD(ROW(O49)-ROW($O$258),2)</formula>
    </cfRule>
  </conditionalFormatting>
  <conditionalFormatting sqref="O50:X50">
    <cfRule type="expression" dxfId="88" priority="13">
      <formula>MOD(ROW(O50)-ROW($O$258),2)</formula>
    </cfRule>
  </conditionalFormatting>
  <conditionalFormatting sqref="P50:X50">
    <cfRule type="expression" dxfId="87" priority="12">
      <formula>MOD(ROW(P50)-ROW($O$258),2)</formula>
    </cfRule>
  </conditionalFormatting>
  <conditionalFormatting sqref="O51:X51">
    <cfRule type="expression" dxfId="86" priority="10">
      <formula>MOD(ROW(O51)-ROW($O$258),2)</formula>
    </cfRule>
  </conditionalFormatting>
  <conditionalFormatting sqref="O52:X52">
    <cfRule type="expression" dxfId="85" priority="9">
      <formula>MOD(ROW(O52)-ROW($O$258),2)</formula>
    </cfRule>
  </conditionalFormatting>
  <conditionalFormatting sqref="O52:X52">
    <cfRule type="expression" dxfId="84" priority="8">
      <formula>MOD(ROW(O52)-ROW($O$258),2)</formula>
    </cfRule>
  </conditionalFormatting>
  <conditionalFormatting sqref="P52:X52">
    <cfRule type="expression" dxfId="83" priority="7">
      <formula>MOD(ROW(P52)-ROW($O$258),2)</formula>
    </cfRule>
  </conditionalFormatting>
  <conditionalFormatting sqref="P54:X54">
    <cfRule type="expression" dxfId="82" priority="2">
      <formula>MOD(ROW(P54)-ROW($O$258),2)</formula>
    </cfRule>
  </conditionalFormatting>
  <conditionalFormatting sqref="P53:X53">
    <cfRule type="expression" dxfId="81" priority="1">
      <formula>MOD(ROW(P53)-ROW($O$258),2)</formula>
    </cfRule>
  </conditionalFormatting>
  <conditionalFormatting sqref="J375">
    <cfRule type="expression" dxfId="80" priority="65" stopIfTrue="1">
      <formula>MOD(ROW(J375)-ROW($B$9),2)</formula>
    </cfRule>
  </conditionalFormatting>
  <conditionalFormatting sqref="B10:K374">
    <cfRule type="expression" dxfId="79"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8" activePane="bottomLeft" state="frozen"/>
      <selection activeCell="P541" sqref="P541"/>
      <selection pane="bottomLeft" activeCell="G177" sqref="G17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73" ca="1">TEXT(DATE(2026,1,_xlfn.SEQUENCE(1+_xlfn.DAYS(TODAY(),DATE(2026,1,1)))),"dd-mmm")</f>
        <v>01-Jan</v>
      </c>
      <c r="C5" s="5">
        <v>1</v>
      </c>
      <c r="D5" s="5">
        <v>1</v>
      </c>
      <c r="E5" s="5">
        <v>0</v>
      </c>
      <c r="F5" s="5">
        <v>0</v>
      </c>
      <c r="G5" s="5">
        <v>1</v>
      </c>
      <c r="H5" s="5">
        <v>1</v>
      </c>
      <c r="I5" s="5">
        <v>1</v>
      </c>
      <c r="J5" s="5">
        <v>1</v>
      </c>
      <c r="K5" s="5">
        <v>1</v>
      </c>
      <c r="L5" cm="1">
        <f t="array" aca="1" ref="L5:L173" ca="1">_xlfn.BYROW(_xlfn.TAKE(Banded,,1),_xleta.WEEKNUM)</f>
        <v>1</v>
      </c>
      <c r="M5" cm="1">
        <f t="array" ref="M5:M173">_xlfn.BYROW(_xlfn.DROP(Banded,,1),_xleta.SUM)</f>
        <v>7</v>
      </c>
      <c r="O5" s="38" cm="1">
        <f t="array" aca="1" ref="O5:X2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5</v>
      </c>
      <c r="Q29" s="5">
        <f ca="1"/>
        <v>5</v>
      </c>
      <c r="R29" s="5">
        <f ca="1"/>
        <v>5</v>
      </c>
      <c r="S29" s="5">
        <f ca="1"/>
        <v>4</v>
      </c>
      <c r="T29" s="5">
        <f ca="1"/>
        <v>5</v>
      </c>
      <c r="U29" s="5">
        <f ca="1"/>
        <v>5</v>
      </c>
      <c r="V29" s="5">
        <f ca="1"/>
        <v>5</v>
      </c>
      <c r="W29" s="5">
        <f ca="1"/>
        <v>5</v>
      </c>
      <c r="X29" s="5">
        <f ca="1"/>
        <v>5</v>
      </c>
    </row>
    <row r="30" spans="2:24">
      <c r="B30" s="40" t="str">
        <f ca="1"/>
        <v>26-Jan</v>
      </c>
      <c r="C30" s="5">
        <v>1</v>
      </c>
      <c r="D30" s="5">
        <v>1</v>
      </c>
      <c r="E30" s="5">
        <v>1</v>
      </c>
      <c r="F30" s="5">
        <v>1</v>
      </c>
      <c r="G30" s="5">
        <v>1</v>
      </c>
      <c r="H30" s="5">
        <v>1</v>
      </c>
      <c r="I30" s="5">
        <v>1</v>
      </c>
      <c r="J30" s="5">
        <v>1</v>
      </c>
      <c r="K30" s="5">
        <v>1</v>
      </c>
      <c r="L30">
        <f ca="1"/>
        <v>5</v>
      </c>
      <c r="M30">
        <v>9</v>
      </c>
      <c r="O30" s="38"/>
    </row>
    <row r="31" spans="2:24">
      <c r="B31" s="40" t="str">
        <f ca="1"/>
        <v>27-Jan</v>
      </c>
      <c r="C31" s="5">
        <v>1</v>
      </c>
      <c r="D31" s="5">
        <v>1</v>
      </c>
      <c r="E31" s="5">
        <v>1</v>
      </c>
      <c r="F31" s="5">
        <v>1</v>
      </c>
      <c r="G31" s="5">
        <v>1</v>
      </c>
      <c r="H31" s="5">
        <v>1</v>
      </c>
      <c r="I31" s="5">
        <v>1</v>
      </c>
      <c r="J31" s="5">
        <v>1</v>
      </c>
      <c r="K31" s="5">
        <v>1</v>
      </c>
      <c r="L31">
        <f ca="1"/>
        <v>5</v>
      </c>
      <c r="M31">
        <v>9</v>
      </c>
      <c r="O31" s="38"/>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4">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4">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4">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4">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4">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row>
    <row r="173" spans="2:24">
      <c r="B173" s="40" t="str">
        <f ca="1"/>
        <v>18-Jun</v>
      </c>
      <c r="C173" s="5">
        <v>1</v>
      </c>
      <c r="D173" s="5">
        <v>1</v>
      </c>
      <c r="E173" s="5">
        <v>1</v>
      </c>
      <c r="F173" s="5">
        <v>0</v>
      </c>
      <c r="G173" s="5">
        <v>1</v>
      </c>
      <c r="H173" s="5">
        <v>1</v>
      </c>
      <c r="I173" s="5">
        <v>1</v>
      </c>
      <c r="J173" s="5">
        <v>1</v>
      </c>
      <c r="K173" s="5">
        <v>1</v>
      </c>
      <c r="L173">
        <f ca="1"/>
        <v>25</v>
      </c>
      <c r="M173">
        <v>8</v>
      </c>
      <c r="P173"/>
      <c r="Q173"/>
      <c r="R173"/>
      <c r="S173"/>
      <c r="T173"/>
      <c r="U173"/>
      <c r="V173"/>
      <c r="W173"/>
      <c r="X173"/>
    </row>
    <row r="174" spans="2:24">
      <c r="B174" s="40"/>
      <c r="C174" s="5"/>
      <c r="D174" s="5"/>
      <c r="E174" s="5"/>
      <c r="F174" s="5"/>
      <c r="G174" s="5"/>
      <c r="H174" s="5"/>
      <c r="I174" s="5"/>
      <c r="J174" s="5"/>
      <c r="K174" s="5"/>
      <c r="P174"/>
      <c r="Q174"/>
      <c r="R174"/>
      <c r="S174"/>
      <c r="T174"/>
      <c r="U174"/>
      <c r="V174"/>
      <c r="W174"/>
      <c r="X174"/>
    </row>
    <row r="175" spans="2:24">
      <c r="B175" s="40"/>
      <c r="C175" s="5"/>
      <c r="D175" s="5"/>
      <c r="E175" s="5"/>
      <c r="F175" s="5"/>
      <c r="G175" s="5"/>
      <c r="H175" s="5"/>
      <c r="I175" s="5"/>
      <c r="J175" s="5"/>
      <c r="K175" s="5"/>
      <c r="P175"/>
      <c r="Q175"/>
      <c r="R175"/>
      <c r="S175"/>
      <c r="T175"/>
      <c r="U175"/>
      <c r="V175"/>
      <c r="W175"/>
      <c r="X175"/>
    </row>
    <row r="176" spans="2:24">
      <c r="B176" s="40"/>
      <c r="C176" s="5"/>
      <c r="D176" s="5"/>
      <c r="E176" s="5"/>
      <c r="F176" s="5"/>
      <c r="G176" s="5"/>
      <c r="H176" s="5"/>
      <c r="I176" s="5"/>
      <c r="J176" s="5"/>
      <c r="K176" s="5"/>
      <c r="P176"/>
      <c r="Q176"/>
      <c r="R176"/>
      <c r="S176"/>
      <c r="T176"/>
      <c r="U176"/>
      <c r="V176"/>
      <c r="W176"/>
      <c r="X176"/>
    </row>
    <row r="177" spans="2:24">
      <c r="B177" s="40"/>
      <c r="C177" s="5"/>
      <c r="D177" s="5"/>
      <c r="E177" s="5"/>
      <c r="F177" s="5"/>
      <c r="G177" s="5"/>
      <c r="H177" s="5"/>
      <c r="I177" s="5"/>
      <c r="J177" s="5"/>
      <c r="K177" s="5"/>
      <c r="P177"/>
      <c r="Q177"/>
      <c r="R177"/>
      <c r="S177"/>
      <c r="T177"/>
      <c r="U177"/>
      <c r="V177"/>
      <c r="W177"/>
      <c r="X177"/>
    </row>
    <row r="178" spans="2:24">
      <c r="B178" s="40"/>
      <c r="C178" s="5"/>
      <c r="D178" s="5"/>
      <c r="E178" s="5"/>
      <c r="F178" s="5"/>
      <c r="G178" s="5"/>
      <c r="H178" s="5"/>
      <c r="I178" s="5"/>
      <c r="J178" s="5"/>
      <c r="K178" s="5"/>
      <c r="P178"/>
      <c r="Q178"/>
      <c r="R178"/>
      <c r="S178"/>
      <c r="T178"/>
      <c r="U178"/>
      <c r="V178"/>
      <c r="W178"/>
      <c r="X178"/>
    </row>
    <row r="179" spans="2:24">
      <c r="B179" s="40"/>
      <c r="C179" s="5"/>
      <c r="D179" s="5"/>
      <c r="E179" s="5"/>
      <c r="F179" s="5"/>
      <c r="G179" s="5"/>
      <c r="H179" s="5"/>
      <c r="I179" s="5"/>
      <c r="J179" s="5"/>
      <c r="K179" s="5"/>
      <c r="P179"/>
      <c r="Q179"/>
      <c r="R179"/>
      <c r="S179"/>
      <c r="T179"/>
      <c r="U179"/>
      <c r="V179"/>
      <c r="W179"/>
      <c r="X179"/>
    </row>
    <row r="180" spans="2:24">
      <c r="B180" s="40"/>
      <c r="C180" s="5"/>
      <c r="D180" s="5"/>
      <c r="E180" s="5"/>
      <c r="F180" s="5"/>
      <c r="G180" s="5"/>
      <c r="H180" s="5"/>
      <c r="I180" s="5"/>
      <c r="J180" s="5"/>
      <c r="K180" s="5"/>
      <c r="P180"/>
      <c r="Q180"/>
      <c r="R180"/>
      <c r="S180"/>
      <c r="T180"/>
      <c r="U180"/>
      <c r="V180"/>
      <c r="W180"/>
      <c r="X180"/>
    </row>
    <row r="181" spans="2:24">
      <c r="B181" s="40"/>
      <c r="C181" s="5"/>
      <c r="D181" s="5"/>
      <c r="E181" s="5"/>
      <c r="F181" s="5"/>
      <c r="G181" s="5"/>
      <c r="H181" s="5"/>
      <c r="I181" s="5"/>
      <c r="J181" s="5"/>
      <c r="K181" s="5"/>
      <c r="P181"/>
      <c r="Q181"/>
      <c r="R181"/>
      <c r="S181"/>
      <c r="T181"/>
      <c r="U181"/>
      <c r="V181"/>
      <c r="W181"/>
      <c r="X181"/>
    </row>
    <row r="182" spans="2:24">
      <c r="B182" s="40"/>
      <c r="C182" s="5"/>
      <c r="D182" s="5"/>
      <c r="E182" s="5"/>
      <c r="F182" s="5"/>
      <c r="G182" s="5"/>
      <c r="H182" s="5"/>
      <c r="I182" s="5"/>
      <c r="J182" s="5"/>
      <c r="K182" s="5"/>
      <c r="P182"/>
      <c r="Q182"/>
      <c r="R182"/>
      <c r="S182"/>
      <c r="T182"/>
      <c r="U182"/>
      <c r="V182"/>
      <c r="W182"/>
      <c r="X182"/>
    </row>
    <row r="183" spans="2:24">
      <c r="B183" s="40"/>
      <c r="C183" s="5"/>
      <c r="D183" s="5"/>
      <c r="E183" s="5"/>
      <c r="F183" s="5"/>
      <c r="G183" s="5"/>
      <c r="H183" s="5"/>
      <c r="I183" s="5"/>
      <c r="J183" s="5"/>
      <c r="K183" s="5"/>
      <c r="P183"/>
      <c r="Q183"/>
      <c r="R183"/>
      <c r="S183"/>
      <c r="T183"/>
      <c r="U183"/>
      <c r="V183"/>
      <c r="W183"/>
      <c r="X183"/>
    </row>
    <row r="184" spans="2:24">
      <c r="B184" s="40"/>
      <c r="C184" s="5"/>
      <c r="D184" s="5"/>
      <c r="E184" s="5"/>
      <c r="F184" s="5"/>
      <c r="G184" s="5"/>
      <c r="H184" s="5"/>
      <c r="I184" s="5"/>
      <c r="J184" s="5"/>
      <c r="K184" s="5"/>
      <c r="P184"/>
      <c r="Q184"/>
      <c r="R184"/>
      <c r="S184"/>
      <c r="T184"/>
      <c r="U184"/>
      <c r="V184"/>
      <c r="W184"/>
      <c r="X184"/>
    </row>
    <row r="185" spans="2:24">
      <c r="B185" s="40"/>
      <c r="C185" s="5"/>
      <c r="D185" s="5"/>
      <c r="E185" s="5"/>
      <c r="F185" s="5"/>
      <c r="G185" s="5"/>
      <c r="H185" s="5"/>
      <c r="I185" s="5"/>
      <c r="J185" s="5"/>
      <c r="K185" s="5"/>
      <c r="P185"/>
      <c r="Q185"/>
      <c r="R185"/>
      <c r="S185"/>
      <c r="T185"/>
      <c r="U185"/>
      <c r="V185"/>
      <c r="W185"/>
      <c r="X185"/>
    </row>
    <row r="186" spans="2:24">
      <c r="B186" s="40"/>
      <c r="C186" s="5"/>
      <c r="D186" s="5"/>
      <c r="E186" s="5"/>
      <c r="F186" s="5"/>
      <c r="G186" s="5"/>
      <c r="H186" s="5"/>
      <c r="I186" s="5"/>
      <c r="J186" s="5"/>
      <c r="K186" s="5"/>
      <c r="P186"/>
      <c r="Q186"/>
      <c r="R186"/>
      <c r="S186"/>
      <c r="T186"/>
      <c r="U186"/>
      <c r="V186"/>
      <c r="W186"/>
      <c r="X186"/>
    </row>
    <row r="187" spans="2:24">
      <c r="B187" s="40"/>
      <c r="C187" s="5"/>
      <c r="D187" s="5"/>
      <c r="E187" s="5"/>
      <c r="F187" s="5"/>
      <c r="G187" s="5"/>
      <c r="H187" s="5"/>
      <c r="I187" s="5"/>
      <c r="J187" s="5"/>
      <c r="K187" s="5"/>
      <c r="P187"/>
      <c r="Q187"/>
      <c r="R187"/>
      <c r="S187"/>
      <c r="T187"/>
      <c r="U187"/>
      <c r="V187"/>
      <c r="W187"/>
      <c r="X187"/>
    </row>
    <row r="188" spans="2:24">
      <c r="B188" s="40"/>
      <c r="C188" s="5"/>
      <c r="D188" s="5"/>
      <c r="E188" s="5"/>
      <c r="F188" s="5"/>
      <c r="G188" s="5"/>
      <c r="H188" s="5"/>
      <c r="I188" s="5"/>
      <c r="J188" s="5"/>
      <c r="K188" s="5"/>
      <c r="P188"/>
      <c r="Q188"/>
      <c r="R188"/>
      <c r="S188"/>
      <c r="T188"/>
      <c r="U188"/>
      <c r="V188"/>
      <c r="W188"/>
      <c r="X188"/>
    </row>
    <row r="189" spans="2:24">
      <c r="B189" s="40"/>
      <c r="C189" s="5"/>
      <c r="D189" s="5"/>
      <c r="E189" s="5"/>
      <c r="F189" s="5"/>
      <c r="G189" s="5"/>
      <c r="H189" s="5"/>
      <c r="I189" s="5"/>
      <c r="J189" s="5"/>
      <c r="K189" s="5"/>
      <c r="P189"/>
      <c r="Q189"/>
      <c r="R189"/>
      <c r="S189"/>
      <c r="T189"/>
      <c r="U189"/>
      <c r="V189"/>
      <c r="W189"/>
      <c r="X189"/>
    </row>
    <row r="190" spans="2:24">
      <c r="B190" s="40"/>
      <c r="C190" s="5"/>
      <c r="D190" s="5"/>
      <c r="E190" s="5"/>
      <c r="F190" s="5"/>
      <c r="G190" s="5"/>
      <c r="H190" s="5"/>
      <c r="I190" s="5"/>
      <c r="J190" s="5"/>
      <c r="K190" s="5"/>
      <c r="P190"/>
      <c r="Q190"/>
      <c r="R190"/>
      <c r="S190"/>
      <c r="T190"/>
      <c r="U190"/>
      <c r="V190"/>
      <c r="W190"/>
      <c r="X190"/>
    </row>
    <row r="191" spans="2:24">
      <c r="B191" s="40"/>
      <c r="C191" s="5"/>
      <c r="D191" s="5"/>
      <c r="E191" s="5"/>
      <c r="F191" s="5"/>
      <c r="G191" s="5"/>
      <c r="H191" s="5"/>
      <c r="I191" s="5"/>
      <c r="J191" s="5"/>
      <c r="K191" s="5"/>
      <c r="P191"/>
      <c r="Q191"/>
      <c r="R191"/>
      <c r="S191"/>
      <c r="T191"/>
      <c r="U191"/>
      <c r="V191"/>
      <c r="W191"/>
      <c r="X191"/>
    </row>
    <row r="192" spans="2:24">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8" priority="7">
      <formula>AND(LEN($O5)&gt;0,MOD(ROW(O5)-ROW($O$4),2))</formula>
    </cfRule>
  </conditionalFormatting>
  <conditionalFormatting sqref="O5:O95">
    <cfRule type="expression" dxfId="77" priority="6">
      <formula>LEN(O5)=0</formula>
    </cfRule>
  </conditionalFormatting>
  <conditionalFormatting sqref="B5:K65 B66:G67 I66:K67 B68:K369">
    <cfRule type="expression" dxfId="76" priority="4" stopIfTrue="1">
      <formula>LEN($B5)=0</formula>
    </cfRule>
    <cfRule type="expression" dxfId="75" priority="5" stopIfTrue="1">
      <formula>(LEN($B5)&gt;0)*(MOD(ROW(B5)-ROW(B$4),2)=0)</formula>
    </cfRule>
    <cfRule type="expression" dxfId="74" priority="8" stopIfTrue="1">
      <formula>AND(LEN($B5)&gt;0,MOD(ROW(B5)-ROW(B$4),2)=1)</formula>
    </cfRule>
  </conditionalFormatting>
  <conditionalFormatting sqref="H66">
    <cfRule type="expression" dxfId="73" priority="73" stopIfTrue="1">
      <formula>LEN($B67)=0</formula>
    </cfRule>
    <cfRule type="expression" dxfId="72" priority="74" stopIfTrue="1">
      <formula>(LEN($B67)&gt;0)*(MOD(ROW(H66)-ROW(H$4),2)=0)</formula>
    </cfRule>
    <cfRule type="expression" dxfId="71" priority="75" stopIfTrue="1">
      <formula>AND(LEN($B67)&gt;0,MOD(ROW(H66)-ROW(H$4),2)=1)</formula>
    </cfRule>
  </conditionalFormatting>
  <conditionalFormatting sqref="H67">
    <cfRule type="expression" dxfId="70" priority="1" stopIfTrue="1">
      <formula>LEN($B67)=0</formula>
    </cfRule>
    <cfRule type="expression" dxfId="69" priority="2" stopIfTrue="1">
      <formula>(LEN($B67)&gt;0)*(MOD(ROW(H67)-ROW(H$4),2)=0)</formula>
    </cfRule>
    <cfRule type="expression" dxfId="68"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42"/>
  <sheetViews>
    <sheetView topLeftCell="A4" workbookViewId="0">
      <pane ySplit="5" topLeftCell="A536" activePane="bottomLeft" state="frozen"/>
      <selection activeCell="Y145" sqref="Y145"/>
      <selection pane="bottomLeft" activeCell="X339" sqref="X339"/>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4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42">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AA542">
        <v>0</v>
      </c>
    </row>
  </sheetData>
  <conditionalFormatting sqref="D9:Y1000">
    <cfRule type="expression" dxfId="1" priority="1">
      <formula>MOD(ROW(D9)-ROW($D$8),2)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cols>
    <col min="2" max="2" width="26.140625" customWidth="1"/>
    <col min="4" max="4" width="13.28515625" customWidth="1"/>
    <col min="6" max="6" width="12.85546875" customWidth="1"/>
    <col min="7" max="7" width="12.42578125" bestFit="1" customWidth="1"/>
    <col min="8" max="8" width="11.28515625" bestFit="1" customWidth="1"/>
  </cols>
  <sheetData>
    <row r="1" spans="1:7" ht="15">
      <c r="A1" s="75" t="s">
        <v>2630</v>
      </c>
    </row>
    <row r="2" spans="1:7" ht="15">
      <c r="A2" s="75"/>
      <c r="F2" t="s">
        <v>2649</v>
      </c>
      <c r="G2" t="s">
        <v>2650</v>
      </c>
    </row>
    <row r="3" spans="1:7">
      <c r="A3" s="83" t="s">
        <v>2635</v>
      </c>
      <c r="C3" s="83" t="s">
        <v>2638</v>
      </c>
    </row>
    <row r="4" spans="1:7">
      <c r="B4" t="s">
        <v>2631</v>
      </c>
      <c r="C4" t="s">
        <v>2646</v>
      </c>
      <c r="D4">
        <v>780</v>
      </c>
      <c r="E4" t="s">
        <v>2651</v>
      </c>
    </row>
    <row r="5" spans="1:7">
      <c r="B5" t="s">
        <v>2568</v>
      </c>
      <c r="C5" t="s">
        <v>2639</v>
      </c>
      <c r="D5" s="53">
        <v>0.65</v>
      </c>
      <c r="E5" t="s">
        <v>2652</v>
      </c>
    </row>
    <row r="6" spans="1:7">
      <c r="B6" t="s">
        <v>2634</v>
      </c>
      <c r="C6" t="s">
        <v>2640</v>
      </c>
      <c r="D6" s="53">
        <v>0.14000000000000001</v>
      </c>
      <c r="E6" t="s">
        <v>2652</v>
      </c>
    </row>
    <row r="7" spans="1:7">
      <c r="D7" s="53"/>
    </row>
    <row r="8" spans="1:7">
      <c r="A8" s="83" t="s">
        <v>2636</v>
      </c>
    </row>
    <row r="9" spans="1:7">
      <c r="B9" t="s">
        <v>2644</v>
      </c>
      <c r="C9" t="s">
        <v>2645</v>
      </c>
      <c r="D9" s="74">
        <f>_nT/_BP</f>
        <v>427.00729927007302</v>
      </c>
      <c r="E9" t="s">
        <v>2651</v>
      </c>
    </row>
    <row r="10" spans="1:7">
      <c r="B10" t="s">
        <v>2633</v>
      </c>
      <c r="C10" t="s">
        <v>2641</v>
      </c>
      <c r="D10" s="53">
        <v>0.8</v>
      </c>
      <c r="E10" t="s">
        <v>2652</v>
      </c>
    </row>
    <row r="11" spans="1:7">
      <c r="B11" t="s">
        <v>2632</v>
      </c>
      <c r="C11" t="s">
        <v>2642</v>
      </c>
      <c r="D11" s="51">
        <v>0.11700000000000001</v>
      </c>
      <c r="E11" t="s">
        <v>2652</v>
      </c>
    </row>
    <row r="13" spans="1:7">
      <c r="A13" s="83" t="s">
        <v>2637</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2643</v>
      </c>
    </row>
    <row r="19" spans="1:12">
      <c r="B19" t="s">
        <v>2647</v>
      </c>
      <c r="C19" s="72">
        <v>1</v>
      </c>
      <c r="D19" s="69">
        <f>450</f>
        <v>450</v>
      </c>
      <c r="E19" t="s">
        <v>2651</v>
      </c>
      <c r="I19">
        <f>(_nT-70)/_nT*D19</f>
        <v>409.61538461538458</v>
      </c>
      <c r="L19">
        <v>456.14035087719299</v>
      </c>
    </row>
    <row r="20" spans="1:12">
      <c r="B20" t="s">
        <v>2557</v>
      </c>
      <c r="C20" s="72">
        <f>_nH</f>
        <v>0.65</v>
      </c>
      <c r="D20" s="69">
        <f>_nT*C20/_BP</f>
        <v>277.55474452554745</v>
      </c>
      <c r="E20" t="s">
        <v>2651</v>
      </c>
      <c r="I20">
        <f>(_nT-70)/_nT*D20</f>
        <v>252.64598540145985</v>
      </c>
      <c r="L20">
        <v>296.49122807017545</v>
      </c>
    </row>
    <row r="21" spans="1:12">
      <c r="B21" t="s">
        <v>2561</v>
      </c>
      <c r="C21" s="72">
        <v>0.02</v>
      </c>
      <c r="D21" s="69">
        <f>_nT*C21/_BP</f>
        <v>8.540145985401459</v>
      </c>
      <c r="E21" t="s">
        <v>2651</v>
      </c>
      <c r="F21" s="82"/>
      <c r="I21">
        <f>(_nT-70)/_nT*D21</f>
        <v>7.7737226277372251</v>
      </c>
      <c r="L21">
        <v>9.1228070175438596</v>
      </c>
    </row>
    <row r="22" spans="1:12">
      <c r="B22" t="s">
        <v>2558</v>
      </c>
      <c r="C22" s="72">
        <v>0.02</v>
      </c>
      <c r="D22" s="69">
        <f>_nT*C22/_BP</f>
        <v>8.540145985401459</v>
      </c>
      <c r="E22" t="s">
        <v>2651</v>
      </c>
      <c r="I22">
        <f>(_nT-70)/_nT*D22</f>
        <v>7.7737226277372251</v>
      </c>
      <c r="L22">
        <v>9.1228070175438596</v>
      </c>
    </row>
    <row r="23" spans="1:12">
      <c r="B23" t="s">
        <v>2567</v>
      </c>
      <c r="C23" s="72">
        <v>0.02</v>
      </c>
      <c r="D23" s="69">
        <f>_nT*C23/_BP</f>
        <v>8.540145985401459</v>
      </c>
      <c r="E23" t="s">
        <v>2651</v>
      </c>
      <c r="F23" s="73"/>
      <c r="I23">
        <f>(_nT-70)/_nT*D23</f>
        <v>7.7737226277372251</v>
      </c>
      <c r="L23">
        <v>9.1228070175438596</v>
      </c>
    </row>
    <row r="24" spans="1:12">
      <c r="B24" t="s">
        <v>2654</v>
      </c>
      <c r="C24" s="72">
        <f>(20+32.5)/D19</f>
        <v>0.11666666666666667</v>
      </c>
      <c r="D24" s="69">
        <v>70</v>
      </c>
      <c r="E24" t="s">
        <v>2651</v>
      </c>
      <c r="F24" s="73"/>
      <c r="G24">
        <v>70</v>
      </c>
      <c r="I24">
        <f>70/I19</f>
        <v>0.17089201877934274</v>
      </c>
      <c r="L24">
        <v>70</v>
      </c>
    </row>
    <row r="25" spans="1:12">
      <c r="C25" s="73">
        <f>SUM(C19:C24)</f>
        <v>1.8266666666666667</v>
      </c>
    </row>
    <row r="28" spans="1:12">
      <c r="A28" t="s">
        <v>2648</v>
      </c>
    </row>
    <row r="29" spans="1:12">
      <c r="A29" t="s">
        <v>2653</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2623</v>
      </c>
    </row>
    <row r="37" spans="2:11">
      <c r="B37" t="s">
        <v>2556</v>
      </c>
      <c r="C37">
        <v>450</v>
      </c>
      <c r="D37" s="72">
        <f>C37/$C$37</f>
        <v>1</v>
      </c>
      <c r="F37" t="s">
        <v>2556</v>
      </c>
      <c r="G37" s="72">
        <v>1</v>
      </c>
      <c r="H37">
        <f>(G37/$G$47)*$G$35</f>
        <v>399.99999999999994</v>
      </c>
      <c r="K37" t="s">
        <v>2624</v>
      </c>
    </row>
    <row r="38" spans="2:11">
      <c r="B38" t="s">
        <v>2560</v>
      </c>
      <c r="C38">
        <v>0</v>
      </c>
      <c r="D38" s="72">
        <f t="shared" ref="D38:D46" si="0">C38/$C$37</f>
        <v>0</v>
      </c>
      <c r="F38" t="s">
        <v>2560</v>
      </c>
      <c r="G38" s="72">
        <v>0</v>
      </c>
      <c r="H38">
        <f t="shared" ref="H38:H46" si="1">(G38/$G$47)*$G$35</f>
        <v>0</v>
      </c>
      <c r="K38" t="s">
        <v>2625</v>
      </c>
    </row>
    <row r="39" spans="2:11">
      <c r="B39" s="70" t="s">
        <v>2557</v>
      </c>
      <c r="C39">
        <v>315</v>
      </c>
      <c r="D39" s="72">
        <f t="shared" si="0"/>
        <v>0.7</v>
      </c>
      <c r="F39" t="s">
        <v>2557</v>
      </c>
      <c r="G39" s="72">
        <v>0.5</v>
      </c>
      <c r="H39">
        <f t="shared" si="1"/>
        <v>199.99999999999997</v>
      </c>
      <c r="K39" t="s">
        <v>2626</v>
      </c>
    </row>
    <row r="40" spans="2:11">
      <c r="B40" s="70" t="s">
        <v>2564</v>
      </c>
      <c r="C40">
        <v>0</v>
      </c>
      <c r="D40" s="72">
        <f t="shared" si="0"/>
        <v>0</v>
      </c>
      <c r="F40" t="s">
        <v>2564</v>
      </c>
      <c r="G40" s="72">
        <v>0</v>
      </c>
      <c r="H40">
        <f t="shared" si="1"/>
        <v>0</v>
      </c>
    </row>
    <row r="41" spans="2:11">
      <c r="B41" s="70" t="s">
        <v>2561</v>
      </c>
      <c r="C41">
        <v>8</v>
      </c>
      <c r="D41" s="72">
        <f t="shared" si="0"/>
        <v>1.7777777777777778E-2</v>
      </c>
      <c r="F41" t="s">
        <v>2561</v>
      </c>
      <c r="G41" s="72">
        <v>0.02</v>
      </c>
      <c r="H41">
        <f t="shared" si="1"/>
        <v>8</v>
      </c>
    </row>
    <row r="42" spans="2:11">
      <c r="B42" t="s">
        <v>2558</v>
      </c>
      <c r="C42">
        <v>8</v>
      </c>
      <c r="D42" s="72">
        <f t="shared" si="0"/>
        <v>1.7777777777777778E-2</v>
      </c>
      <c r="F42" t="s">
        <v>2558</v>
      </c>
      <c r="G42" s="72">
        <v>0.02</v>
      </c>
      <c r="H42">
        <f t="shared" si="1"/>
        <v>8</v>
      </c>
    </row>
    <row r="43" spans="2:11">
      <c r="B43" t="s">
        <v>2562</v>
      </c>
      <c r="C43">
        <v>18</v>
      </c>
      <c r="D43" s="72">
        <f t="shared" si="0"/>
        <v>0.04</v>
      </c>
      <c r="F43" t="s">
        <v>2562</v>
      </c>
      <c r="G43" s="72">
        <v>0</v>
      </c>
      <c r="H43">
        <f t="shared" si="1"/>
        <v>0</v>
      </c>
    </row>
    <row r="44" spans="2:11">
      <c r="B44" t="s">
        <v>2563</v>
      </c>
      <c r="C44">
        <v>54</v>
      </c>
      <c r="D44" s="72">
        <f t="shared" si="0"/>
        <v>0.12</v>
      </c>
      <c r="F44" t="s">
        <v>2563</v>
      </c>
      <c r="G44" s="72">
        <v>0</v>
      </c>
      <c r="H44">
        <f t="shared" si="1"/>
        <v>0</v>
      </c>
    </row>
    <row r="45" spans="2:11">
      <c r="B45" t="s">
        <v>2567</v>
      </c>
      <c r="C45">
        <v>8</v>
      </c>
      <c r="D45" s="72">
        <f t="shared" si="0"/>
        <v>1.7777777777777778E-2</v>
      </c>
      <c r="F45" t="s">
        <v>2567</v>
      </c>
      <c r="G45" s="72">
        <v>0.02</v>
      </c>
      <c r="H45">
        <f t="shared" si="1"/>
        <v>8</v>
      </c>
    </row>
    <row r="46" spans="2:11">
      <c r="B46" t="s">
        <v>2622</v>
      </c>
      <c r="C46">
        <v>31.5</v>
      </c>
      <c r="D46" s="72">
        <f t="shared" si="0"/>
        <v>7.0000000000000007E-2</v>
      </c>
      <c r="F46" t="s">
        <v>2559</v>
      </c>
      <c r="G46" s="72">
        <v>0</v>
      </c>
      <c r="H46">
        <f t="shared" si="1"/>
        <v>0</v>
      </c>
    </row>
    <row r="47" spans="2:11">
      <c r="D47" s="73">
        <f>SUM(D37:D46)</f>
        <v>1.9833333333333329</v>
      </c>
      <c r="G47" s="73">
        <f>SUM(G37:G46)</f>
        <v>1.56</v>
      </c>
    </row>
    <row r="49" spans="2:8">
      <c r="B49" t="s">
        <v>2570</v>
      </c>
    </row>
    <row r="50" spans="2:8">
      <c r="B50" t="s">
        <v>2569</v>
      </c>
      <c r="D50">
        <f>C37*D47</f>
        <v>892.49999999999977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2629</v>
      </c>
    </row>
    <row r="64" spans="2:8" ht="15">
      <c r="B64" s="60" t="s">
        <v>2627</v>
      </c>
      <c r="D64" s="82" t="s">
        <v>2628</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18-Jun-2026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18-Jun-2026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2026-06-18T17:03:02Z</dcterms:modified>
</cp:coreProperties>
</file>