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18"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87373099-C63E-4A00-A2D2-C23646EA10BF}" xr6:coauthVersionLast="47" xr6:coauthVersionMax="47" xr10:uidLastSave="{00000000-0000-0000-0000-000000000000}"/>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GermanPractice" sheetId="27" r:id="rId10"/>
    <sheet name="GermanText" sheetId="28" r:id="rId11"/>
    <sheet name="GermanBakingWords" sheetId="30" r:id="rId12"/>
    <sheet name="AddRows" sheetId="26" r:id="rId13"/>
    <sheet name="Python" sheetId="21" r:id="rId14"/>
    <sheet name="DataDrill" sheetId="25" r:id="rId15"/>
    <sheet name="PythonMore" sheetId="22" r:id="rId16"/>
    <sheet name="PointTraining" sheetId="4" r:id="rId17"/>
    <sheet name="Table 1 (2)" sheetId="20" r:id="rId18"/>
    <sheet name="water_levels_export" sheetId="24" r:id="rId19"/>
    <sheet name="LakeLevel" sheetId="23" r:id="rId20"/>
    <sheet name="Append1" sheetId="19" r:id="rId21"/>
    <sheet name="Table 3" sheetId="18" r:id="rId22"/>
    <sheet name="Table 2" sheetId="17" r:id="rId23"/>
    <sheet name="Table 1" sheetId="16" r:id="rId24"/>
    <sheet name="Hockey" sheetId="15" r:id="rId25"/>
    <sheet name="Sheet5" sheetId="13" r:id="rId26"/>
    <sheet name="Sheet4" sheetId="12" r:id="rId27"/>
    <sheet name="RAOBF" sheetId="8" r:id="rId28"/>
    <sheet name="BP_Data" sheetId="9" r:id="rId29"/>
    <sheet name="Sheet1" sheetId="5" r:id="rId30"/>
    <sheet name="Sheet2" sheetId="6" r:id="rId31"/>
    <sheet name="Sheet3" sheetId="10" r:id="rId32"/>
    <sheet name="DataValidation" sheetId="14" r:id="rId33"/>
    <sheet name="SH3_Correction_Table" sheetId="7" r:id="rId34"/>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8" hidden="1">BP_Data!$A$3:$M$3</definedName>
    <definedName name="_xlnm._FilterDatabase" localSheetId="31" hidden="1">Sheet3!$B$5:$E$16</definedName>
    <definedName name="_xlnm._FilterDatabase" localSheetId="26"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4" hidden="1">DataDrill!$F$20:$G$29</definedName>
    <definedName name="ExternalData_1" localSheetId="23" hidden="1">'Table 1'!$A$1:$J$4</definedName>
    <definedName name="ExternalData_1" localSheetId="5" hidden="1">Table15!$A$1:$E$17</definedName>
    <definedName name="ExternalData_1" localSheetId="18" hidden="1">water_levels_export!$A$1:$D$575</definedName>
    <definedName name="ExternalData_2" localSheetId="22" hidden="1">'Table 2'!$A$1:$J$8</definedName>
    <definedName name="ExternalData_3" localSheetId="21" hidden="1">'Table 3'!$A$1:$J$14</definedName>
    <definedName name="ExternalData_4" localSheetId="20" hidden="1">Append1!$A$1:$L$24</definedName>
    <definedName name="ExternalData_5" localSheetId="17"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Bread!$B$34:$H$67</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5"/>
    <pivotCache cacheId="3" r:id="rId36"/>
    <pivotCache cacheId="4" r:id="rId37"/>
  </pivotCaches>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 i="21" l="1" a="1"/>
  <c r="AA183" i="11"/>
  <c r="D39" i="29"/>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I2" i="35"/>
  <c r="J2" i="35" s="1"/>
  <c r="L2" i="35" s="1"/>
  <c r="K2" i="35"/>
  <c r="I3" i="35"/>
  <c r="J3" i="35" s="1"/>
  <c r="L3" i="35" s="1"/>
  <c r="H3" i="35"/>
  <c r="K3" i="35"/>
  <c r="H13" i="35"/>
  <c r="I13" i="35"/>
  <c r="J13" i="35" s="1"/>
  <c r="L13" i="35" s="1"/>
  <c r="K13" i="35"/>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I20" i="35"/>
  <c r="J20" i="35" s="1"/>
  <c r="L20" i="35" s="1"/>
  <c r="K20" i="35"/>
  <c r="I21" i="35"/>
  <c r="J21" i="35" s="1"/>
  <c r="L21" i="35" s="1"/>
  <c r="H21" i="35"/>
  <c r="K21" i="35"/>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I27" i="35"/>
  <c r="J27" i="35" s="1"/>
  <c r="L27" i="35" s="1"/>
  <c r="K27" i="35"/>
  <c r="H28" i="35"/>
  <c r="I28" i="35"/>
  <c r="J28" i="35" s="1"/>
  <c r="L28" i="35" s="1"/>
  <c r="K28" i="35"/>
  <c r="I29" i="35"/>
  <c r="J29" i="35" s="1"/>
  <c r="L29" i="35" s="1"/>
  <c r="H29" i="35"/>
  <c r="K29" i="35" s="1"/>
  <c r="I30" i="35"/>
  <c r="J30" i="35" s="1"/>
  <c r="L30" i="35" s="1"/>
  <c r="H30" i="35"/>
  <c r="K30" i="35" s="1"/>
  <c r="I31" i="35"/>
  <c r="J31" i="35" s="1"/>
  <c r="L31" i="35" s="1"/>
  <c r="H31" i="35"/>
  <c r="K31" i="35" s="1"/>
  <c r="H32" i="35"/>
  <c r="I32" i="35"/>
  <c r="J32" i="35" s="1"/>
  <c r="L32" i="35" s="1"/>
  <c r="K32" i="35"/>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<sst xmlns="http://schemas.openxmlformats.org/spreadsheetml/2006/main" count="6426" uniqueCount="2853">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</sst>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8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onnections" Target="connection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eetMetadata" Target="metadata.xml"/><Relationship Id="rId47" Type="http://schemas.microsoft.com/office/2017/06/relationships/richStyles" Target="richData/richStyles.xml"/><Relationship Id="rId50" Type="http://schemas.microsoft.com/office/2017/06/relationships/rdRichValueTypes" Target="richData/rdRichValueTypes.xml"/><Relationship Id="rId55" Type="http://schemas.microsoft.com/office/2023/09/relationships/Python" Target="pyth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3.xml"/><Relationship Id="rId40" Type="http://schemas.openxmlformats.org/officeDocument/2006/relationships/styles" Target="styles.xml"/><Relationship Id="rId45" Type="http://schemas.microsoft.com/office/2017/06/relationships/rdRichValueStructure" Target="richData/rdrichvaluestructure.xml"/><Relationship Id="rId53"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06/relationships/rdRichValue" Target="richData/rdrichvalue.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pivotCacheDefinition" Target="pivotCache/pivotCacheDefinition1.xml"/><Relationship Id="rId43" Type="http://schemas.microsoft.com/office/2022/10/relationships/richValueRel" Target="richData/richValueRel.xml"/><Relationship Id="rId48" Type="http://schemas.microsoft.com/office/2017/06/relationships/rdSupportingPropertyBagStructure" Target="richData/rdsupportingpropertybagstructure.xml"/><Relationship Id="rId56" Type="http://schemas.microsoft.com/office/2006/relationships/vbaProject" Target="vbaProject.bin"/><Relationship Id="rId8" Type="http://schemas.openxmlformats.org/officeDocument/2006/relationships/worksheet" Target="worksheets/sheet8.xml"/><Relationship Id="rId51" Type="http://schemas.microsoft.com/office/2022/11/relationships/FeaturePropertyBag" Target="featurePropertyBag/featurePropertyBag.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46" Type="http://schemas.microsoft.com/office/2017/06/relationships/rdArray" Target="richData/rdarray.xml"/><Relationship Id="rId20" Type="http://schemas.openxmlformats.org/officeDocument/2006/relationships/worksheet" Target="worksheets/sheet20.xml"/><Relationship Id="rId41" Type="http://schemas.openxmlformats.org/officeDocument/2006/relationships/sharedStrings" Target="sharedStrings.xml"/><Relationship Id="rId54"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2.xml"/><Relationship Id="rId49" Type="http://schemas.microsoft.com/office/2017/06/relationships/rdSupportingPropertyBag" Target="richData/rdsupporting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5745"/>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2154</xdr:colOff>
          <xdr:row>154</xdr:row>
          <xdr:rowOff>5714</xdr:rowOff>
        </xdr:from>
        <xdr:to>
          <xdr:col>24</xdr:col>
          <xdr:colOff>0</xdr:colOff>
          <xdr:row>185</xdr:row>
          <xdr:rowOff>0</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31" spid="_x0000_s161666"/>
                </a:ext>
              </a:extLst>
            </xdr:cNvPicPr>
          </xdr:nvPicPr>
          <xdr:blipFill>
            <a:blip xmlns:r="http://schemas.openxmlformats.org/officeDocument/2006/relationships" r:embed="rId1"/>
            <a:srcRect/>
            <a:stretch>
              <a:fillRect/>
            </a:stretch>
          </xdr:blipFill>
          <xdr:spPr bwMode="auto">
            <a:xfrm>
              <a:off x="4456923" y="25814068"/>
              <a:ext cx="2430385" cy="4900394"/>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0x7F4337184320&gt;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4.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9.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31.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4.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79" activePane="bottomLeft" state="frozen"/>
      <selection activeCell="P541" sqref="P541"/>
      <selection pane="bottomLeft" activeCell="I190" sqref="I190"/>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185" ca="1">TEXT(DATE(2026,1,_xlfn.SEQUENCE(1+_xlfn.DAYS(TODAY(),DATE(2026,1,1)))),"dd-mmm")</f>
        <v>01-Jan</v>
      </c>
      <c r="C5" s="5">
        <v>1</v>
      </c>
      <c r="D5" s="5">
        <v>1</v>
      </c>
      <c r="E5" s="5">
        <v>0</v>
      </c>
      <c r="F5" s="5">
        <v>0</v>
      </c>
      <c r="G5" s="5">
        <v>1</v>
      </c>
      <c r="H5" s="5">
        <v>1</v>
      </c>
      <c r="I5" s="5">
        <v>1</v>
      </c>
      <c r="J5" s="5">
        <v>1</v>
      </c>
      <c r="K5" s="5">
        <v>1</v>
      </c>
      <c r="L5" cm="1">
        <f t="array" aca="1" ref="L5:L185" ca="1">_xlfn.BYROW(_xlfn.TAKE(Banded,,1),_xleta.WEEKNUM)</f>
        <v>1</v>
      </c>
      <c r="M5" cm="1">
        <f t="array" ref="M5:M185">_xlfn.BYROW(_xlfn.DROP(Banded,,1),_xleta.SUM)</f>
        <v>7</v>
      </c>
      <c r="O5" s="38" cm="1">
        <f t="array" aca="1" ref="O5:X31"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3</v>
      </c>
      <c r="Q31" s="5">
        <f ca="1"/>
        <v>3</v>
      </c>
      <c r="R31" s="5">
        <f ca="1"/>
        <v>3</v>
      </c>
      <c r="S31" s="5">
        <f ca="1"/>
        <v>3</v>
      </c>
      <c r="T31" s="5">
        <f ca="1"/>
        <v>3</v>
      </c>
      <c r="U31" s="5">
        <f ca="1"/>
        <v>3</v>
      </c>
      <c r="V31" s="5">
        <f ca="1"/>
        <v>3</v>
      </c>
      <c r="W31" s="5">
        <f ca="1"/>
        <v>3</v>
      </c>
      <c r="X31" s="5">
        <f ca="1"/>
        <v>3</v>
      </c>
    </row>
    <row r="32" spans="2:24">
      <c r="B32" s="40" t="str">
        <f ca="1"/>
        <v>28-Jan</v>
      </c>
      <c r="C32" s="5">
        <v>1</v>
      </c>
      <c r="D32" s="5">
        <v>1</v>
      </c>
      <c r="E32" s="5">
        <v>0</v>
      </c>
      <c r="F32" s="5">
        <v>1</v>
      </c>
      <c r="G32" s="5">
        <v>1</v>
      </c>
      <c r="H32" s="5">
        <v>1</v>
      </c>
      <c r="I32" s="5">
        <v>1</v>
      </c>
      <c r="J32" s="5">
        <v>1</v>
      </c>
      <c r="K32" s="5">
        <v>1</v>
      </c>
      <c r="L32">
        <f ca="1"/>
        <v>5</v>
      </c>
      <c r="M32">
        <v>8</v>
      </c>
      <c r="O32" s="38"/>
    </row>
    <row r="33" spans="2:15">
      <c r="B33" s="40" t="str">
        <f ca="1"/>
        <v>29-Jan</v>
      </c>
      <c r="C33" s="5">
        <v>1</v>
      </c>
      <c r="D33" s="5">
        <v>1</v>
      </c>
      <c r="E33" s="5">
        <v>1</v>
      </c>
      <c r="F33" s="5">
        <v>1</v>
      </c>
      <c r="G33" s="5">
        <v>1</v>
      </c>
      <c r="H33" s="5">
        <v>1</v>
      </c>
      <c r="I33" s="5">
        <v>1</v>
      </c>
      <c r="J33" s="5">
        <v>1</v>
      </c>
      <c r="K33" s="5">
        <v>1</v>
      </c>
      <c r="L33">
        <f ca="1"/>
        <v>5</v>
      </c>
      <c r="M33">
        <v>9</v>
      </c>
      <c r="O33" s="38"/>
    </row>
    <row r="34" spans="2:15">
      <c r="B34" s="40" t="str">
        <f ca="1"/>
        <v>30-Jan</v>
      </c>
      <c r="C34" s="5">
        <v>1</v>
      </c>
      <c r="D34" s="5">
        <v>1</v>
      </c>
      <c r="E34" s="5">
        <v>1</v>
      </c>
      <c r="F34" s="5">
        <v>1</v>
      </c>
      <c r="G34" s="5">
        <v>1</v>
      </c>
      <c r="H34" s="5">
        <v>1</v>
      </c>
      <c r="I34" s="5">
        <v>1</v>
      </c>
      <c r="J34" s="5">
        <v>1</v>
      </c>
      <c r="K34" s="5">
        <v>1</v>
      </c>
      <c r="L34">
        <f ca="1"/>
        <v>5</v>
      </c>
      <c r="M34">
        <v>9</v>
      </c>
      <c r="O34" s="38"/>
    </row>
    <row r="35" spans="2:15">
      <c r="B35" s="40" t="str">
        <f ca="1"/>
        <v>31-Jan</v>
      </c>
      <c r="C35" s="5">
        <v>1</v>
      </c>
      <c r="D35" s="5">
        <v>1</v>
      </c>
      <c r="E35" s="5">
        <v>0</v>
      </c>
      <c r="F35" s="5">
        <v>1</v>
      </c>
      <c r="G35" s="5">
        <v>1</v>
      </c>
      <c r="H35" s="5">
        <v>1</v>
      </c>
      <c r="I35" s="5">
        <v>1</v>
      </c>
      <c r="J35" s="5">
        <v>1</v>
      </c>
      <c r="K35" s="5">
        <v>1</v>
      </c>
      <c r="L35">
        <f ca="1"/>
        <v>5</v>
      </c>
      <c r="M35">
        <v>8</v>
      </c>
      <c r="O35" s="38"/>
    </row>
    <row r="36" spans="2:15">
      <c r="B36" s="40" t="str">
        <f ca="1"/>
        <v>01-Feb</v>
      </c>
      <c r="C36" s="5">
        <v>1</v>
      </c>
      <c r="D36" s="5">
        <v>1</v>
      </c>
      <c r="E36" s="5">
        <v>1</v>
      </c>
      <c r="F36" s="5">
        <v>1</v>
      </c>
      <c r="G36" s="5">
        <v>1</v>
      </c>
      <c r="H36" s="5">
        <v>1</v>
      </c>
      <c r="I36" s="5">
        <v>1</v>
      </c>
      <c r="J36" s="5">
        <v>1</v>
      </c>
      <c r="K36" s="5">
        <v>1</v>
      </c>
      <c r="L36">
        <f ca="1"/>
        <v>6</v>
      </c>
      <c r="M36">
        <v>9</v>
      </c>
      <c r="O36" s="38"/>
    </row>
    <row r="37" spans="2:15">
      <c r="B37" s="40" t="str">
        <f ca="1"/>
        <v>02-Feb</v>
      </c>
      <c r="C37" s="5">
        <v>1</v>
      </c>
      <c r="D37" s="5">
        <v>1</v>
      </c>
      <c r="E37" s="5">
        <v>0</v>
      </c>
      <c r="F37" s="5">
        <v>1</v>
      </c>
      <c r="G37" s="5">
        <v>1</v>
      </c>
      <c r="H37" s="5">
        <v>1</v>
      </c>
      <c r="I37" s="5">
        <v>1</v>
      </c>
      <c r="J37" s="5">
        <v>1</v>
      </c>
      <c r="K37" s="5">
        <v>1</v>
      </c>
      <c r="L37">
        <f ca="1"/>
        <v>6</v>
      </c>
      <c r="M37">
        <v>8</v>
      </c>
      <c r="O37" s="38"/>
    </row>
    <row r="38" spans="2:15">
      <c r="B38" s="40" t="str">
        <f ca="1"/>
        <v>03-Feb</v>
      </c>
      <c r="C38" s="5">
        <v>1</v>
      </c>
      <c r="D38" s="5">
        <v>1</v>
      </c>
      <c r="E38" s="5">
        <v>0</v>
      </c>
      <c r="F38" s="5">
        <v>1</v>
      </c>
      <c r="G38" s="5">
        <v>1</v>
      </c>
      <c r="H38" s="5">
        <v>1</v>
      </c>
      <c r="I38" s="5">
        <v>1</v>
      </c>
      <c r="J38" s="5">
        <v>1</v>
      </c>
      <c r="K38" s="5">
        <v>1</v>
      </c>
      <c r="L38">
        <f ca="1"/>
        <v>6</v>
      </c>
      <c r="M38">
        <v>8</v>
      </c>
      <c r="O38" s="38"/>
    </row>
    <row r="39" spans="2:15">
      <c r="B39" s="40" t="str">
        <f ca="1"/>
        <v>04-Feb</v>
      </c>
      <c r="C39" s="5">
        <v>1</v>
      </c>
      <c r="D39" s="5">
        <v>1</v>
      </c>
      <c r="E39" s="5">
        <v>0</v>
      </c>
      <c r="F39" s="5">
        <v>1</v>
      </c>
      <c r="G39" s="5">
        <v>1</v>
      </c>
      <c r="H39" s="5">
        <v>1</v>
      </c>
      <c r="I39" s="5">
        <v>1</v>
      </c>
      <c r="J39" s="5">
        <v>1</v>
      </c>
      <c r="K39" s="5">
        <v>1</v>
      </c>
      <c r="L39">
        <f ca="1"/>
        <v>6</v>
      </c>
      <c r="M39">
        <v>8</v>
      </c>
      <c r="O39" s="38"/>
    </row>
    <row r="40" spans="2:15">
      <c r="B40" s="40" t="str">
        <f ca="1"/>
        <v>05-Feb</v>
      </c>
      <c r="C40" s="5">
        <v>1</v>
      </c>
      <c r="D40" s="5">
        <v>1</v>
      </c>
      <c r="E40" s="5">
        <v>1</v>
      </c>
      <c r="F40" s="5">
        <v>1</v>
      </c>
      <c r="G40" s="5">
        <v>1</v>
      </c>
      <c r="H40" s="5">
        <v>1</v>
      </c>
      <c r="I40" s="5">
        <v>1</v>
      </c>
      <c r="J40" s="5">
        <v>1</v>
      </c>
      <c r="K40" s="5">
        <v>1</v>
      </c>
      <c r="L40">
        <f ca="1"/>
        <v>6</v>
      </c>
      <c r="M40">
        <v>9</v>
      </c>
      <c r="O40" s="38"/>
    </row>
    <row r="41" spans="2:15">
      <c r="B41" s="40" t="str">
        <f ca="1"/>
        <v>06-Feb</v>
      </c>
      <c r="C41" s="5">
        <v>1</v>
      </c>
      <c r="D41" s="5">
        <v>1</v>
      </c>
      <c r="E41" s="5">
        <v>1</v>
      </c>
      <c r="F41" s="5">
        <v>1</v>
      </c>
      <c r="G41" s="5">
        <v>1</v>
      </c>
      <c r="H41" s="5">
        <v>1</v>
      </c>
      <c r="I41" s="5">
        <v>1</v>
      </c>
      <c r="J41" s="5">
        <v>1</v>
      </c>
      <c r="K41" s="5">
        <v>1</v>
      </c>
      <c r="L41">
        <f ca="1"/>
        <v>6</v>
      </c>
      <c r="M41">
        <v>9</v>
      </c>
      <c r="O41" s="38"/>
    </row>
    <row r="42" spans="2:15">
      <c r="B42" s="40" t="str">
        <f ca="1"/>
        <v>07-Feb</v>
      </c>
      <c r="C42" s="5">
        <v>1</v>
      </c>
      <c r="D42" s="5">
        <v>1</v>
      </c>
      <c r="E42" s="5">
        <v>0</v>
      </c>
      <c r="F42" s="5">
        <v>1</v>
      </c>
      <c r="G42" s="5">
        <v>1</v>
      </c>
      <c r="H42" s="5">
        <v>1</v>
      </c>
      <c r="I42" s="5">
        <v>1</v>
      </c>
      <c r="J42" s="5">
        <v>1</v>
      </c>
      <c r="K42" s="5">
        <v>1</v>
      </c>
      <c r="L42">
        <f ca="1"/>
        <v>6</v>
      </c>
      <c r="M42">
        <v>8</v>
      </c>
      <c r="O42" s="38"/>
    </row>
    <row r="43" spans="2:15">
      <c r="B43" s="40" t="str">
        <f ca="1"/>
        <v>08-Feb</v>
      </c>
      <c r="C43" s="5">
        <v>1</v>
      </c>
      <c r="D43" s="5">
        <v>1</v>
      </c>
      <c r="E43" s="5">
        <v>1</v>
      </c>
      <c r="F43" s="5">
        <v>1</v>
      </c>
      <c r="G43" s="5">
        <v>1</v>
      </c>
      <c r="H43" s="5">
        <v>1</v>
      </c>
      <c r="I43" s="5">
        <v>1</v>
      </c>
      <c r="J43" s="5">
        <v>1</v>
      </c>
      <c r="K43" s="5">
        <v>1</v>
      </c>
      <c r="L43">
        <f ca="1"/>
        <v>7</v>
      </c>
      <c r="M43">
        <v>9</v>
      </c>
      <c r="O43" s="38"/>
    </row>
    <row r="44" spans="2:15">
      <c r="B44" s="40" t="str">
        <f ca="1"/>
        <v>09-Feb</v>
      </c>
      <c r="C44" s="5">
        <v>1</v>
      </c>
      <c r="D44" s="5">
        <v>1</v>
      </c>
      <c r="E44" s="5">
        <v>1</v>
      </c>
      <c r="F44" s="5">
        <v>1</v>
      </c>
      <c r="G44" s="5">
        <v>1</v>
      </c>
      <c r="H44" s="5">
        <v>1</v>
      </c>
      <c r="I44" s="5">
        <v>1</v>
      </c>
      <c r="J44" s="5">
        <v>1</v>
      </c>
      <c r="K44" s="5">
        <v>1</v>
      </c>
      <c r="L44">
        <f ca="1"/>
        <v>7</v>
      </c>
      <c r="M44">
        <v>9</v>
      </c>
      <c r="O44" s="38"/>
    </row>
    <row r="45" spans="2:15">
      <c r="B45" s="40" t="str">
        <f ca="1"/>
        <v>10-Feb</v>
      </c>
      <c r="C45" s="45">
        <v>1</v>
      </c>
      <c r="D45" s="5">
        <v>1</v>
      </c>
      <c r="E45" s="5">
        <v>0</v>
      </c>
      <c r="F45" s="5">
        <v>1</v>
      </c>
      <c r="G45" s="5">
        <v>1</v>
      </c>
      <c r="H45" s="5">
        <v>1</v>
      </c>
      <c r="I45" s="5">
        <v>1</v>
      </c>
      <c r="J45" s="5">
        <v>1</v>
      </c>
      <c r="K45" s="5">
        <v>1</v>
      </c>
      <c r="L45">
        <f ca="1"/>
        <v>7</v>
      </c>
      <c r="M45">
        <v>8</v>
      </c>
      <c r="O45" s="38"/>
    </row>
    <row r="46" spans="2:15">
      <c r="B46" s="40" t="str">
        <f ca="1"/>
        <v>11-Feb</v>
      </c>
      <c r="C46" s="5">
        <v>1</v>
      </c>
      <c r="D46" s="5">
        <v>1</v>
      </c>
      <c r="E46" s="5">
        <v>0</v>
      </c>
      <c r="F46" s="5">
        <v>1</v>
      </c>
      <c r="G46" s="5">
        <v>1</v>
      </c>
      <c r="H46" s="5">
        <v>1</v>
      </c>
      <c r="I46" s="5">
        <v>1</v>
      </c>
      <c r="J46" s="5">
        <v>1</v>
      </c>
      <c r="K46" s="5">
        <v>1</v>
      </c>
      <c r="L46">
        <f ca="1"/>
        <v>7</v>
      </c>
      <c r="M46">
        <v>8</v>
      </c>
      <c r="O46" s="38"/>
    </row>
    <row r="47" spans="2:15">
      <c r="B47" s="40" t="str">
        <f ca="1"/>
        <v>12-Feb</v>
      </c>
      <c r="C47" s="5">
        <v>1</v>
      </c>
      <c r="D47" s="5">
        <v>1</v>
      </c>
      <c r="E47" s="5">
        <v>0</v>
      </c>
      <c r="F47" s="45">
        <v>1</v>
      </c>
      <c r="G47" s="5">
        <v>1</v>
      </c>
      <c r="H47" s="5">
        <v>1</v>
      </c>
      <c r="I47" s="5">
        <v>1</v>
      </c>
      <c r="J47" s="5">
        <v>1</v>
      </c>
      <c r="K47" s="5">
        <v>1</v>
      </c>
      <c r="L47">
        <f ca="1"/>
        <v>7</v>
      </c>
      <c r="M47">
        <v>8</v>
      </c>
      <c r="O47" s="38"/>
    </row>
    <row r="48" spans="2:15">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c r="C186" s="5"/>
      <c r="D186" s="5"/>
      <c r="E186" s="5"/>
      <c r="F186" s="5"/>
      <c r="G186" s="5"/>
      <c r="H186" s="5"/>
      <c r="I186" s="5"/>
      <c r="J186" s="5"/>
      <c r="K186" s="5"/>
      <c r="P186"/>
      <c r="Q186"/>
      <c r="R186"/>
      <c r="S186"/>
      <c r="T186"/>
      <c r="U186"/>
      <c r="V186"/>
      <c r="W186"/>
      <c r="X186"/>
    </row>
    <row r="187" spans="2:27">
      <c r="B187" s="40"/>
      <c r="C187" s="5"/>
      <c r="D187" s="5"/>
      <c r="E187" s="5"/>
      <c r="F187" s="5"/>
      <c r="G187" s="5"/>
      <c r="H187" s="5"/>
      <c r="I187" s="5"/>
      <c r="J187" s="5"/>
      <c r="K187" s="5"/>
      <c r="P187"/>
      <c r="Q187"/>
      <c r="R187"/>
      <c r="S187"/>
      <c r="T187"/>
      <c r="U187"/>
      <c r="V187"/>
      <c r="W187"/>
      <c r="X187"/>
    </row>
    <row r="188" spans="2:27">
      <c r="B188" s="40"/>
      <c r="C188" s="5"/>
      <c r="D188" s="5"/>
      <c r="E188" s="5"/>
      <c r="F188" s="5"/>
      <c r="G188" s="5"/>
      <c r="H188" s="5"/>
      <c r="I188" s="5"/>
      <c r="J188" s="5"/>
      <c r="K188" s="5"/>
      <c r="P188"/>
      <c r="Q188"/>
      <c r="R188"/>
      <c r="S188"/>
      <c r="T188"/>
      <c r="U188"/>
      <c r="V188"/>
      <c r="W188"/>
      <c r="X188"/>
    </row>
    <row r="189" spans="2:27">
      <c r="B189" s="40"/>
      <c r="C189" s="5"/>
      <c r="D189" s="5"/>
      <c r="E189" s="5"/>
      <c r="F189" s="5"/>
      <c r="G189" s="5"/>
      <c r="H189" s="5"/>
      <c r="I189" s="5"/>
      <c r="J189" s="5"/>
      <c r="K189" s="5"/>
      <c r="P189"/>
      <c r="Q189"/>
      <c r="R189"/>
      <c r="S189"/>
      <c r="T189"/>
      <c r="U189"/>
      <c r="V189"/>
      <c r="W189"/>
      <c r="X189"/>
    </row>
    <row r="190" spans="2:27">
      <c r="B190" s="40"/>
      <c r="C190" s="5"/>
      <c r="D190" s="5"/>
      <c r="E190" s="5"/>
      <c r="F190" s="5"/>
      <c r="G190" s="5"/>
      <c r="H190" s="5"/>
      <c r="I190" s="5"/>
      <c r="J190" s="5"/>
      <c r="K190" s="5"/>
      <c r="P190"/>
      <c r="Q190"/>
      <c r="R190"/>
      <c r="S190"/>
      <c r="T190"/>
      <c r="U190"/>
      <c r="V190"/>
      <c r="W190"/>
      <c r="X190"/>
    </row>
    <row r="191" spans="2:27">
      <c r="B191" s="40"/>
      <c r="C191" s="5"/>
      <c r="D191" s="5"/>
      <c r="E191" s="5"/>
      <c r="F191" s="5"/>
      <c r="G191" s="5"/>
      <c r="H191" s="5"/>
      <c r="I191" s="5"/>
      <c r="J191" s="5"/>
      <c r="K191" s="5"/>
      <c r="P191"/>
      <c r="Q191"/>
      <c r="R191"/>
      <c r="S191"/>
      <c r="T191"/>
      <c r="U191"/>
      <c r="V191"/>
      <c r="W191"/>
      <c r="X191"/>
    </row>
    <row r="192" spans="2:27">
      <c r="B192" s="40"/>
      <c r="C192" s="5"/>
      <c r="D192" s="5"/>
      <c r="E192" s="5"/>
      <c r="F192" s="5"/>
      <c r="G192" s="5"/>
      <c r="H192" s="5"/>
      <c r="I192" s="5"/>
      <c r="J192" s="5"/>
      <c r="K192" s="5"/>
      <c r="P192"/>
      <c r="Q192"/>
      <c r="R192"/>
      <c r="S192"/>
      <c r="T192"/>
      <c r="U192"/>
      <c r="V192"/>
      <c r="W192"/>
      <c r="X192"/>
    </row>
    <row r="193" spans="2:24">
      <c r="B193" s="40"/>
      <c r="C193" s="5"/>
      <c r="D193" s="5"/>
      <c r="E193" s="5"/>
      <c r="F193" s="5"/>
      <c r="G193" s="5"/>
      <c r="H193" s="5"/>
      <c r="I193" s="5"/>
      <c r="J193" s="5"/>
      <c r="K193" s="5"/>
      <c r="P193"/>
      <c r="Q193"/>
      <c r="R193"/>
      <c r="S193"/>
      <c r="T193"/>
      <c r="U193"/>
      <c r="V193"/>
      <c r="W193"/>
      <c r="X193"/>
    </row>
    <row r="194" spans="2:24">
      <c r="B194" s="40"/>
      <c r="C194" s="5"/>
      <c r="D194" s="5"/>
      <c r="E194" s="5"/>
      <c r="F194" s="5"/>
      <c r="G194" s="5"/>
      <c r="H194" s="5"/>
      <c r="I194" s="5"/>
      <c r="J194" s="5"/>
      <c r="K194" s="5"/>
      <c r="P194"/>
      <c r="Q194"/>
      <c r="R194"/>
      <c r="S194"/>
      <c r="T194"/>
      <c r="U194"/>
      <c r="V194"/>
      <c r="W194"/>
      <c r="X194"/>
    </row>
    <row r="195" spans="2:24">
      <c r="B195" s="40"/>
      <c r="C195" s="5"/>
      <c r="D195" s="5"/>
      <c r="E195" s="5"/>
      <c r="F195" s="5"/>
      <c r="G195" s="5"/>
      <c r="H195" s="5"/>
      <c r="I195" s="5"/>
      <c r="J195" s="5"/>
      <c r="K195" s="5"/>
      <c r="P195"/>
      <c r="Q195"/>
      <c r="R195"/>
      <c r="S195"/>
      <c r="T195"/>
      <c r="U195"/>
      <c r="V195"/>
      <c r="W195"/>
      <c r="X195"/>
    </row>
    <row r="196" spans="2:24">
      <c r="B196" s="40"/>
      <c r="C196" s="5"/>
      <c r="D196" s="5"/>
      <c r="E196" s="5"/>
      <c r="F196" s="5"/>
      <c r="G196" s="5"/>
      <c r="H196" s="5"/>
      <c r="I196" s="5"/>
      <c r="J196" s="5"/>
      <c r="K196" s="5"/>
      <c r="P196"/>
      <c r="Q196"/>
      <c r="R196"/>
      <c r="S196"/>
      <c r="T196"/>
      <c r="U196"/>
      <c r="V196"/>
      <c r="W196"/>
      <c r="X196"/>
    </row>
    <row r="197" spans="2:24">
      <c r="B197" s="40"/>
      <c r="C197" s="5"/>
      <c r="D197" s="5"/>
      <c r="E197" s="5"/>
      <c r="F197" s="5"/>
      <c r="G197" s="5"/>
      <c r="H197" s="5"/>
      <c r="I197" s="5"/>
      <c r="J197" s="5"/>
      <c r="K197" s="5"/>
      <c r="P197"/>
      <c r="Q197"/>
      <c r="R197"/>
      <c r="S197"/>
      <c r="T197"/>
      <c r="U197"/>
      <c r="V197"/>
      <c r="W197"/>
      <c r="X197"/>
    </row>
    <row r="198" spans="2:24">
      <c r="B198" s="40"/>
      <c r="C198" s="5"/>
      <c r="D198" s="5"/>
      <c r="E198" s="5"/>
      <c r="F198" s="5"/>
      <c r="G198" s="5"/>
      <c r="H198" s="5"/>
      <c r="I198" s="5"/>
      <c r="J198" s="5"/>
      <c r="K198" s="5"/>
      <c r="P198"/>
      <c r="Q198"/>
      <c r="R198"/>
      <c r="S198"/>
      <c r="T198"/>
      <c r="U198"/>
      <c r="V198"/>
      <c r="W198"/>
      <c r="X198"/>
    </row>
    <row r="199" spans="2:24">
      <c r="B199" s="40"/>
      <c r="C199" s="5"/>
      <c r="D199" s="5"/>
      <c r="E199" s="5"/>
      <c r="F199" s="5"/>
      <c r="G199" s="5"/>
      <c r="H199" s="5"/>
      <c r="I199" s="5"/>
      <c r="J199" s="5"/>
      <c r="K199" s="5"/>
      <c r="P199"/>
      <c r="Q199"/>
      <c r="R199"/>
      <c r="S199"/>
      <c r="T199"/>
      <c r="U199"/>
      <c r="V199"/>
      <c r="W199"/>
      <c r="X199"/>
    </row>
    <row r="200" spans="2:24">
      <c r="B200" s="40"/>
      <c r="C200" s="5"/>
      <c r="D200" s="5"/>
      <c r="E200" s="5"/>
      <c r="F200" s="5"/>
      <c r="G200" s="5"/>
      <c r="H200" s="5"/>
      <c r="I200" s="5"/>
      <c r="J200" s="5"/>
      <c r="K200" s="5"/>
      <c r="P200"/>
      <c r="Q200"/>
      <c r="R200"/>
      <c r="S200"/>
      <c r="T200"/>
      <c r="U200"/>
      <c r="V200"/>
      <c r="W200"/>
      <c r="X200"/>
    </row>
    <row r="201" spans="2:24">
      <c r="B201" s="40"/>
      <c r="C201" s="5"/>
      <c r="D201" s="5"/>
      <c r="E201" s="5"/>
      <c r="F201" s="5"/>
      <c r="G201" s="5"/>
      <c r="H201" s="5"/>
      <c r="I201" s="5"/>
      <c r="J201" s="5"/>
      <c r="K201" s="5"/>
      <c r="P201"/>
      <c r="Q201"/>
      <c r="R201"/>
      <c r="S201"/>
      <c r="T201"/>
      <c r="U201"/>
      <c r="V201"/>
      <c r="W201"/>
      <c r="X201"/>
    </row>
    <row r="202" spans="2:24">
      <c r="B202" s="40"/>
      <c r="C202" s="5"/>
      <c r="D202" s="5"/>
      <c r="E202" s="5"/>
      <c r="F202" s="5"/>
      <c r="G202" s="5"/>
      <c r="H202" s="5"/>
      <c r="I202" s="5"/>
      <c r="J202" s="5"/>
      <c r="K202" s="5"/>
      <c r="P202"/>
      <c r="Q202"/>
      <c r="R202"/>
      <c r="S202"/>
      <c r="T202"/>
      <c r="U202"/>
      <c r="V202"/>
      <c r="W202"/>
      <c r="X202"/>
    </row>
    <row r="203" spans="2:24">
      <c r="B203" s="40"/>
      <c r="C203" s="5"/>
      <c r="D203" s="5"/>
      <c r="E203" s="5"/>
      <c r="F203" s="5"/>
      <c r="G203" s="5"/>
      <c r="H203" s="5"/>
      <c r="I203" s="5"/>
      <c r="J203" s="5"/>
      <c r="K203" s="5"/>
      <c r="P203"/>
      <c r="Q203"/>
      <c r="R203"/>
      <c r="S203"/>
      <c r="T203"/>
      <c r="U203"/>
      <c r="V203"/>
      <c r="W203"/>
      <c r="X203"/>
    </row>
    <row r="204" spans="2:24">
      <c r="B204" s="40"/>
      <c r="C204" s="5"/>
      <c r="D204" s="5"/>
      <c r="E204" s="5"/>
      <c r="F204" s="5"/>
      <c r="G204" s="5"/>
      <c r="H204" s="5"/>
      <c r="I204" s="5"/>
      <c r="J204" s="5"/>
      <c r="K204" s="5"/>
      <c r="P204"/>
      <c r="Q204"/>
      <c r="R204"/>
      <c r="S204"/>
      <c r="T204"/>
      <c r="U204"/>
      <c r="V204"/>
      <c r="W204"/>
      <c r="X204"/>
    </row>
    <row r="205" spans="2:24">
      <c r="B205" s="40"/>
      <c r="C205" s="5"/>
      <c r="D205" s="5"/>
      <c r="E205" s="5"/>
      <c r="F205" s="5"/>
      <c r="G205" s="5"/>
      <c r="H205" s="5"/>
      <c r="I205" s="5"/>
      <c r="J205" s="5"/>
      <c r="K205" s="5"/>
      <c r="P205"/>
      <c r="Q205"/>
      <c r="R205"/>
      <c r="S205"/>
      <c r="T205"/>
      <c r="U205"/>
      <c r="V205"/>
      <c r="W205"/>
      <c r="X205"/>
    </row>
    <row r="206" spans="2:24">
      <c r="B206" s="40"/>
      <c r="C206" s="5"/>
      <c r="D206" s="5"/>
      <c r="E206" s="5"/>
      <c r="F206" s="5"/>
      <c r="G206" s="5"/>
      <c r="H206" s="5"/>
      <c r="I206" s="5"/>
      <c r="J206" s="5"/>
      <c r="K206" s="5"/>
      <c r="P206"/>
      <c r="Q206"/>
      <c r="R206"/>
      <c r="S206"/>
      <c r="T206"/>
      <c r="U206"/>
      <c r="V206"/>
      <c r="W206"/>
      <c r="X206"/>
    </row>
    <row r="207" spans="2:24">
      <c r="B207" s="40"/>
      <c r="C207" s="5"/>
      <c r="D207" s="5"/>
      <c r="E207" s="5"/>
      <c r="F207" s="5"/>
      <c r="G207" s="5"/>
      <c r="H207" s="5"/>
      <c r="I207" s="5"/>
      <c r="J207" s="5"/>
      <c r="K207" s="5"/>
      <c r="P207"/>
      <c r="Q207"/>
      <c r="R207"/>
      <c r="S207"/>
      <c r="T207"/>
      <c r="U207"/>
      <c r="V207"/>
      <c r="W207"/>
      <c r="X207"/>
    </row>
    <row r="208" spans="2:24">
      <c r="B208" s="40"/>
      <c r="C208" s="5"/>
      <c r="D208" s="5"/>
      <c r="E208" s="5"/>
      <c r="F208" s="5"/>
      <c r="G208" s="5"/>
      <c r="H208" s="5"/>
      <c r="I208" s="5"/>
      <c r="J208" s="5"/>
      <c r="K208" s="5"/>
      <c r="P208"/>
      <c r="Q208"/>
      <c r="R208"/>
      <c r="S208"/>
      <c r="T208"/>
      <c r="U208"/>
      <c r="V208"/>
      <c r="W208"/>
      <c r="X208"/>
    </row>
    <row r="209" spans="2:24">
      <c r="B209" s="40"/>
      <c r="C209" s="5"/>
      <c r="D209" s="5"/>
      <c r="E209" s="5"/>
      <c r="F209" s="5"/>
      <c r="G209" s="5"/>
      <c r="H209" s="5"/>
      <c r="I209" s="5"/>
      <c r="J209" s="5"/>
      <c r="K209" s="5"/>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54"/>
  <sheetViews>
    <sheetView topLeftCell="A4" workbookViewId="0">
      <pane ySplit="5" topLeftCell="A545" activePane="bottomLeft" state="frozen"/>
      <selection activeCell="Y145" sqref="Y145"/>
      <selection pane="bottomLeft" activeCell="X558" sqref="X558"/>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54"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54">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sheetData>
  <conditionalFormatting sqref="E9:Y554">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29" sqref="A29"/>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L67"/>
  <sheetViews>
    <sheetView topLeftCell="A19" workbookViewId="0">
      <selection activeCell="H27" sqref="H27"/>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2629</v>
      </c>
    </row>
    <row r="2" spans="1:7" ht="15">
      <c r="A2" s="75"/>
      <c r="F2" t="s">
        <v>2648</v>
      </c>
      <c r="G2" t="s">
        <v>2649</v>
      </c>
    </row>
    <row r="3" spans="1:7">
      <c r="A3" s="83" t="s">
        <v>2634</v>
      </c>
      <c r="C3" s="83"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3" t="s">
        <v>2635</v>
      </c>
    </row>
    <row r="9" spans="1:7">
      <c r="B9" t="s">
        <v>2643</v>
      </c>
      <c r="C9" t="s">
        <v>2644</v>
      </c>
      <c r="D9" s="74">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3" t="s">
        <v>2636</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2642</v>
      </c>
    </row>
    <row r="19" spans="1:12">
      <c r="B19" t="s">
        <v>2646</v>
      </c>
      <c r="C19" s="72">
        <v>1</v>
      </c>
      <c r="D19" s="69">
        <f>450</f>
        <v>450</v>
      </c>
      <c r="E19" t="s">
        <v>2650</v>
      </c>
      <c r="I19">
        <f>(_nT-70)/_nT*D19</f>
        <v>409.61538461538458</v>
      </c>
      <c r="L19">
        <v>456.14035087719299</v>
      </c>
    </row>
    <row r="20" spans="1:12">
      <c r="B20" t="s">
        <v>2557</v>
      </c>
      <c r="C20" s="72">
        <f>_nH</f>
        <v>0.65</v>
      </c>
      <c r="D20" s="69">
        <f>_nT*C20/_BP</f>
        <v>277.55474452554745</v>
      </c>
      <c r="E20" t="s">
        <v>2650</v>
      </c>
      <c r="I20">
        <f>(_nT-70)/_nT*D20</f>
        <v>252.64598540145985</v>
      </c>
      <c r="L20">
        <v>296.49122807017545</v>
      </c>
    </row>
    <row r="21" spans="1:12">
      <c r="B21" t="s">
        <v>2561</v>
      </c>
      <c r="C21" s="72">
        <v>0.02</v>
      </c>
      <c r="D21" s="69">
        <f>_nT*C21/_BP</f>
        <v>8.540145985401459</v>
      </c>
      <c r="E21" t="s">
        <v>2650</v>
      </c>
      <c r="F21" s="82"/>
      <c r="I21">
        <f>(_nT-70)/_nT*D21</f>
        <v>7.7737226277372251</v>
      </c>
      <c r="L21">
        <v>9.1228070175438596</v>
      </c>
    </row>
    <row r="22" spans="1:12">
      <c r="B22" t="s">
        <v>2558</v>
      </c>
      <c r="C22" s="72">
        <v>0.02</v>
      </c>
      <c r="D22" s="69">
        <f>_nT*C22/_BP</f>
        <v>8.540145985401459</v>
      </c>
      <c r="E22" t="s">
        <v>2650</v>
      </c>
      <c r="I22">
        <f>(_nT-70)/_nT*D22</f>
        <v>7.7737226277372251</v>
      </c>
      <c r="L22">
        <v>9.1228070175438596</v>
      </c>
    </row>
    <row r="23" spans="1:12">
      <c r="B23" t="s">
        <v>2567</v>
      </c>
      <c r="C23" s="72">
        <v>0.02</v>
      </c>
      <c r="D23" s="69">
        <f>_nT*C23/_BP</f>
        <v>8.540145985401459</v>
      </c>
      <c r="E23" t="s">
        <v>2650</v>
      </c>
      <c r="F23" s="73"/>
      <c r="I23">
        <f>(_nT-70)/_nT*D23</f>
        <v>7.7737226277372251</v>
      </c>
      <c r="L23">
        <v>9.1228070175438596</v>
      </c>
    </row>
    <row r="24" spans="1:12">
      <c r="B24" t="s">
        <v>2653</v>
      </c>
      <c r="C24" s="72">
        <f>(20+32.5)/D19</f>
        <v>0.11666666666666667</v>
      </c>
      <c r="D24" s="69">
        <v>70</v>
      </c>
      <c r="E24" t="s">
        <v>2650</v>
      </c>
      <c r="F24" s="73"/>
      <c r="G24">
        <v>70</v>
      </c>
      <c r="I24">
        <f>70/I19</f>
        <v>0.17089201877934274</v>
      </c>
      <c r="L24">
        <v>70</v>
      </c>
    </row>
    <row r="25" spans="1:12">
      <c r="C25" s="73">
        <f>SUM(C19:C24)</f>
        <v>1.8266666666666667</v>
      </c>
    </row>
    <row r="28" spans="1:12">
      <c r="A28" t="s">
        <v>2647</v>
      </c>
    </row>
    <row r="29" spans="1:12">
      <c r="A29" t="s">
        <v>2652</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2622</v>
      </c>
    </row>
    <row r="37" spans="2:11">
      <c r="B37" t="s">
        <v>2556</v>
      </c>
      <c r="C37" s="86">
        <v>450</v>
      </c>
      <c r="D37" s="72">
        <f>C37/$C$37</f>
        <v>1</v>
      </c>
      <c r="F37" t="s">
        <v>2556</v>
      </c>
      <c r="G37" s="72">
        <v>1</v>
      </c>
      <c r="H37">
        <f>(G37/$G$47)*$G$35</f>
        <v>399.99999999999994</v>
      </c>
      <c r="K37" t="s">
        <v>2623</v>
      </c>
    </row>
    <row r="38" spans="2:11">
      <c r="B38" t="s">
        <v>2560</v>
      </c>
      <c r="C38" s="86">
        <v>0</v>
      </c>
      <c r="D38" s="72">
        <f t="shared" ref="D38:D46" si="0">C38/$C$37</f>
        <v>0</v>
      </c>
      <c r="F38" t="s">
        <v>2560</v>
      </c>
      <c r="G38" s="72">
        <v>0</v>
      </c>
      <c r="H38">
        <f t="shared" ref="H38:H46" si="1">(G38/$G$47)*$G$35</f>
        <v>0</v>
      </c>
      <c r="K38" t="s">
        <v>2624</v>
      </c>
    </row>
    <row r="39" spans="2:11">
      <c r="B39" s="70" t="s">
        <v>2557</v>
      </c>
      <c r="C39" s="86">
        <v>269.99999999999972</v>
      </c>
      <c r="D39" s="72">
        <f>C39/$C$37</f>
        <v>0.59999999999999942</v>
      </c>
      <c r="F39" t="s">
        <v>2557</v>
      </c>
      <c r="G39" s="72">
        <v>0.5</v>
      </c>
      <c r="H39">
        <f t="shared" si="1"/>
        <v>199.99999999999997</v>
      </c>
      <c r="K39" t="s">
        <v>2625</v>
      </c>
    </row>
    <row r="40" spans="2:11">
      <c r="B40" s="70" t="s">
        <v>2564</v>
      </c>
      <c r="C40" s="86">
        <v>0</v>
      </c>
      <c r="D40" s="72">
        <f t="shared" si="0"/>
        <v>0</v>
      </c>
      <c r="F40" t="s">
        <v>2564</v>
      </c>
      <c r="G40" s="72">
        <v>0</v>
      </c>
      <c r="H40">
        <f t="shared" si="1"/>
        <v>0</v>
      </c>
    </row>
    <row r="41" spans="2:11">
      <c r="B41" s="70" t="s">
        <v>2561</v>
      </c>
      <c r="C41" s="86">
        <v>9</v>
      </c>
      <c r="D41" s="72">
        <f t="shared" si="0"/>
        <v>0.02</v>
      </c>
      <c r="F41" t="s">
        <v>2561</v>
      </c>
      <c r="G41" s="72">
        <v>0.02</v>
      </c>
      <c r="H41">
        <f t="shared" si="1"/>
        <v>8</v>
      </c>
    </row>
    <row r="42" spans="2:11">
      <c r="B42" t="s">
        <v>2558</v>
      </c>
      <c r="C42" s="86">
        <v>9</v>
      </c>
      <c r="D42" s="72">
        <f t="shared" si="0"/>
        <v>0.02</v>
      </c>
      <c r="F42" t="s">
        <v>2558</v>
      </c>
      <c r="G42" s="72">
        <v>0.02</v>
      </c>
      <c r="H42">
        <f t="shared" si="1"/>
        <v>8</v>
      </c>
    </row>
    <row r="43" spans="2:11">
      <c r="B43" t="s">
        <v>2562</v>
      </c>
      <c r="C43" s="86">
        <v>18</v>
      </c>
      <c r="D43" s="72">
        <f t="shared" si="0"/>
        <v>0.04</v>
      </c>
      <c r="F43" t="s">
        <v>2562</v>
      </c>
      <c r="G43" s="72">
        <v>0</v>
      </c>
      <c r="H43">
        <f t="shared" si="1"/>
        <v>0</v>
      </c>
    </row>
    <row r="44" spans="2:11">
      <c r="B44" t="s">
        <v>2563</v>
      </c>
      <c r="C44" s="86">
        <v>0</v>
      </c>
      <c r="D44" s="72">
        <f t="shared" si="0"/>
        <v>0</v>
      </c>
      <c r="F44" t="s">
        <v>2563</v>
      </c>
      <c r="G44" s="72">
        <v>0</v>
      </c>
      <c r="H44">
        <f t="shared" si="1"/>
        <v>0</v>
      </c>
    </row>
    <row r="45" spans="2:11">
      <c r="B45" t="s">
        <v>2567</v>
      </c>
      <c r="C45" s="86">
        <v>8</v>
      </c>
      <c r="D45" s="72">
        <f t="shared" si="0"/>
        <v>1.7777777777777778E-2</v>
      </c>
      <c r="F45" t="s">
        <v>2567</v>
      </c>
      <c r="G45" s="72">
        <v>0.02</v>
      </c>
      <c r="H45">
        <f t="shared" si="1"/>
        <v>8</v>
      </c>
    </row>
    <row r="46" spans="2:11">
      <c r="B46" t="s">
        <v>2559</v>
      </c>
      <c r="C46" s="86">
        <v>4</v>
      </c>
      <c r="D46" s="72">
        <f t="shared" si="0"/>
        <v>8.8888888888888889E-3</v>
      </c>
      <c r="F46" t="s">
        <v>2559</v>
      </c>
      <c r="G46" s="72">
        <v>0</v>
      </c>
      <c r="H46">
        <f t="shared" si="1"/>
        <v>0</v>
      </c>
    </row>
    <row r="47" spans="2:11">
      <c r="D47" s="73">
        <f>SUM(D37:D46)</f>
        <v>1.7066666666666661</v>
      </c>
      <c r="G47" s="73">
        <f>SUM(G37:G46)</f>
        <v>1.56</v>
      </c>
    </row>
    <row r="49" spans="2:8">
      <c r="B49" t="s">
        <v>2570</v>
      </c>
    </row>
    <row r="50" spans="2:8">
      <c r="B50" t="s">
        <v>2569</v>
      </c>
      <c r="D50">
        <f>C37*D47</f>
        <v>767.99999999999977</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2628</v>
      </c>
    </row>
    <row r="64" spans="2:8" ht="15">
      <c r="B64" s="60" t="s">
        <v>2626</v>
      </c>
      <c r="D64" s="82" t="s">
        <v>2627</v>
      </c>
    </row>
    <row r="66" spans="2:7">
      <c r="B66" s="77">
        <v>0.11700000000000001</v>
      </c>
      <c r="C66" s="78">
        <v>0.8</v>
      </c>
      <c r="D66" s="80">
        <v>0.14000000000000001</v>
      </c>
      <c r="E66">
        <v>450</v>
      </c>
      <c r="G66" cm="1">
        <f t="array" ref="G66:G67">MMULT(MINVERSE(B66:C67),D66:D67)*E66</f>
        <v>434.8462664714495</v>
      </c>
    </row>
    <row r="67" spans="2:7">
      <c r="B67" s="79">
        <v>1</v>
      </c>
      <c r="C67" s="79">
        <v>1</v>
      </c>
      <c r="D67" s="81">
        <v>1</v>
      </c>
      <c r="G67">
        <v>15.153733528550513</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cols>
    <col min="1" max="1" width="34.85546875" bestFit="1" customWidth="1"/>
    <col min="2" max="2" width="40" bestFit="1"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30-Jun-2026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30-Jun-2026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45</vt:i4>
      </vt:variant>
    </vt:vector>
  </HeadingPairs>
  <TitlesOfParts>
    <vt:vector size="79" baseType="lpstr">
      <vt:lpstr>Model</vt:lpstr>
      <vt:lpstr>Report</vt:lpstr>
      <vt:lpstr>2025</vt:lpstr>
      <vt:lpstr>2026</vt:lpstr>
      <vt:lpstr>LongTermTraining</vt:lpstr>
      <vt:lpstr>Table15</vt:lpstr>
      <vt:lpstr>Sheet7</vt:lpstr>
      <vt:lpstr>Sheet6</vt:lpstr>
      <vt:lpstr>Bread</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2026-06-29T15:15:14Z</cp:lastPrinted>
  <dcterms:created xsi:type="dcterms:W3CDTF">2021-09-27T12:19:57Z</dcterms:created>
  <dcterms:modified xsi:type="dcterms:W3CDTF">2026-07-01T03:08:58Z</dcterms:modified>
</cp:coreProperties>
</file>