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8D95E4DD-0B4D-4A27-8794-C5C679CDF86D}" xr6:coauthVersionLast="47" xr6:coauthVersionMax="47" xr10:uidLastSave="{00000000-0000-0000-0000-000000000000}"/>
  <bookViews>
    <workbookView xWindow="-108" yWindow="-108" windowWidth="23256" windowHeight="12456" activeTab="3" xr2:uid="{4C27E944-9150-434A-ABF3-ACFF750898D8}"/>
  </bookViews>
  <sheets>
    <sheet name="Original" sheetId="1" r:id="rId1"/>
    <sheet name="EDA" sheetId="2" r:id="rId2"/>
    <sheet name="Bo" sheetId="3" r:id="rId3"/>
    <sheet name="EDA2" sheetId="4" r:id="rId4"/>
  </sheets>
  <definedNames>
    <definedName name="_xlnm._FilterDatabase" localSheetId="2" hidden="1">Bo!$B$2:$E$42</definedName>
    <definedName name="_xlnm._FilterDatabase" localSheetId="1" hidden="1">EDA!$B$2:$E$42</definedName>
    <definedName name="_xlnm._FilterDatabase" localSheetId="3" hidden="1">'EDA2'!$B$2:$E$42</definedName>
    <definedName name="_xlnm._FilterDatabase" localSheetId="0" hidden="1">Original!$B$2:$E$42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5" i="4" l="1" a="1"/>
  <c r="I35" i="4" s="1"/>
  <c r="H23" i="4" a="1"/>
  <c r="H23" i="4" s="1"/>
  <c r="J23" i="4" s="1" a="1"/>
  <c r="J23" i="4" s="1"/>
  <c r="H12" i="4" s="1"/>
  <c r="H13" i="4" s="1" a="1"/>
  <c r="H13" i="4" s="1"/>
  <c r="H16" i="4" s="1" a="1"/>
  <c r="H16" i="4" s="1"/>
  <c r="Q10" i="1"/>
  <c r="Q11" i="1"/>
  <c r="Q12" i="1"/>
  <c r="Q13" i="1"/>
  <c r="Q14" i="1"/>
  <c r="O10" i="1" a="1"/>
  <c r="O10" i="1" s="1"/>
  <c r="N10" i="1" a="1"/>
  <c r="N10" i="1" s="1"/>
  <c r="J12" i="3" a="1"/>
  <c r="J12" i="3" s="1"/>
  <c r="G12" i="3" a="1"/>
  <c r="G12" i="3" s="1"/>
  <c r="L23" i="2" a="1"/>
  <c r="L23" i="2" s="1"/>
  <c r="J23" i="2" a="1"/>
  <c r="J23" i="2" s="1"/>
  <c r="G23" i="2" a="1"/>
  <c r="G23" i="2" s="1"/>
  <c r="H23" i="2" a="1"/>
  <c r="H23" i="2" s="1"/>
  <c r="G16" i="2" a="1"/>
  <c r="G16" i="2" s="1"/>
  <c r="K16" i="4" l="1" a="1"/>
  <c r="K16" i="4" s="1"/>
  <c r="G16" i="4" s="1" a="1"/>
  <c r="G16" i="4" s="1"/>
  <c r="L10" i="4" s="1" a="1"/>
  <c r="L10" i="4" s="1"/>
  <c r="K22"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<sst xmlns="http://schemas.openxmlformats.org/spreadsheetml/2006/main" count="408" uniqueCount="33">
  <si>
    <t>Result</t>
  </si>
  <si>
    <t>A</t>
  </si>
  <si>
    <t>B</t>
  </si>
  <si>
    <t>C</t>
  </si>
  <si>
    <t>Date</t>
  </si>
  <si>
    <t>D</t>
  </si>
  <si>
    <t>Machinary</t>
  </si>
  <si>
    <t>process type</t>
  </si>
  <si>
    <t>A,C,D,C,E</t>
  </si>
  <si>
    <t>A,E</t>
  </si>
  <si>
    <t>Production Id</t>
  </si>
  <si>
    <t>Process type</t>
  </si>
  <si>
    <t>PI-14</t>
  </si>
  <si>
    <t>PI-01</t>
  </si>
  <si>
    <t>PI-06</t>
  </si>
  <si>
    <t>PI-15</t>
  </si>
  <si>
    <t>PI-05</t>
  </si>
  <si>
    <t>PI-09</t>
  </si>
  <si>
    <t>PI-10</t>
  </si>
  <si>
    <t>PI-07</t>
  </si>
  <si>
    <t>E</t>
  </si>
  <si>
    <t>A,B,E,B</t>
  </si>
  <si>
    <t>A,E,A</t>
  </si>
  <si>
    <t>PI-16</t>
  </si>
  <si>
    <t>PI-17</t>
  </si>
  <si>
    <t>machinerty</t>
  </si>
  <si>
    <t>returne to back again %</t>
  </si>
  <si>
    <t>Sequence</t>
  </si>
  <si>
    <t>Question Table 1</t>
  </si>
  <si>
    <t xml:space="preserve">Question Table2 </t>
  </si>
  <si>
    <t>i/(COUNTIF(e,u)-i))</t>
  </si>
  <si>
    <t>Link</t>
  </si>
  <si>
    <t>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</si>
</sst>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dd"/>
    <numFmt numFmtId="165" formatCode="0.0%"/>
    <numFmt numFmtId="166" formatCode="#,##0.0000"/>
    <numFmt numFmtId="167" formatCode="0.000%"/>
  </numFmts>
  <fonts count="7"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sz val="11"/>
      <color theme="1"/>
      <name val="Century Gothic"/>
      <family val="2"/>
      <scheme val="minor"/>
    </font>
    <font>
      <u/>
      <sz val="11"/>
      <color theme="10"/>
      <name val="Century Gothic"/>
      <family val="2"/>
      <scheme val="minor"/>
    </font>
    <font>
      <sz val="11"/>
      <color rgb="FF000000"/>
      <name val="Times New Roman"/>
      <family val="1"/>
    </font>
  </fonts>
  <fills count="7">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FF0000"/>
        <bgColor indexed="64"/>
      </patternFill>
    </fill>
    <fill>
      <patternFill patternType="solid">
        <fgColor rgb="FFFF0000"/>
        <bgColor rgb="FF000000"/>
      </patternFill>
    </fill>
  </fills>
  <borders count="14">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diagonal/>
    </border>
    <border>
      <left style="hair">
        <color auto="1"/>
      </left>
      <right style="thin">
        <color auto="1"/>
      </right>
      <top style="thin">
        <color auto="1"/>
      </top>
      <bottom/>
      <diagonal/>
    </border>
    <border>
      <left style="hair">
        <color indexed="64"/>
      </left>
      <right style="hair">
        <color indexed="64"/>
      </right>
      <top/>
      <bottom style="hair">
        <color indexed="64"/>
      </bottom>
      <diagonal/>
    </border>
  </borders>
  <cellStyleXfs count="3">
    <xf numFmtId="0" fontId="0" fillId="0" borderId="0"/>
    <xf numFmtId="9" fontId="4" fillId="0" borderId="0" applyFont="0" applyFill="0" applyBorder="0" applyAlignment="0" applyProtection="0"/>
    <xf numFmtId="0" fontId="5" fillId="0" borderId="0" applyNumberFormat="0" applyFill="0" applyBorder="0" applyAlignment="0" applyProtection="0"/>
  </cellStyleXfs>
  <cellXfs count="39">
    <xf numFmtId="0" fontId="0" fillId="0" borderId="0" xfId="0"/>
    <xf numFmtId="0" fontId="2" fillId="0" borderId="0" xfId="0" applyFont="1"/>
    <xf numFmtId="14" fontId="2" fillId="0" borderId="0" xfId="0" applyNumberFormat="1" applyFont="1"/>
    <xf numFmtId="0" fontId="0" fillId="0" borderId="0" xfId="0" applyAlignment="1">
      <alignment horizontal="center"/>
    </xf>
    <xf numFmtId="164" fontId="2" fillId="0" borderId="0" xfId="0" applyNumberFormat="1" applyFont="1"/>
    <xf numFmtId="0" fontId="0" fillId="0" borderId="0" xfId="0" applyAlignment="1">
      <alignment horizontal="center" vertical="center"/>
    </xf>
    <xf numFmtId="0" fontId="2" fillId="2" borderId="1" xfId="0" applyFont="1" applyFill="1" applyBorder="1" applyAlignment="1">
      <alignment horizontal="center"/>
    </xf>
    <xf numFmtId="0" fontId="3" fillId="0" borderId="0" xfId="0" applyFont="1" applyAlignment="1">
      <alignment vertical="center"/>
    </xf>
    <xf numFmtId="14" fontId="2" fillId="3" borderId="2" xfId="0" applyNumberFormat="1" applyFont="1" applyFill="1" applyBorder="1" applyAlignment="1">
      <alignment horizontal="center"/>
    </xf>
    <xf numFmtId="0" fontId="2" fillId="2" borderId="5" xfId="0" applyFont="1" applyFill="1" applyBorder="1" applyAlignment="1">
      <alignment horizontal="center"/>
    </xf>
    <xf numFmtId="4" fontId="2" fillId="0" borderId="0" xfId="0" applyNumberFormat="1" applyFont="1"/>
    <xf numFmtId="0" fontId="2" fillId="2" borderId="3" xfId="0" applyFont="1" applyFill="1" applyBorder="1" applyAlignment="1">
      <alignment horizontal="center"/>
    </xf>
    <xf numFmtId="14" fontId="2" fillId="0" borderId="0" xfId="0" applyNumberFormat="1" applyFont="1" applyAlignment="1">
      <alignment horizontal="left"/>
    </xf>
    <xf numFmtId="3" fontId="2" fillId="0" borderId="4" xfId="0" applyNumberFormat="1" applyFont="1" applyBorder="1" applyAlignment="1">
      <alignment horizontal="center"/>
    </xf>
    <xf numFmtId="4" fontId="2" fillId="0" borderId="0" xfId="0" applyNumberFormat="1" applyFont="1" applyAlignment="1">
      <alignment horizontal="left"/>
    </xf>
    <xf numFmtId="3" fontId="2" fillId="0" borderId="10" xfId="0" applyNumberFormat="1" applyFont="1" applyBorder="1" applyAlignment="1">
      <alignment horizontal="center"/>
    </xf>
    <xf numFmtId="14" fontId="2" fillId="0" borderId="2" xfId="0" applyNumberFormat="1" applyFont="1" applyBorder="1" applyAlignment="1">
      <alignment horizontal="center"/>
    </xf>
    <xf numFmtId="14" fontId="2" fillId="0" borderId="6" xfId="0" applyNumberFormat="1" applyFont="1" applyBorder="1" applyAlignment="1">
      <alignment horizontal="center"/>
    </xf>
    <xf numFmtId="0" fontId="2" fillId="0" borderId="6" xfId="0" applyFont="1" applyBorder="1" applyAlignment="1">
      <alignment horizontal="center"/>
    </xf>
    <xf numFmtId="3" fontId="2" fillId="3" borderId="2" xfId="0" applyNumberFormat="1" applyFont="1" applyFill="1" applyBorder="1" applyAlignment="1">
      <alignment horizontal="center"/>
    </xf>
    <xf numFmtId="3" fontId="2" fillId="3" borderId="9" xfId="0" applyNumberFormat="1" applyFont="1" applyFill="1" applyBorder="1" applyAlignment="1">
      <alignment horizontal="center"/>
    </xf>
    <xf numFmtId="0" fontId="0" fillId="3" borderId="2" xfId="0" applyFill="1" applyBorder="1" applyAlignment="1">
      <alignment horizontal="center" vertical="center"/>
    </xf>
    <xf numFmtId="0" fontId="0" fillId="3" borderId="9" xfId="0" applyFill="1" applyBorder="1" applyAlignment="1">
      <alignment horizontal="center" vertical="center"/>
    </xf>
    <xf numFmtId="14" fontId="2" fillId="5" borderId="2" xfId="0" applyNumberFormat="1" applyFont="1" applyFill="1" applyBorder="1" applyAlignment="1">
      <alignment horizontal="center"/>
    </xf>
    <xf numFmtId="14" fontId="2" fillId="5" borderId="6" xfId="0" applyNumberFormat="1" applyFont="1" applyFill="1" applyBorder="1" applyAlignment="1">
      <alignment horizontal="center"/>
    </xf>
    <xf numFmtId="0" fontId="2" fillId="5" borderId="6" xfId="0" applyFont="1" applyFill="1" applyBorder="1" applyAlignment="1">
      <alignment horizontal="center"/>
    </xf>
    <xf numFmtId="165" fontId="2" fillId="0" borderId="4" xfId="1" applyNumberFormat="1" applyFont="1" applyBorder="1" applyAlignment="1">
      <alignment horizontal="center" vertical="center"/>
    </xf>
    <xf numFmtId="165" fontId="0" fillId="0" borderId="4" xfId="1" applyNumberFormat="1" applyFont="1" applyBorder="1" applyAlignment="1">
      <alignment horizontal="center" vertical="center"/>
    </xf>
    <xf numFmtId="165" fontId="0" fillId="0" borderId="10" xfId="1" applyNumberFormat="1" applyFont="1" applyBorder="1" applyAlignment="1">
      <alignment horizontal="center" vertical="center"/>
    </xf>
    <xf numFmtId="4" fontId="5" fillId="0" borderId="0" xfId="2" applyNumberFormat="1"/>
    <xf numFmtId="166" fontId="2" fillId="0" borderId="0" xfId="0" applyNumberFormat="1" applyFont="1"/>
    <xf numFmtId="167" fontId="0" fillId="0" borderId="0" xfId="1" applyNumberFormat="1" applyFont="1"/>
    <xf numFmtId="14" fontId="6" fillId="0" borderId="6" xfId="0" applyNumberFormat="1" applyFont="1" applyBorder="1" applyAlignment="1">
      <alignment horizontal="center"/>
    </xf>
    <xf numFmtId="14" fontId="6" fillId="0" borderId="13" xfId="0" applyNumberFormat="1" applyFont="1" applyBorder="1" applyAlignment="1">
      <alignment horizontal="center"/>
    </xf>
    <xf numFmtId="14" fontId="6" fillId="6" borderId="13" xfId="0" applyNumberFormat="1" applyFont="1" applyFill="1" applyBorder="1" applyAlignment="1">
      <alignment horizontal="center"/>
    </xf>
    <xf numFmtId="0" fontId="3" fillId="4" borderId="7" xfId="0" applyFont="1" applyFill="1" applyBorder="1" applyAlignment="1">
      <alignment horizontal="center" vertical="center"/>
    </xf>
    <xf numFmtId="0" fontId="3" fillId="4" borderId="8" xfId="0" applyFont="1" applyFill="1" applyBorder="1" applyAlignment="1">
      <alignment horizontal="center" vertical="center"/>
    </xf>
    <xf numFmtId="0" fontId="3" fillId="4" borderId="11" xfId="0" applyFont="1" applyFill="1" applyBorder="1" applyAlignment="1">
      <alignment horizontal="center" vertical="center"/>
    </xf>
    <xf numFmtId="0" fontId="3" fillId="4" borderId="12" xfId="0" applyFont="1" applyFill="1" applyBorder="1" applyAlignment="1">
      <alignment horizontal="center" vertical="center"/>
    </xf>
  </cellXfs>
  <cellStyles count="3">
    <cellStyle name="Hyperlink" xfId="2" builtinId="8"/>
    <cellStyle name="Normal" xfId="0" builtinId="0"/>
    <cellStyle name="Percent" xfId="1" builtinId="5"/>
  </cellStyles>
  <dxfs count="2">
    <dxf>
      <fill>
        <patternFill>
          <bgColor rgb="FFFFFF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9</xdr:col>
      <xdr:colOff>346196</xdr:colOff>
      <xdr:row>6</xdr:row>
      <xdr:rowOff>190500</xdr:rowOff>
    </xdr:from>
    <xdr:to>
      <xdr:col>10</xdr:col>
      <xdr:colOff>123827</xdr:colOff>
      <xdr:row>8</xdr:row>
      <xdr:rowOff>114976</xdr:rowOff>
    </xdr:to>
    <xdr:sp macro="" textlink="">
      <xdr:nvSpPr>
        <xdr:cNvPr id="5" name="Arrow: Right 4">
          <a:extLst>
            <a:ext uri="{FF2B5EF4-FFF2-40B4-BE49-F238E27FC236}">
              <a16:creationId xmlns:a16="http://schemas.microsoft.com/office/drawing/2014/main" id="{E363B2B0-C213-B3A8-7955-E5FE47C453CE}"/>
            </a:ext>
          </a:extLst>
        </xdr:cNvPr>
        <xdr:cNvSpPr/>
      </xdr:nvSpPr>
      <xdr:spPr>
        <a:xfrm rot="16200000">
          <a:off x="7773711" y="1268810"/>
          <a:ext cx="343576" cy="739656"/>
        </a:xfrm>
        <a:prstGeom prst="rightArrow">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5</xdr:col>
      <xdr:colOff>53975</xdr:colOff>
      <xdr:row>10</xdr:row>
      <xdr:rowOff>79208</xdr:rowOff>
    </xdr:from>
    <xdr:to>
      <xdr:col>5</xdr:col>
      <xdr:colOff>353224</xdr:colOff>
      <xdr:row>13</xdr:row>
      <xdr:rowOff>179742</xdr:rowOff>
    </xdr:to>
    <xdr:sp macro="" textlink="">
      <xdr:nvSpPr>
        <xdr:cNvPr id="9" name="Arrow: Right 8">
          <a:extLst>
            <a:ext uri="{FF2B5EF4-FFF2-40B4-BE49-F238E27FC236}">
              <a16:creationId xmlns:a16="http://schemas.microsoft.com/office/drawing/2014/main" id="{7F1FBF6B-33CC-3907-0E14-D8E36350AA81}"/>
            </a:ext>
          </a:extLst>
        </xdr:cNvPr>
        <xdr:cNvSpPr/>
      </xdr:nvSpPr>
      <xdr:spPr>
        <a:xfrm>
          <a:off x="3797300" y="2193758"/>
          <a:ext cx="299249" cy="729184"/>
        </a:xfrm>
        <a:prstGeom prst="rightArrow">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5</xdr:col>
      <xdr:colOff>320676</xdr:colOff>
      <xdr:row>8</xdr:row>
      <xdr:rowOff>120648</xdr:rowOff>
    </xdr:from>
    <xdr:to>
      <xdr:col>12</xdr:col>
      <xdr:colOff>0</xdr:colOff>
      <xdr:row>28</xdr:row>
      <xdr:rowOff>20954</xdr:rowOff>
    </xdr:to>
    <xdr:sp macro="" textlink="">
      <xdr:nvSpPr>
        <xdr:cNvPr id="10" name="Rectangle: Rounded Corners 9">
          <a:extLst>
            <a:ext uri="{FF2B5EF4-FFF2-40B4-BE49-F238E27FC236}">
              <a16:creationId xmlns:a16="http://schemas.microsoft.com/office/drawing/2014/main" id="{7A07FC4F-74BA-4105-D804-04BDA27D0C87}"/>
            </a:ext>
          </a:extLst>
        </xdr:cNvPr>
        <xdr:cNvSpPr/>
      </xdr:nvSpPr>
      <xdr:spPr>
        <a:xfrm>
          <a:off x="4064001" y="1606548"/>
          <a:ext cx="6270624" cy="3329306"/>
        </a:xfrm>
        <a:prstGeom prst="roundRect">
          <a:avLst/>
        </a:prstGeom>
        <a:solidFill>
          <a:schemeClr val="accent6">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AU" sz="1600" b="1">
              <a:solidFill>
                <a:schemeClr val="bg1"/>
              </a:solidFill>
              <a:effectLst/>
              <a:latin typeface="Times New Roman" panose="02020603050405020304" pitchFamily="18" charset="0"/>
              <a:ea typeface="+mn-ea"/>
              <a:cs typeface="Times New Roman" panose="02020603050405020304" pitchFamily="18" charset="0"/>
            </a:rPr>
            <a:t>Challenge 56: Process</a:t>
          </a:r>
          <a:r>
            <a:rPr lang="en-AU" sz="1600" b="1" baseline="0">
              <a:solidFill>
                <a:schemeClr val="bg1"/>
              </a:solidFill>
              <a:effectLst/>
              <a:latin typeface="Times New Roman" panose="02020603050405020304" pitchFamily="18" charset="0"/>
              <a:ea typeface="+mn-ea"/>
              <a:cs typeface="Times New Roman" panose="02020603050405020304" pitchFamily="18" charset="0"/>
            </a:rPr>
            <a:t> Efficiency</a:t>
          </a:r>
          <a:r>
            <a:rPr lang="en-AU" sz="1600" b="1">
              <a:solidFill>
                <a:schemeClr val="bg1"/>
              </a:solidFill>
              <a:effectLst/>
              <a:latin typeface="Times New Roman" panose="02020603050405020304" pitchFamily="18" charset="0"/>
              <a:ea typeface="+mn-ea"/>
              <a:cs typeface="Times New Roman" panose="02020603050405020304" pitchFamily="18" charset="0"/>
            </a:rPr>
            <a:t>!</a:t>
          </a:r>
        </a:p>
        <a:p>
          <a:br>
            <a:rPr lang="en-AU" sz="1400" b="1">
              <a:solidFill>
                <a:srgbClr val="FFC000"/>
              </a:solidFill>
              <a:effectLst/>
              <a:latin typeface="Times New Roman" panose="02020603050405020304" pitchFamily="18" charset="0"/>
              <a:ea typeface="+mn-ea"/>
              <a:cs typeface="Times New Roman" panose="02020603050405020304" pitchFamily="18" charset="0"/>
            </a:rPr>
          </a:br>
          <a:r>
            <a:rPr lang="en-AU" sz="1600" b="0">
              <a:solidFill>
                <a:srgbClr val="FFC000"/>
              </a:solidFill>
              <a:effectLst/>
              <a:latin typeface="Times New Roman" panose="02020603050405020304" pitchFamily="18" charset="0"/>
              <a:ea typeface="+mn-ea"/>
              <a:cs typeface="Times New Roman" panose="02020603050405020304" pitchFamily="18" charset="0"/>
            </a:rPr>
            <a:t>In Question Table 2, the sequence of machinery based on the process type is presented, and historical machinery data is provided in Question Table 1. In cases where the machinery does not qualify, the process must be repeated (highlighted in Question Table 1).</a:t>
          </a:r>
        </a:p>
        <a:p>
          <a:endParaRPr lang="en-AU" sz="1600" b="0">
            <a:solidFill>
              <a:srgbClr val="FFC000"/>
            </a:solidFill>
            <a:effectLst/>
            <a:latin typeface="Times New Roman" panose="02020603050405020304" pitchFamily="18" charset="0"/>
            <a:ea typeface="+mn-ea"/>
            <a:cs typeface="Times New Roman" panose="02020603050405020304" pitchFamily="18" charset="0"/>
          </a:endParaRPr>
        </a:p>
        <a:p>
          <a:r>
            <a:rPr lang="en-AU" sz="1600" b="0">
              <a:solidFill>
                <a:srgbClr val="FFC000"/>
              </a:solidFill>
              <a:effectLst/>
              <a:latin typeface="Times New Roman" panose="02020603050405020304" pitchFamily="18" charset="0"/>
              <a:ea typeface="+mn-ea"/>
              <a:cs typeface="Times New Roman" panose="02020603050405020304" pitchFamily="18" charset="0"/>
            </a:rPr>
            <a:t>In this challenge, we want to calculate the percentage of out-of-quality services performed by machinery out of all required services. </a:t>
          </a:r>
        </a:p>
        <a:p>
          <a:endParaRPr lang="en-AU" sz="1600" b="0">
            <a:solidFill>
              <a:srgbClr val="FFC000"/>
            </a:solidFill>
            <a:effectLst/>
            <a:latin typeface="Times New Roman" panose="02020603050405020304" pitchFamily="18" charset="0"/>
            <a:ea typeface="+mn-ea"/>
            <a:cs typeface="Times New Roman" panose="02020603050405020304" pitchFamily="18" charset="0"/>
          </a:endParaRPr>
        </a:p>
        <a:p>
          <a:r>
            <a:rPr lang="en-AU" sz="1600" b="0">
              <a:solidFill>
                <a:srgbClr val="FFC000"/>
              </a:solidFill>
              <a:effectLst/>
              <a:latin typeface="Times New Roman" panose="02020603050405020304" pitchFamily="18" charset="0"/>
              <a:ea typeface="+mn-ea"/>
              <a:cs typeface="Times New Roman" panose="02020603050405020304" pitchFamily="18" charset="0"/>
            </a:rPr>
            <a:t>For example, for Machinery E, out of 11 uses, 10 were required, and 1 was an over-work.</a:t>
          </a:r>
        </a:p>
        <a:p>
          <a:endParaRPr lang="en-AU" sz="1600" b="0" baseline="0">
            <a:solidFill>
              <a:srgbClr val="FFC000"/>
            </a:solidFill>
            <a:effectLst/>
            <a:latin typeface="Times New Roman" panose="02020603050405020304" pitchFamily="18" charset="0"/>
            <a:ea typeface="+mn-ea"/>
            <a:cs typeface="Times New Roman" panose="02020603050405020304" pitchFamily="18" charset="0"/>
          </a:endParaRPr>
        </a:p>
        <a:p>
          <a:endParaRPr lang="en-AU" sz="1600" b="0">
            <a:solidFill>
              <a:srgbClr val="FFC000"/>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8</xdr:row>
      <xdr:rowOff>152400</xdr:rowOff>
    </xdr:from>
    <xdr:to>
      <xdr:col>16</xdr:col>
      <xdr:colOff>161925</xdr:colOff>
      <xdr:row>20</xdr:row>
      <xdr:rowOff>0</xdr:rowOff>
    </xdr:to>
    <xdr:sp macro="" textlink="">
      <xdr:nvSpPr>
        <xdr:cNvPr id="5" name="TextBox 4">
          <a:extLst>
            <a:ext uri="{FF2B5EF4-FFF2-40B4-BE49-F238E27FC236}">
              <a16:creationId xmlns:a16="http://schemas.microsoft.com/office/drawing/2014/main" id="{08F49207-6240-17CA-634A-E73ED1A7C125}"/>
            </a:ext>
          </a:extLst>
        </xdr:cNvPr>
        <xdr:cNvSpPr txBox="1"/>
      </xdr:nvSpPr>
      <xdr:spPr>
        <a:xfrm>
          <a:off x="7229475" y="1638300"/>
          <a:ext cx="5934075" cy="190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In Question Table 2, the sequence of machinery based on the process type is presented, and historical machinery data is provided in Question Table 1. In cases where the machinery does not qualify, the process must be repeated (highlighted in Question Table 1).</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In this challenge, we want to calculate the percentage of out-of-quality services performed by machinery out of all required services. </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For example, for Machinery E, out of 11 uses, 10 were required, and 1 was an over-work.</a:t>
          </a:r>
          <a:endParaRPr lang="en-US" sz="1100"/>
        </a:p>
      </xdr:txBody>
    </xdr:sp>
    <xdr:clientData/>
  </xdr:twoCellAnchor>
  <xdr:twoCellAnchor>
    <xdr:from>
      <xdr:col>18</xdr:col>
      <xdr:colOff>0</xdr:colOff>
      <xdr:row>0</xdr:row>
      <xdr:rowOff>0</xdr:rowOff>
    </xdr:from>
    <xdr:to>
      <xdr:col>25</xdr:col>
      <xdr:colOff>0</xdr:colOff>
      <xdr:row>21</xdr:row>
      <xdr:rowOff>137160</xdr:rowOff>
    </xdr:to>
    <xdr:sp macro="" textlink="">
      <xdr:nvSpPr>
        <xdr:cNvPr id="2" name="TextBox 1">
          <a:extLst>
            <a:ext uri="{FF2B5EF4-FFF2-40B4-BE49-F238E27FC236}">
              <a16:creationId xmlns:a16="http://schemas.microsoft.com/office/drawing/2014/main" id="{402AC641-CD99-9A2D-4571-715D5E7D0D1F}"/>
            </a:ext>
          </a:extLst>
        </xdr:cNvPr>
        <xdr:cNvSpPr txBox="1"/>
      </xdr:nvSpPr>
      <xdr:spPr>
        <a:xfrm>
          <a:off x="14348460" y="0"/>
          <a:ext cx="4693920" cy="3924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Doesn't feel like 2 stars :)</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My understanding thus far:</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1) Calculate used sequence (by date) of machines per processID/productionID</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2) Compare, in order, sequence with expected sequence</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3) If a machine appears twice where twice is not expected, flag the additional appearances as overwork</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e.g. Production Id PI-06 has this sequence for process type 3:</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A, E, E</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Process type 3 expects A, E</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So the second E is "overwork"</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i="0">
              <a:solidFill>
                <a:schemeClr val="dk1"/>
              </a:solidFill>
              <a:effectLst/>
              <a:latin typeface="+mn-lt"/>
              <a:ea typeface="+mn-ea"/>
              <a:cs typeface="+mn-cs"/>
              <a:hlinkClick xmlns:r="http://schemas.openxmlformats.org/officeDocument/2006/relationships" r:id=""/>
            </a:rPr>
            <a:t>Omid</a:t>
          </a:r>
          <a:r>
            <a:rPr lang="en-US" sz="1100" b="0" i="0">
              <a:solidFill>
                <a:schemeClr val="dk1"/>
              </a:solidFill>
              <a:effectLst/>
              <a:latin typeface="+mn-lt"/>
              <a:ea typeface="+mn-ea"/>
              <a:cs typeface="+mn-cs"/>
            </a:rPr>
            <a:t>, as "stakeholder", can you confirm this understanding is correct?</a:t>
          </a:r>
          <a:endParaRPr lang="en-US" sz="1100"/>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linkedin.com/feed/update/urn:li:activity:7199152058476748802/"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42"/>
  <sheetViews>
    <sheetView workbookViewId="0">
      <selection activeCell="E12" sqref="E12"/>
    </sheetView>
  </sheetViews>
  <sheetFormatPr defaultRowHeight="13.8" x14ac:dyDescent="0.25"/>
  <cols>
    <col min="1" max="1" width="3.09765625" customWidth="1"/>
    <col min="2" max="2" width="10.59765625" style="3" bestFit="1" customWidth="1"/>
    <col min="3" max="3" width="16.5" style="3" bestFit="1" customWidth="1"/>
    <col min="4" max="4" width="10.09765625" style="3" customWidth="1"/>
    <col min="5" max="5" width="8.69921875" style="3" bestFit="1" customWidth="1"/>
    <col min="6" max="6" width="6.19921875" customWidth="1"/>
    <col min="7" max="7" width="12.19921875" customWidth="1"/>
    <col min="8" max="8" width="14.3984375" bestFit="1" customWidth="1"/>
    <col min="9" max="9" width="12.8984375" customWidth="1"/>
    <col min="10" max="10" width="12.59765625" style="5" bestFit="1" customWidth="1"/>
    <col min="11" max="11" width="19.3984375" bestFit="1" customWidth="1"/>
    <col min="17" max="17" width="14.8984375" customWidth="1"/>
    <col min="18" max="18" width="17.3984375" customWidth="1"/>
  </cols>
  <sheetData>
    <row r="1" spans="2:18" s="7" customFormat="1" ht="22.5" customHeight="1" x14ac:dyDescent="0.25">
      <c r="B1" s="35" t="s">
        <v>28</v>
      </c>
      <c r="C1" s="36"/>
      <c r="D1" s="36"/>
      <c r="E1" s="36"/>
      <c r="G1" s="37" t="s">
        <v>29</v>
      </c>
      <c r="H1" s="38"/>
      <c r="J1" s="37" t="s">
        <v>0</v>
      </c>
      <c r="K1" s="38"/>
    </row>
    <row r="2" spans="2:18" s="1" customFormat="1" x14ac:dyDescent="0.25">
      <c r="B2" s="6" t="s">
        <v>4</v>
      </c>
      <c r="C2" s="9" t="s">
        <v>10</v>
      </c>
      <c r="D2" s="9" t="s">
        <v>11</v>
      </c>
      <c r="E2" s="9" t="s">
        <v>6</v>
      </c>
      <c r="F2" s="2"/>
      <c r="G2" s="6" t="s">
        <v>7</v>
      </c>
      <c r="H2" s="11" t="s">
        <v>27</v>
      </c>
      <c r="J2" s="6" t="s">
        <v>25</v>
      </c>
      <c r="K2" s="11" t="s">
        <v>26</v>
      </c>
    </row>
    <row r="3" spans="2:18" s="1" customFormat="1" x14ac:dyDescent="0.25">
      <c r="B3" s="16">
        <v>45305</v>
      </c>
      <c r="C3" s="17" t="s">
        <v>14</v>
      </c>
      <c r="D3" s="18">
        <v>3</v>
      </c>
      <c r="E3" s="17" t="s">
        <v>1</v>
      </c>
      <c r="F3" s="10"/>
      <c r="G3" s="19">
        <v>1</v>
      </c>
      <c r="H3" s="13" t="s">
        <v>21</v>
      </c>
      <c r="J3" s="8" t="s">
        <v>1</v>
      </c>
      <c r="K3" s="26">
        <v>0.09</v>
      </c>
      <c r="L3" s="14"/>
      <c r="M3" s="14"/>
      <c r="N3" s="12"/>
      <c r="O3" s="12"/>
      <c r="P3" s="12"/>
      <c r="Q3" s="10"/>
    </row>
    <row r="4" spans="2:18" s="1" customFormat="1" x14ac:dyDescent="0.25">
      <c r="B4" s="16">
        <v>45306</v>
      </c>
      <c r="C4" s="17" t="s">
        <v>19</v>
      </c>
      <c r="D4" s="18">
        <v>3</v>
      </c>
      <c r="E4" s="17" t="s">
        <v>1</v>
      </c>
      <c r="F4" s="10"/>
      <c r="G4" s="19">
        <v>2</v>
      </c>
      <c r="H4" s="13" t="s">
        <v>8</v>
      </c>
      <c r="J4" s="8" t="s">
        <v>2</v>
      </c>
      <c r="K4" s="26">
        <v>0.17</v>
      </c>
      <c r="L4" s="14"/>
      <c r="M4" s="14"/>
      <c r="N4" s="12"/>
      <c r="O4" s="12"/>
      <c r="P4" s="12"/>
      <c r="Q4" s="10"/>
    </row>
    <row r="5" spans="2:18" s="1" customFormat="1" x14ac:dyDescent="0.25">
      <c r="B5" s="16">
        <v>45306</v>
      </c>
      <c r="C5" s="17" t="s">
        <v>24</v>
      </c>
      <c r="D5" s="18">
        <v>2</v>
      </c>
      <c r="E5" s="17" t="s">
        <v>1</v>
      </c>
      <c r="F5" s="10"/>
      <c r="G5" s="19">
        <v>3</v>
      </c>
      <c r="H5" s="13" t="s">
        <v>9</v>
      </c>
      <c r="J5" s="21" t="s">
        <v>3</v>
      </c>
      <c r="K5" s="27">
        <v>0</v>
      </c>
      <c r="L5" s="14"/>
      <c r="M5" s="14"/>
      <c r="N5" s="12"/>
      <c r="O5" s="12"/>
      <c r="P5" s="12"/>
      <c r="Q5" s="10"/>
    </row>
    <row r="6" spans="2:18" s="1" customFormat="1" x14ac:dyDescent="0.25">
      <c r="B6" s="16">
        <v>45307</v>
      </c>
      <c r="C6" s="17" t="s">
        <v>14</v>
      </c>
      <c r="D6" s="18">
        <v>3</v>
      </c>
      <c r="E6" s="17" t="s">
        <v>20</v>
      </c>
      <c r="F6" s="10"/>
      <c r="G6" s="20">
        <v>4</v>
      </c>
      <c r="H6" s="15" t="s">
        <v>22</v>
      </c>
      <c r="J6" s="21" t="s">
        <v>5</v>
      </c>
      <c r="K6" s="27">
        <v>0.33</v>
      </c>
      <c r="L6" s="14"/>
      <c r="M6" s="14"/>
      <c r="N6" s="12"/>
      <c r="O6" s="12"/>
      <c r="P6" s="12"/>
      <c r="Q6" s="10"/>
    </row>
    <row r="7" spans="2:18" s="1" customFormat="1" x14ac:dyDescent="0.25">
      <c r="B7" s="16">
        <v>45309</v>
      </c>
      <c r="C7" s="17" t="s">
        <v>15</v>
      </c>
      <c r="D7" s="18">
        <v>1</v>
      </c>
      <c r="E7" s="17" t="s">
        <v>1</v>
      </c>
      <c r="F7" s="10"/>
      <c r="G7" s="10"/>
      <c r="H7" s="4"/>
      <c r="J7" s="22" t="s">
        <v>20</v>
      </c>
      <c r="K7" s="28">
        <v>0.1</v>
      </c>
      <c r="L7" s="10"/>
      <c r="M7" s="10"/>
    </row>
    <row r="8" spans="2:18" s="1" customFormat="1" x14ac:dyDescent="0.25">
      <c r="B8" s="23">
        <v>45311</v>
      </c>
      <c r="C8" s="24" t="s">
        <v>14</v>
      </c>
      <c r="D8" s="25">
        <v>3</v>
      </c>
      <c r="E8" s="24" t="s">
        <v>20</v>
      </c>
      <c r="F8" s="10"/>
      <c r="G8" s="10"/>
      <c r="H8"/>
      <c r="I8"/>
      <c r="J8" s="5"/>
      <c r="K8"/>
      <c r="L8"/>
      <c r="M8"/>
      <c r="N8"/>
      <c r="O8"/>
      <c r="P8"/>
      <c r="Q8"/>
    </row>
    <row r="9" spans="2:18" s="1" customFormat="1" x14ac:dyDescent="0.25">
      <c r="B9" s="16">
        <v>45311</v>
      </c>
      <c r="C9" s="17" t="s">
        <v>15</v>
      </c>
      <c r="D9" s="18">
        <v>1</v>
      </c>
      <c r="E9" s="17" t="s">
        <v>2</v>
      </c>
      <c r="F9" s="10"/>
      <c r="G9" s="10"/>
      <c r="H9"/>
      <c r="I9"/>
      <c r="J9" s="5"/>
      <c r="K9"/>
      <c r="L9"/>
      <c r="M9"/>
      <c r="N9"/>
      <c r="O9"/>
      <c r="P9"/>
      <c r="Q9"/>
    </row>
    <row r="10" spans="2:18" s="1" customFormat="1" x14ac:dyDescent="0.25">
      <c r="B10" s="16">
        <v>45313</v>
      </c>
      <c r="C10" s="17" t="s">
        <v>24</v>
      </c>
      <c r="D10" s="18">
        <v>2</v>
      </c>
      <c r="E10" s="17" t="s">
        <v>3</v>
      </c>
      <c r="F10" s="10"/>
      <c r="G10" s="10"/>
      <c r="H10"/>
      <c r="I10"/>
      <c r="J10" s="5"/>
      <c r="K10"/>
      <c r="L10"/>
      <c r="M10"/>
      <c r="N10" t="str" cm="1">
        <f t="array" ref="N10:N14">_xlfn._xlws.SORT(_xlfn.UNIQUE(E3:E42))</f>
        <v>A</v>
      </c>
      <c r="O10" cm="1">
        <f t="array" ref="O10:O14">COUNTIFS(E3:E42,_xlfn.ANCHORARRAY(N10))</f>
        <v>12</v>
      </c>
      <c r="P10">
        <v>1</v>
      </c>
      <c r="Q10" s="31">
        <f t="shared" ref="Q10:Q13" si="0">P10/(O10-1)</f>
        <v>9.0909090909090912E-2</v>
      </c>
      <c r="R10" s="1">
        <v>9.0909090909090912E-2</v>
      </c>
    </row>
    <row r="11" spans="2:18" s="1" customFormat="1" x14ac:dyDescent="0.25">
      <c r="B11" s="16">
        <v>45314</v>
      </c>
      <c r="C11" s="17" t="s">
        <v>16</v>
      </c>
      <c r="D11" s="18">
        <v>1</v>
      </c>
      <c r="E11" s="17" t="s">
        <v>1</v>
      </c>
      <c r="F11" s="10"/>
      <c r="G11" s="10"/>
      <c r="H11"/>
      <c r="I11"/>
      <c r="J11" s="5"/>
      <c r="K11"/>
      <c r="L11"/>
      <c r="M11"/>
      <c r="N11" t="str">
        <v>B</v>
      </c>
      <c r="O11">
        <v>7</v>
      </c>
      <c r="P11">
        <v>1</v>
      </c>
      <c r="Q11" s="31">
        <f t="shared" si="0"/>
        <v>0.16666666666666666</v>
      </c>
      <c r="R11" s="1">
        <v>0.16666666666666666</v>
      </c>
    </row>
    <row r="12" spans="2:18" s="1" customFormat="1" x14ac:dyDescent="0.25">
      <c r="B12" s="16">
        <v>45314</v>
      </c>
      <c r="C12" s="17" t="s">
        <v>19</v>
      </c>
      <c r="D12" s="18">
        <v>3</v>
      </c>
      <c r="E12" s="17" t="s">
        <v>20</v>
      </c>
      <c r="F12" s="10"/>
      <c r="G12" s="10"/>
      <c r="H12"/>
      <c r="I12"/>
      <c r="J12" s="5"/>
      <c r="K12"/>
      <c r="L12"/>
      <c r="M12"/>
      <c r="N12" t="str">
        <v>C</v>
      </c>
      <c r="O12">
        <v>6</v>
      </c>
      <c r="P12">
        <v>0</v>
      </c>
      <c r="Q12" s="31">
        <f t="shared" si="0"/>
        <v>0</v>
      </c>
      <c r="R12" s="1">
        <v>0.2</v>
      </c>
    </row>
    <row r="13" spans="2:18" s="1" customFormat="1" x14ac:dyDescent="0.25">
      <c r="B13" s="23">
        <v>45318</v>
      </c>
      <c r="C13" s="24" t="s">
        <v>15</v>
      </c>
      <c r="D13" s="25">
        <v>1</v>
      </c>
      <c r="E13" s="24" t="s">
        <v>2</v>
      </c>
      <c r="F13" s="10"/>
      <c r="G13" s="10"/>
      <c r="H13"/>
      <c r="I13"/>
      <c r="J13" s="5"/>
      <c r="K13"/>
      <c r="L13"/>
      <c r="M13"/>
      <c r="N13" t="str">
        <v>D</v>
      </c>
      <c r="O13">
        <v>4</v>
      </c>
      <c r="P13">
        <v>1</v>
      </c>
      <c r="Q13" s="31">
        <f t="shared" si="0"/>
        <v>0.33333333333333331</v>
      </c>
      <c r="R13" s="1">
        <v>0.33333333333333331</v>
      </c>
    </row>
    <row r="14" spans="2:18" s="1" customFormat="1" x14ac:dyDescent="0.25">
      <c r="B14" s="16">
        <v>45319</v>
      </c>
      <c r="C14" s="17" t="s">
        <v>16</v>
      </c>
      <c r="D14" s="18">
        <v>1</v>
      </c>
      <c r="E14" s="17" t="s">
        <v>2</v>
      </c>
      <c r="F14" s="10"/>
      <c r="G14" s="10"/>
      <c r="H14"/>
      <c r="I14"/>
      <c r="J14" s="5"/>
      <c r="K14"/>
      <c r="L14"/>
      <c r="M14"/>
      <c r="N14" t="str">
        <v>E</v>
      </c>
      <c r="O14">
        <v>11</v>
      </c>
      <c r="P14">
        <v>1</v>
      </c>
      <c r="Q14" s="31">
        <f>P14/(O14-1)</f>
        <v>0.1</v>
      </c>
      <c r="R14" s="1">
        <v>0.1</v>
      </c>
    </row>
    <row r="15" spans="2:18" s="1" customFormat="1" x14ac:dyDescent="0.25">
      <c r="B15" s="16">
        <v>45319</v>
      </c>
      <c r="C15" s="17" t="s">
        <v>18</v>
      </c>
      <c r="D15" s="18">
        <v>2</v>
      </c>
      <c r="E15" s="17" t="s">
        <v>1</v>
      </c>
      <c r="F15" s="10"/>
      <c r="G15" s="10"/>
      <c r="H15"/>
      <c r="I15"/>
      <c r="J15" s="5"/>
      <c r="K15"/>
      <c r="L15"/>
      <c r="M15"/>
      <c r="N15"/>
      <c r="O15"/>
      <c r="P15"/>
      <c r="Q15"/>
    </row>
    <row r="16" spans="2:18" s="1" customFormat="1" x14ac:dyDescent="0.25">
      <c r="B16" s="16">
        <v>45319</v>
      </c>
      <c r="C16" s="17" t="s">
        <v>24</v>
      </c>
      <c r="D16" s="18">
        <v>2</v>
      </c>
      <c r="E16" s="17" t="s">
        <v>5</v>
      </c>
      <c r="F16" s="10"/>
      <c r="G16" s="10"/>
      <c r="H16"/>
      <c r="I16"/>
      <c r="J16" s="5"/>
      <c r="K16"/>
      <c r="L16"/>
      <c r="M16"/>
      <c r="N16"/>
      <c r="O16"/>
      <c r="P16"/>
      <c r="Q16"/>
    </row>
    <row r="17" spans="2:17" s="1" customFormat="1" x14ac:dyDescent="0.25">
      <c r="B17" s="16">
        <v>45320</v>
      </c>
      <c r="C17" s="17" t="s">
        <v>15</v>
      </c>
      <c r="D17" s="18">
        <v>1</v>
      </c>
      <c r="E17" s="17" t="s">
        <v>20</v>
      </c>
      <c r="F17" s="10"/>
      <c r="G17" s="10"/>
      <c r="H17"/>
      <c r="I17"/>
      <c r="J17" s="5"/>
      <c r="K17"/>
      <c r="L17"/>
      <c r="M17"/>
      <c r="N17"/>
      <c r="O17"/>
      <c r="P17"/>
      <c r="Q17"/>
    </row>
    <row r="18" spans="2:17" s="1" customFormat="1" x14ac:dyDescent="0.25">
      <c r="B18" s="16">
        <v>45321</v>
      </c>
      <c r="C18" s="17" t="s">
        <v>12</v>
      </c>
      <c r="D18" s="18">
        <v>4</v>
      </c>
      <c r="E18" s="17" t="s">
        <v>1</v>
      </c>
      <c r="F18" s="10"/>
      <c r="G18" s="10"/>
      <c r="H18"/>
      <c r="I18"/>
      <c r="J18" s="5"/>
      <c r="K18"/>
      <c r="L18"/>
      <c r="M18"/>
      <c r="N18"/>
      <c r="O18"/>
      <c r="P18"/>
      <c r="Q18"/>
    </row>
    <row r="19" spans="2:17" s="1" customFormat="1" x14ac:dyDescent="0.25">
      <c r="B19" s="16">
        <v>45321</v>
      </c>
      <c r="C19" s="17" t="s">
        <v>24</v>
      </c>
      <c r="D19" s="18">
        <v>2</v>
      </c>
      <c r="E19" s="17" t="s">
        <v>3</v>
      </c>
      <c r="F19" s="10"/>
      <c r="G19" s="10"/>
      <c r="H19"/>
      <c r="I19"/>
      <c r="J19" s="5"/>
      <c r="K19"/>
      <c r="L19"/>
      <c r="M19"/>
      <c r="N19"/>
      <c r="O19"/>
      <c r="P19"/>
      <c r="Q19"/>
    </row>
    <row r="20" spans="2:17" s="1" customFormat="1" x14ac:dyDescent="0.25">
      <c r="B20" s="16">
        <v>45322</v>
      </c>
      <c r="C20" s="17" t="s">
        <v>18</v>
      </c>
      <c r="D20" s="18">
        <v>2</v>
      </c>
      <c r="E20" s="17" t="s">
        <v>3</v>
      </c>
      <c r="F20" s="10"/>
      <c r="G20" s="10"/>
      <c r="H20"/>
      <c r="I20"/>
      <c r="J20" s="5"/>
      <c r="K20"/>
      <c r="L20"/>
      <c r="M20"/>
      <c r="N20"/>
      <c r="O20"/>
      <c r="P20"/>
      <c r="Q20"/>
    </row>
    <row r="21" spans="2:17" s="1" customFormat="1" x14ac:dyDescent="0.25">
      <c r="B21" s="23">
        <v>45322</v>
      </c>
      <c r="C21" s="24" t="s">
        <v>24</v>
      </c>
      <c r="D21" s="25">
        <v>2</v>
      </c>
      <c r="E21" s="24" t="s">
        <v>5</v>
      </c>
      <c r="F21" s="10"/>
      <c r="G21" s="10"/>
      <c r="H21"/>
      <c r="I21"/>
      <c r="J21" s="5"/>
      <c r="K21"/>
      <c r="L21"/>
      <c r="M21"/>
      <c r="N21"/>
      <c r="O21"/>
      <c r="P21"/>
      <c r="Q21"/>
    </row>
    <row r="22" spans="2:17" s="1" customFormat="1" x14ac:dyDescent="0.25">
      <c r="B22" s="16">
        <v>45323</v>
      </c>
      <c r="C22" s="17" t="s">
        <v>16</v>
      </c>
      <c r="D22" s="18">
        <v>1</v>
      </c>
      <c r="E22" s="17" t="s">
        <v>20</v>
      </c>
      <c r="F22" s="10"/>
      <c r="G22" s="10"/>
      <c r="H22"/>
      <c r="I22"/>
      <c r="J22" s="5"/>
      <c r="K22"/>
      <c r="L22"/>
      <c r="M22"/>
      <c r="N22"/>
      <c r="O22"/>
      <c r="P22"/>
      <c r="Q22"/>
    </row>
    <row r="23" spans="2:17" s="1" customFormat="1" x14ac:dyDescent="0.25">
      <c r="B23" s="16">
        <v>45324</v>
      </c>
      <c r="C23" s="17" t="s">
        <v>12</v>
      </c>
      <c r="D23" s="18">
        <v>4</v>
      </c>
      <c r="E23" s="17" t="s">
        <v>20</v>
      </c>
      <c r="F23" s="10"/>
      <c r="G23" s="10"/>
      <c r="H23"/>
      <c r="I23"/>
      <c r="J23" s="5"/>
      <c r="K23"/>
      <c r="L23"/>
      <c r="M23"/>
      <c r="N23"/>
      <c r="O23"/>
      <c r="P23"/>
      <c r="Q23"/>
    </row>
    <row r="24" spans="2:17" s="1" customFormat="1" x14ac:dyDescent="0.25">
      <c r="B24" s="16">
        <v>45325</v>
      </c>
      <c r="C24" s="17" t="s">
        <v>13</v>
      </c>
      <c r="D24" s="18">
        <v>1</v>
      </c>
      <c r="E24" s="17" t="s">
        <v>1</v>
      </c>
      <c r="F24" s="10"/>
      <c r="G24" s="10"/>
      <c r="H24"/>
      <c r="I24"/>
      <c r="J24" s="5"/>
      <c r="K24"/>
      <c r="L24"/>
      <c r="M24"/>
      <c r="N24"/>
      <c r="O24"/>
      <c r="P24"/>
      <c r="Q24"/>
    </row>
    <row r="25" spans="2:17" s="1" customFormat="1" x14ac:dyDescent="0.25">
      <c r="B25" s="16">
        <v>45325</v>
      </c>
      <c r="C25" s="17" t="s">
        <v>17</v>
      </c>
      <c r="D25" s="18">
        <v>3</v>
      </c>
      <c r="E25" s="17" t="s">
        <v>1</v>
      </c>
      <c r="F25" s="10"/>
      <c r="G25" s="10"/>
      <c r="H25"/>
      <c r="I25"/>
      <c r="J25" s="5"/>
      <c r="K25"/>
      <c r="L25"/>
      <c r="M25"/>
      <c r="N25"/>
      <c r="O25"/>
      <c r="P25"/>
      <c r="Q25"/>
    </row>
    <row r="26" spans="2:17" s="1" customFormat="1" x14ac:dyDescent="0.25">
      <c r="B26" s="16">
        <v>45326</v>
      </c>
      <c r="C26" s="17" t="s">
        <v>12</v>
      </c>
      <c r="D26" s="18">
        <v>4</v>
      </c>
      <c r="E26" s="17" t="s">
        <v>1</v>
      </c>
      <c r="F26" s="10"/>
      <c r="G26" s="10"/>
      <c r="H26"/>
      <c r="I26"/>
      <c r="J26" s="5"/>
      <c r="K26"/>
      <c r="L26"/>
      <c r="M26"/>
      <c r="N26"/>
      <c r="O26"/>
      <c r="P26"/>
      <c r="Q26"/>
    </row>
    <row r="27" spans="2:17" s="1" customFormat="1" x14ac:dyDescent="0.25">
      <c r="B27" s="16">
        <v>45327</v>
      </c>
      <c r="C27" s="17" t="s">
        <v>18</v>
      </c>
      <c r="D27" s="18">
        <v>2</v>
      </c>
      <c r="E27" s="17" t="s">
        <v>5</v>
      </c>
      <c r="F27" s="10"/>
      <c r="G27" s="10"/>
      <c r="H27"/>
      <c r="I27"/>
      <c r="J27" s="5"/>
      <c r="K27"/>
      <c r="L27"/>
      <c r="M27"/>
      <c r="N27"/>
      <c r="O27"/>
      <c r="P27"/>
      <c r="Q27"/>
    </row>
    <row r="28" spans="2:17" s="1" customFormat="1" x14ac:dyDescent="0.25">
      <c r="B28" s="16">
        <v>45327</v>
      </c>
      <c r="C28" s="17" t="s">
        <v>15</v>
      </c>
      <c r="D28" s="18">
        <v>1</v>
      </c>
      <c r="E28" s="17" t="s">
        <v>2</v>
      </c>
      <c r="F28" s="10"/>
      <c r="G28" s="10"/>
      <c r="H28"/>
      <c r="I28"/>
      <c r="J28" s="5"/>
      <c r="K28"/>
      <c r="L28"/>
      <c r="M28"/>
      <c r="N28"/>
      <c r="O28"/>
      <c r="P28"/>
      <c r="Q28"/>
    </row>
    <row r="29" spans="2:17" s="1" customFormat="1" x14ac:dyDescent="0.25">
      <c r="B29" s="23">
        <v>45328</v>
      </c>
      <c r="C29" s="24" t="s">
        <v>16</v>
      </c>
      <c r="D29" s="25">
        <v>1</v>
      </c>
      <c r="E29" s="24" t="s">
        <v>1</v>
      </c>
      <c r="F29" s="10"/>
      <c r="G29" s="10"/>
      <c r="H29"/>
      <c r="I29"/>
      <c r="J29" s="5"/>
      <c r="K29"/>
      <c r="L29"/>
      <c r="M29"/>
      <c r="N29"/>
      <c r="O29"/>
      <c r="P29"/>
      <c r="Q29"/>
    </row>
    <row r="30" spans="2:17" s="1" customFormat="1" x14ac:dyDescent="0.25">
      <c r="B30" s="16">
        <v>45328</v>
      </c>
      <c r="C30" s="17" t="s">
        <v>18</v>
      </c>
      <c r="D30" s="18">
        <v>2</v>
      </c>
      <c r="E30" s="17" t="s">
        <v>3</v>
      </c>
      <c r="F30" s="10"/>
      <c r="G30" s="10"/>
      <c r="H30"/>
      <c r="I30"/>
      <c r="J30" s="5"/>
      <c r="K30"/>
      <c r="L30"/>
      <c r="M30"/>
      <c r="N30"/>
      <c r="O30"/>
      <c r="P30"/>
      <c r="Q30"/>
    </row>
    <row r="31" spans="2:17" s="1" customFormat="1" x14ac:dyDescent="0.25">
      <c r="B31" s="16">
        <v>45328</v>
      </c>
      <c r="C31" s="17" t="s">
        <v>24</v>
      </c>
      <c r="D31" s="18">
        <v>2</v>
      </c>
      <c r="E31" s="17" t="s">
        <v>20</v>
      </c>
      <c r="F31" s="10"/>
      <c r="G31" s="10"/>
      <c r="H31"/>
      <c r="I31"/>
      <c r="J31" s="5"/>
      <c r="K31"/>
      <c r="L31"/>
      <c r="M31"/>
      <c r="N31"/>
      <c r="O31"/>
      <c r="P31"/>
      <c r="Q31"/>
    </row>
    <row r="32" spans="2:17" s="1" customFormat="1" x14ac:dyDescent="0.25">
      <c r="B32" s="16">
        <v>45330</v>
      </c>
      <c r="C32" s="17" t="s">
        <v>18</v>
      </c>
      <c r="D32" s="18">
        <v>2</v>
      </c>
      <c r="E32" s="17" t="s">
        <v>20</v>
      </c>
      <c r="F32" s="10"/>
      <c r="G32" s="10"/>
      <c r="H32"/>
      <c r="I32"/>
      <c r="J32" s="5"/>
      <c r="K32"/>
      <c r="L32"/>
      <c r="M32"/>
      <c r="N32"/>
      <c r="O32"/>
      <c r="P32"/>
      <c r="Q32"/>
    </row>
    <row r="33" spans="2:17" s="1" customFormat="1" x14ac:dyDescent="0.25">
      <c r="B33" s="16">
        <v>45332</v>
      </c>
      <c r="C33" s="17" t="s">
        <v>17</v>
      </c>
      <c r="D33" s="18">
        <v>3</v>
      </c>
      <c r="E33" s="17" t="s">
        <v>20</v>
      </c>
      <c r="F33" s="10"/>
      <c r="G33" s="10"/>
      <c r="H33"/>
      <c r="I33"/>
      <c r="J33" s="5"/>
      <c r="K33"/>
      <c r="L33"/>
      <c r="M33"/>
      <c r="N33"/>
      <c r="O33"/>
      <c r="P33"/>
      <c r="Q33"/>
    </row>
    <row r="34" spans="2:17" s="1" customFormat="1" x14ac:dyDescent="0.25">
      <c r="B34" s="16">
        <v>45332</v>
      </c>
      <c r="C34" s="17" t="s">
        <v>23</v>
      </c>
      <c r="D34" s="18">
        <v>2</v>
      </c>
      <c r="E34" s="17" t="s">
        <v>1</v>
      </c>
      <c r="F34" s="10"/>
      <c r="G34" s="10"/>
      <c r="H34"/>
      <c r="I34"/>
      <c r="J34" s="5"/>
      <c r="K34"/>
      <c r="L34"/>
      <c r="M34"/>
      <c r="N34"/>
      <c r="O34"/>
      <c r="P34"/>
      <c r="Q34"/>
    </row>
    <row r="35" spans="2:17" s="1" customFormat="1" x14ac:dyDescent="0.25">
      <c r="B35" s="16">
        <v>45334</v>
      </c>
      <c r="C35" s="17" t="s">
        <v>13</v>
      </c>
      <c r="D35" s="18">
        <v>1</v>
      </c>
      <c r="E35" s="17" t="s">
        <v>2</v>
      </c>
      <c r="F35" s="10"/>
      <c r="G35" s="10"/>
      <c r="H35"/>
      <c r="I35"/>
      <c r="J35" s="5"/>
      <c r="K35"/>
      <c r="L35"/>
      <c r="M35"/>
      <c r="N35"/>
      <c r="O35"/>
      <c r="P35"/>
      <c r="Q35"/>
    </row>
    <row r="36" spans="2:17" s="1" customFormat="1" x14ac:dyDescent="0.25">
      <c r="B36" s="16">
        <v>45336</v>
      </c>
      <c r="C36" s="17" t="s">
        <v>13</v>
      </c>
      <c r="D36" s="18">
        <v>1</v>
      </c>
      <c r="E36" s="17" t="s">
        <v>20</v>
      </c>
      <c r="F36" s="10"/>
      <c r="G36" s="10"/>
      <c r="H36"/>
      <c r="I36"/>
      <c r="J36" s="5"/>
      <c r="K36"/>
      <c r="L36"/>
      <c r="M36"/>
      <c r="N36"/>
      <c r="O36"/>
      <c r="P36"/>
      <c r="Q36"/>
    </row>
    <row r="37" spans="2:17" s="1" customFormat="1" x14ac:dyDescent="0.25">
      <c r="B37" s="16">
        <v>45336</v>
      </c>
      <c r="C37" s="17" t="s">
        <v>23</v>
      </c>
      <c r="D37" s="18">
        <v>2</v>
      </c>
      <c r="E37" s="17" t="s">
        <v>3</v>
      </c>
      <c r="F37" s="10"/>
      <c r="G37" s="10"/>
      <c r="H37"/>
      <c r="I37"/>
      <c r="J37" s="5"/>
      <c r="K37"/>
      <c r="L37"/>
      <c r="M37"/>
      <c r="N37"/>
      <c r="O37"/>
      <c r="P37"/>
      <c r="Q37"/>
    </row>
    <row r="38" spans="2:17" s="1" customFormat="1" x14ac:dyDescent="0.25">
      <c r="B38" s="16">
        <v>45337</v>
      </c>
      <c r="C38" s="17" t="s">
        <v>16</v>
      </c>
      <c r="D38" s="18">
        <v>1</v>
      </c>
      <c r="E38" s="17" t="s">
        <v>2</v>
      </c>
      <c r="F38" s="10"/>
      <c r="G38" s="10"/>
      <c r="H38"/>
      <c r="I38"/>
      <c r="J38" s="5"/>
      <c r="K38"/>
      <c r="L38"/>
      <c r="M38"/>
      <c r="N38"/>
      <c r="O38"/>
      <c r="P38"/>
      <c r="Q38"/>
    </row>
    <row r="39" spans="2:17" s="1" customFormat="1" x14ac:dyDescent="0.25">
      <c r="B39" s="16">
        <v>45341</v>
      </c>
      <c r="C39" s="17" t="s">
        <v>13</v>
      </c>
      <c r="D39" s="18">
        <v>1</v>
      </c>
      <c r="E39" s="17" t="s">
        <v>2</v>
      </c>
      <c r="F39" s="10"/>
      <c r="G39" s="10"/>
      <c r="H39"/>
      <c r="I39"/>
      <c r="J39" s="5"/>
      <c r="K39"/>
      <c r="L39"/>
      <c r="M39"/>
      <c r="N39"/>
      <c r="O39"/>
      <c r="P39"/>
      <c r="Q39"/>
    </row>
    <row r="40" spans="2:17" s="1" customFormat="1" x14ac:dyDescent="0.25">
      <c r="B40" s="16">
        <v>45345</v>
      </c>
      <c r="C40" s="17" t="s">
        <v>23</v>
      </c>
      <c r="D40" s="18">
        <v>2</v>
      </c>
      <c r="E40" s="17" t="s">
        <v>5</v>
      </c>
      <c r="F40" s="10"/>
      <c r="G40" s="10"/>
      <c r="H40"/>
      <c r="I40"/>
      <c r="J40" s="5"/>
      <c r="K40"/>
      <c r="L40"/>
      <c r="M40"/>
      <c r="N40"/>
      <c r="O40"/>
      <c r="P40"/>
      <c r="Q40"/>
    </row>
    <row r="41" spans="2:17" s="1" customFormat="1" x14ac:dyDescent="0.25">
      <c r="B41" s="16">
        <v>45352</v>
      </c>
      <c r="C41" s="17" t="s">
        <v>23</v>
      </c>
      <c r="D41" s="18">
        <v>2</v>
      </c>
      <c r="E41" s="17" t="s">
        <v>3</v>
      </c>
      <c r="F41" s="10"/>
      <c r="G41" s="10"/>
      <c r="H41"/>
      <c r="I41"/>
      <c r="J41" s="5"/>
      <c r="K41"/>
      <c r="L41"/>
      <c r="M41"/>
      <c r="N41"/>
      <c r="O41"/>
      <c r="P41"/>
      <c r="Q41"/>
    </row>
    <row r="42" spans="2:17" x14ac:dyDescent="0.25">
      <c r="B42" s="16">
        <v>45356</v>
      </c>
      <c r="C42" s="17" t="s">
        <v>23</v>
      </c>
      <c r="D42" s="18">
        <v>2</v>
      </c>
      <c r="E42" s="17" t="s">
        <v>20</v>
      </c>
    </row>
  </sheetData>
  <autoFilter ref="B2:E42" xr:uid="{00000000-0001-0000-0000-000000000000}"/>
  <sortState xmlns:xlrd2="http://schemas.microsoft.com/office/spreadsheetml/2017/richdata2" ref="B3:E42">
    <sortCondition ref="B3:B42"/>
  </sortState>
  <mergeCells count="3">
    <mergeCell ref="B1:E1"/>
    <mergeCell ref="J1:K1"/>
    <mergeCell ref="G1:H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545E2-0A15-498A-94C8-3A483D2EB0F2}">
  <dimension ref="B1:Q62"/>
  <sheetViews>
    <sheetView topLeftCell="I6" workbookViewId="0">
      <selection activeCell="P3" sqref="P3"/>
    </sheetView>
  </sheetViews>
  <sheetFormatPr defaultRowHeight="13.8" x14ac:dyDescent="0.25"/>
  <cols>
    <col min="1" max="1" width="3.09765625" customWidth="1"/>
    <col min="2" max="2" width="10.59765625" style="3" bestFit="1" customWidth="1"/>
    <col min="3" max="3" width="16.5" style="3" bestFit="1" customWidth="1"/>
    <col min="4" max="4" width="10.09765625" style="3" customWidth="1"/>
    <col min="5" max="5" width="8.69921875" style="3" bestFit="1" customWidth="1"/>
    <col min="6" max="6" width="6.19921875" customWidth="1"/>
    <col min="7" max="7" width="12.19921875" customWidth="1"/>
    <col min="8" max="8" width="14.3984375" bestFit="1" customWidth="1"/>
    <col min="9" max="9" width="12.8984375" customWidth="1"/>
    <col min="10" max="10" width="12.59765625" style="5" bestFit="1" customWidth="1"/>
    <col min="11" max="11" width="19.3984375" bestFit="1" customWidth="1"/>
  </cols>
  <sheetData>
    <row r="1" spans="2:17" s="7" customFormat="1" ht="22.5" customHeight="1" x14ac:dyDescent="0.25">
      <c r="B1" s="35" t="s">
        <v>28</v>
      </c>
      <c r="C1" s="36"/>
      <c r="D1" s="36"/>
      <c r="E1" s="36"/>
      <c r="G1" s="37" t="s">
        <v>29</v>
      </c>
      <c r="H1" s="38"/>
      <c r="J1" s="37" t="s">
        <v>0</v>
      </c>
      <c r="K1" s="38"/>
    </row>
    <row r="2" spans="2:17" s="1" customFormat="1" x14ac:dyDescent="0.25">
      <c r="B2" s="6" t="s">
        <v>4</v>
      </c>
      <c r="C2" s="9" t="s">
        <v>10</v>
      </c>
      <c r="D2" s="9" t="s">
        <v>11</v>
      </c>
      <c r="E2" s="9" t="s">
        <v>6</v>
      </c>
      <c r="F2" s="2"/>
      <c r="G2" s="6" t="s">
        <v>7</v>
      </c>
      <c r="H2" s="11" t="s">
        <v>27</v>
      </c>
      <c r="J2" s="6" t="s">
        <v>25</v>
      </c>
      <c r="K2" s="11" t="s">
        <v>26</v>
      </c>
      <c r="N2" s="32" t="s">
        <v>1</v>
      </c>
    </row>
    <row r="3" spans="2:17" s="1" customFormat="1" x14ac:dyDescent="0.25">
      <c r="B3" s="16">
        <v>45305</v>
      </c>
      <c r="C3" s="17" t="s">
        <v>14</v>
      </c>
      <c r="D3" s="18">
        <v>3</v>
      </c>
      <c r="E3" s="17" t="s">
        <v>1</v>
      </c>
      <c r="F3" s="10"/>
      <c r="G3" s="19">
        <v>1</v>
      </c>
      <c r="H3" s="13" t="s">
        <v>21</v>
      </c>
      <c r="J3" s="8" t="s">
        <v>1</v>
      </c>
      <c r="K3" s="26">
        <v>0.09</v>
      </c>
      <c r="L3" s="14"/>
      <c r="M3" s="14"/>
      <c r="N3" s="33" t="s">
        <v>2</v>
      </c>
      <c r="O3" s="12"/>
      <c r="P3" s="12"/>
      <c r="Q3" s="10"/>
    </row>
    <row r="4" spans="2:17" s="1" customFormat="1" x14ac:dyDescent="0.25">
      <c r="B4" s="16">
        <v>45306</v>
      </c>
      <c r="C4" s="17" t="s">
        <v>19</v>
      </c>
      <c r="D4" s="18">
        <v>3</v>
      </c>
      <c r="E4" s="17" t="s">
        <v>1</v>
      </c>
      <c r="F4" s="10"/>
      <c r="G4" s="19">
        <v>2</v>
      </c>
      <c r="H4" s="13" t="s">
        <v>8</v>
      </c>
      <c r="J4" s="8" t="s">
        <v>2</v>
      </c>
      <c r="K4" s="26">
        <v>0.17</v>
      </c>
      <c r="L4" s="14"/>
      <c r="M4" s="14"/>
      <c r="N4" s="34" t="s">
        <v>2</v>
      </c>
      <c r="O4" s="12"/>
      <c r="P4" s="12"/>
      <c r="Q4" s="10"/>
    </row>
    <row r="5" spans="2:17" s="1" customFormat="1" x14ac:dyDescent="0.25">
      <c r="B5" s="16">
        <v>45306</v>
      </c>
      <c r="C5" s="17" t="s">
        <v>24</v>
      </c>
      <c r="D5" s="18">
        <v>2</v>
      </c>
      <c r="E5" s="17" t="s">
        <v>1</v>
      </c>
      <c r="F5" s="10"/>
      <c r="G5" s="19">
        <v>3</v>
      </c>
      <c r="H5" s="13" t="s">
        <v>9</v>
      </c>
      <c r="J5" s="21" t="s">
        <v>3</v>
      </c>
      <c r="K5" s="27">
        <v>0</v>
      </c>
      <c r="L5" s="14"/>
      <c r="M5" s="14"/>
      <c r="N5" s="33" t="s">
        <v>20</v>
      </c>
      <c r="O5" s="12"/>
      <c r="P5" s="12"/>
      <c r="Q5" s="10"/>
    </row>
    <row r="6" spans="2:17" s="1" customFormat="1" x14ac:dyDescent="0.25">
      <c r="B6" s="16">
        <v>45307</v>
      </c>
      <c r="C6" s="17" t="s">
        <v>14</v>
      </c>
      <c r="D6" s="18">
        <v>3</v>
      </c>
      <c r="E6" s="17" t="s">
        <v>20</v>
      </c>
      <c r="F6" s="10"/>
      <c r="G6" s="20">
        <v>4</v>
      </c>
      <c r="H6" s="15" t="s">
        <v>22</v>
      </c>
      <c r="J6" s="21" t="s">
        <v>5</v>
      </c>
      <c r="K6" s="27">
        <v>0.33</v>
      </c>
      <c r="L6" s="14"/>
      <c r="M6" s="14"/>
      <c r="N6" s="33" t="s">
        <v>2</v>
      </c>
      <c r="O6" s="12"/>
      <c r="P6" s="12"/>
      <c r="Q6" s="10"/>
    </row>
    <row r="7" spans="2:17" s="1" customFormat="1" x14ac:dyDescent="0.25">
      <c r="B7" s="16">
        <v>45309</v>
      </c>
      <c r="C7" s="17" t="s">
        <v>15</v>
      </c>
      <c r="D7" s="18">
        <v>1</v>
      </c>
      <c r="E7" s="17" t="s">
        <v>1</v>
      </c>
      <c r="F7" s="10"/>
      <c r="G7" s="10"/>
      <c r="H7" s="4"/>
      <c r="J7" s="22" t="s">
        <v>20</v>
      </c>
      <c r="K7" s="28">
        <v>0.1</v>
      </c>
      <c r="L7" s="10"/>
      <c r="M7" s="10"/>
    </row>
    <row r="8" spans="2:17" s="1" customFormat="1" x14ac:dyDescent="0.25">
      <c r="B8" s="23">
        <v>45311</v>
      </c>
      <c r="C8" s="24" t="s">
        <v>14</v>
      </c>
      <c r="D8" s="25">
        <v>3</v>
      </c>
      <c r="E8" s="24" t="s">
        <v>20</v>
      </c>
      <c r="F8" s="10"/>
      <c r="G8" s="10"/>
      <c r="H8"/>
      <c r="I8"/>
      <c r="J8" s="5"/>
      <c r="K8"/>
      <c r="L8"/>
      <c r="M8"/>
      <c r="N8"/>
      <c r="O8"/>
      <c r="P8"/>
      <c r="Q8"/>
    </row>
    <row r="9" spans="2:17" s="1" customFormat="1" x14ac:dyDescent="0.25">
      <c r="B9" s="16">
        <v>45311</v>
      </c>
      <c r="C9" s="17" t="s">
        <v>15</v>
      </c>
      <c r="D9" s="18">
        <v>1</v>
      </c>
      <c r="E9" s="17" t="s">
        <v>2</v>
      </c>
      <c r="F9" s="10"/>
      <c r="G9" s="10"/>
      <c r="H9"/>
      <c r="I9"/>
      <c r="J9" s="5"/>
      <c r="K9"/>
      <c r="L9"/>
      <c r="M9"/>
      <c r="N9"/>
      <c r="O9"/>
      <c r="P9"/>
      <c r="Q9"/>
    </row>
    <row r="10" spans="2:17" s="1" customFormat="1" x14ac:dyDescent="0.25">
      <c r="B10" s="16">
        <v>45313</v>
      </c>
      <c r="C10" s="17" t="s">
        <v>24</v>
      </c>
      <c r="D10" s="18">
        <v>2</v>
      </c>
      <c r="E10" s="17" t="s">
        <v>3</v>
      </c>
      <c r="F10" s="10"/>
      <c r="G10" s="29" t="s">
        <v>31</v>
      </c>
      <c r="H10"/>
      <c r="I10"/>
      <c r="J10" s="5"/>
      <c r="K10"/>
      <c r="L10"/>
      <c r="M10"/>
      <c r="N10"/>
      <c r="O10"/>
      <c r="P10"/>
      <c r="Q10"/>
    </row>
    <row r="11" spans="2:17" s="1" customFormat="1" x14ac:dyDescent="0.25">
      <c r="B11" s="16">
        <v>45314</v>
      </c>
      <c r="C11" s="17" t="s">
        <v>16</v>
      </c>
      <c r="D11" s="18">
        <v>1</v>
      </c>
      <c r="E11" s="17" t="s">
        <v>1</v>
      </c>
      <c r="F11" s="10"/>
      <c r="G11" s="10"/>
      <c r="H11"/>
      <c r="I11"/>
      <c r="J11" s="5"/>
      <c r="K11"/>
      <c r="L11"/>
      <c r="M11"/>
      <c r="N11"/>
      <c r="O11"/>
      <c r="P11"/>
      <c r="Q11"/>
    </row>
    <row r="12" spans="2:17" s="1" customFormat="1" x14ac:dyDescent="0.25">
      <c r="B12" s="16">
        <v>45314</v>
      </c>
      <c r="C12" s="17" t="s">
        <v>19</v>
      </c>
      <c r="D12" s="18">
        <v>3</v>
      </c>
      <c r="E12" s="17" t="s">
        <v>20</v>
      </c>
      <c r="F12" s="10"/>
      <c r="G12" s="10"/>
      <c r="H12"/>
      <c r="I12"/>
      <c r="J12" s="5"/>
      <c r="K12"/>
      <c r="L12"/>
      <c r="M12"/>
      <c r="N12"/>
      <c r="O12"/>
      <c r="P12"/>
      <c r="Q12"/>
    </row>
    <row r="13" spans="2:17" s="1" customFormat="1" x14ac:dyDescent="0.25">
      <c r="B13" s="23">
        <v>45318</v>
      </c>
      <c r="C13" s="24" t="s">
        <v>15</v>
      </c>
      <c r="D13" s="25">
        <v>1</v>
      </c>
      <c r="E13" s="24" t="s">
        <v>2</v>
      </c>
      <c r="F13" s="10"/>
      <c r="G13" t="s">
        <v>30</v>
      </c>
      <c r="H13"/>
      <c r="I13"/>
      <c r="J13" s="5"/>
      <c r="K13"/>
      <c r="L13"/>
      <c r="M13"/>
      <c r="N13"/>
      <c r="O13"/>
      <c r="P13"/>
      <c r="Q13"/>
    </row>
    <row r="14" spans="2:17" s="1" customFormat="1" x14ac:dyDescent="0.25">
      <c r="B14" s="16">
        <v>45319</v>
      </c>
      <c r="C14" s="17" t="s">
        <v>16</v>
      </c>
      <c r="D14" s="18">
        <v>1</v>
      </c>
      <c r="E14" s="17" t="s">
        <v>2</v>
      </c>
      <c r="F14" s="10"/>
      <c r="G14" s="10"/>
      <c r="H14"/>
      <c r="I14"/>
      <c r="J14" s="5"/>
      <c r="K14"/>
      <c r="L14"/>
      <c r="M14"/>
      <c r="N14"/>
      <c r="O14"/>
      <c r="P14"/>
      <c r="Q14"/>
    </row>
    <row r="15" spans="2:17" s="1" customFormat="1" x14ac:dyDescent="0.25">
      <c r="B15" s="16">
        <v>45319</v>
      </c>
      <c r="C15" s="17" t="s">
        <v>18</v>
      </c>
      <c r="D15" s="18">
        <v>2</v>
      </c>
      <c r="E15" s="17" t="s">
        <v>1</v>
      </c>
      <c r="F15" s="10"/>
      <c r="G15" s="10"/>
      <c r="H15"/>
      <c r="J15" s="5"/>
      <c r="K15"/>
      <c r="L15"/>
      <c r="M15"/>
      <c r="N15"/>
      <c r="O15"/>
      <c r="P15"/>
      <c r="Q15"/>
    </row>
    <row r="16" spans="2:17" s="1" customFormat="1" x14ac:dyDescent="0.25">
      <c r="B16" s="16">
        <v>45319</v>
      </c>
      <c r="C16" s="17" t="s">
        <v>24</v>
      </c>
      <c r="D16" s="18">
        <v>2</v>
      </c>
      <c r="E16" s="17" t="s">
        <v>5</v>
      </c>
      <c r="F16" s="10"/>
      <c r="G16" s="30" cm="1">
        <f t="array" ref="G16:G20">_xlfn.LET(
_xlpm.e,E3:E42,
_xlpm.c,C3:C42,
_xlpm.d,D3:D42,
_xlpm.u,_xlfn._xlws.SORT(_xlfn.UNIQUE(_xlpm.e)),
_xlpm.i,SUM(COUNTIFS(_xlpm.e,_xlpm.u,_xlpm.c,_xlfn.UNIQUE(_xlpm.c),_xlpm.d,_xlfn.UNIQUE(_xlpm.d))),
_xlpm.i/(COUNTIF(_xlpm.e,_xlpm.u)-_xlpm.i))</f>
        <v>9.0909090909090912E-2</v>
      </c>
      <c r="H16"/>
      <c r="I16"/>
      <c r="J16" s="5"/>
      <c r="K16"/>
      <c r="L16"/>
      <c r="M16"/>
      <c r="N16"/>
      <c r="O16"/>
      <c r="P16"/>
      <c r="Q16"/>
    </row>
    <row r="17" spans="2:17" s="1" customFormat="1" x14ac:dyDescent="0.25">
      <c r="B17" s="16">
        <v>45320</v>
      </c>
      <c r="C17" s="17" t="s">
        <v>15</v>
      </c>
      <c r="D17" s="18">
        <v>1</v>
      </c>
      <c r="E17" s="17" t="s">
        <v>20</v>
      </c>
      <c r="F17" s="10"/>
      <c r="G17" s="30">
        <v>0.16666666666666666</v>
      </c>
      <c r="H17"/>
      <c r="I17"/>
      <c r="J17" s="5"/>
      <c r="K17"/>
      <c r="L17"/>
      <c r="M17"/>
      <c r="N17"/>
      <c r="O17"/>
      <c r="P17"/>
      <c r="Q17"/>
    </row>
    <row r="18" spans="2:17" s="1" customFormat="1" x14ac:dyDescent="0.25">
      <c r="B18" s="16">
        <v>45321</v>
      </c>
      <c r="C18" s="17" t="s">
        <v>12</v>
      </c>
      <c r="D18" s="18">
        <v>4</v>
      </c>
      <c r="E18" s="17" t="s">
        <v>1</v>
      </c>
      <c r="F18" s="10"/>
      <c r="G18" s="30">
        <v>0.2</v>
      </c>
      <c r="H18"/>
      <c r="I18"/>
      <c r="J18" s="5"/>
      <c r="K18"/>
      <c r="L18"/>
      <c r="M18"/>
      <c r="N18"/>
      <c r="O18"/>
      <c r="P18"/>
      <c r="Q18"/>
    </row>
    <row r="19" spans="2:17" s="1" customFormat="1" x14ac:dyDescent="0.25">
      <c r="B19" s="16">
        <v>45321</v>
      </c>
      <c r="C19" s="17" t="s">
        <v>24</v>
      </c>
      <c r="D19" s="18">
        <v>2</v>
      </c>
      <c r="E19" s="17" t="s">
        <v>3</v>
      </c>
      <c r="F19" s="10"/>
      <c r="G19" s="30">
        <v>0.33333333333333331</v>
      </c>
      <c r="H19"/>
      <c r="I19"/>
      <c r="J19" s="5"/>
      <c r="K19"/>
      <c r="L19"/>
      <c r="M19"/>
      <c r="N19"/>
      <c r="O19"/>
      <c r="P19"/>
      <c r="Q19"/>
    </row>
    <row r="20" spans="2:17" s="1" customFormat="1" x14ac:dyDescent="0.25">
      <c r="B20" s="16">
        <v>45322</v>
      </c>
      <c r="C20" s="17" t="s">
        <v>18</v>
      </c>
      <c r="D20" s="18">
        <v>2</v>
      </c>
      <c r="E20" s="17" t="s">
        <v>3</v>
      </c>
      <c r="F20" s="10"/>
      <c r="G20" s="30">
        <v>0.1</v>
      </c>
      <c r="H20"/>
      <c r="I20"/>
      <c r="J20" s="5"/>
      <c r="K20"/>
      <c r="L20"/>
      <c r="M20"/>
      <c r="N20"/>
      <c r="O20"/>
      <c r="P20"/>
      <c r="Q20"/>
    </row>
    <row r="21" spans="2:17" s="1" customFormat="1" x14ac:dyDescent="0.25">
      <c r="B21" s="23">
        <v>45322</v>
      </c>
      <c r="C21" s="24" t="s">
        <v>24</v>
      </c>
      <c r="D21" s="25">
        <v>2</v>
      </c>
      <c r="E21" s="24" t="s">
        <v>5</v>
      </c>
      <c r="F21" s="10"/>
      <c r="G21" s="10"/>
      <c r="H21"/>
      <c r="I21"/>
      <c r="J21" s="5"/>
      <c r="K21"/>
      <c r="L21"/>
      <c r="M21"/>
      <c r="N21"/>
      <c r="O21"/>
      <c r="P21"/>
      <c r="Q21"/>
    </row>
    <row r="22" spans="2:17" s="1" customFormat="1" x14ac:dyDescent="0.25">
      <c r="B22" s="16">
        <v>45323</v>
      </c>
      <c r="C22" s="17" t="s">
        <v>16</v>
      </c>
      <c r="D22" s="18">
        <v>1</v>
      </c>
      <c r="E22" s="17" t="s">
        <v>20</v>
      </c>
      <c r="F22" s="10"/>
      <c r="G22" s="10"/>
      <c r="H22"/>
      <c r="I22"/>
      <c r="J22" s="5"/>
      <c r="K22"/>
      <c r="L22"/>
      <c r="M22"/>
      <c r="N22"/>
      <c r="O22"/>
      <c r="P22"/>
      <c r="Q22"/>
    </row>
    <row r="23" spans="2:17" s="1" customFormat="1" x14ac:dyDescent="0.25">
      <c r="B23" s="16">
        <v>45324</v>
      </c>
      <c r="C23" s="17" t="s">
        <v>12</v>
      </c>
      <c r="D23" s="18">
        <v>4</v>
      </c>
      <c r="E23" s="17" t="s">
        <v>20</v>
      </c>
      <c r="F23" s="10"/>
      <c r="G23" s="1" t="str" cm="1">
        <f t="array" ref="G23:G27">_xlfn._xlws.SORT(_xlfn.UNIQUE(E3:E42))</f>
        <v>A</v>
      </c>
      <c r="H23" s="10" cm="1">
        <f t="array" ref="H23:H27">COUNTIF(E3:E42,_xlfn._xlws.SORT(_xlfn.UNIQUE(E3:E42)))</f>
        <v>12</v>
      </c>
      <c r="I23"/>
      <c r="J23" s="5" cm="1">
        <f t="array" ref="J23:J62">(E3:E42=_xlfn._xlws.SORT(_xlfn.UNIQUE(E3:E42)))*(C3:C42=_xlfn.UNIQUE(C3:C42))*(D3:D42=_xlfn.UNIQUE(D3:D42))</f>
        <v>1</v>
      </c>
      <c r="K23"/>
      <c r="L23" cm="1">
        <f t="array" ref="L23:L26">_xlfn.UNIQUE(D3:D42)</f>
        <v>3</v>
      </c>
      <c r="M23"/>
      <c r="N23"/>
      <c r="O23"/>
      <c r="P23"/>
      <c r="Q23"/>
    </row>
    <row r="24" spans="2:17" s="1" customFormat="1" x14ac:dyDescent="0.25">
      <c r="B24" s="16">
        <v>45325</v>
      </c>
      <c r="C24" s="17" t="s">
        <v>13</v>
      </c>
      <c r="D24" s="18">
        <v>1</v>
      </c>
      <c r="E24" s="17" t="s">
        <v>1</v>
      </c>
      <c r="F24" s="10"/>
      <c r="G24" s="1" t="str">
        <v>B</v>
      </c>
      <c r="H24" s="10">
        <v>7</v>
      </c>
      <c r="I24"/>
      <c r="J24" s="5">
        <v>0</v>
      </c>
      <c r="K24"/>
      <c r="L24">
        <v>2</v>
      </c>
      <c r="M24"/>
      <c r="N24"/>
      <c r="O24"/>
      <c r="P24"/>
      <c r="Q24"/>
    </row>
    <row r="25" spans="2:17" s="1" customFormat="1" x14ac:dyDescent="0.25">
      <c r="B25" s="16">
        <v>45325</v>
      </c>
      <c r="C25" s="17" t="s">
        <v>17</v>
      </c>
      <c r="D25" s="18">
        <v>3</v>
      </c>
      <c r="E25" s="17" t="s">
        <v>1</v>
      </c>
      <c r="F25" s="10"/>
      <c r="G25" s="1" t="str">
        <v>C</v>
      </c>
      <c r="H25" s="10">
        <v>6</v>
      </c>
      <c r="I25"/>
      <c r="J25" s="5">
        <v>0</v>
      </c>
      <c r="K25"/>
      <c r="L25">
        <v>1</v>
      </c>
      <c r="M25"/>
      <c r="N25"/>
      <c r="O25"/>
      <c r="P25"/>
      <c r="Q25"/>
    </row>
    <row r="26" spans="2:17" s="1" customFormat="1" x14ac:dyDescent="0.25">
      <c r="B26" s="16">
        <v>45326</v>
      </c>
      <c r="C26" s="17" t="s">
        <v>12</v>
      </c>
      <c r="D26" s="18">
        <v>4</v>
      </c>
      <c r="E26" s="17" t="s">
        <v>1</v>
      </c>
      <c r="F26" s="10"/>
      <c r="G26" s="1" t="str">
        <v>D</v>
      </c>
      <c r="H26" s="10">
        <v>4</v>
      </c>
      <c r="I26"/>
      <c r="J26" s="5">
        <v>0</v>
      </c>
      <c r="K26"/>
      <c r="L26">
        <v>4</v>
      </c>
      <c r="M26"/>
      <c r="N26"/>
      <c r="O26"/>
      <c r="P26"/>
      <c r="Q26"/>
    </row>
    <row r="27" spans="2:17" s="1" customFormat="1" x14ac:dyDescent="0.25">
      <c r="B27" s="16">
        <v>45327</v>
      </c>
      <c r="C27" s="17" t="s">
        <v>18</v>
      </c>
      <c r="D27" s="18">
        <v>2</v>
      </c>
      <c r="E27" s="17" t="s">
        <v>5</v>
      </c>
      <c r="F27" s="10"/>
      <c r="G27" s="1" t="str">
        <v>E</v>
      </c>
      <c r="H27" s="10">
        <v>11</v>
      </c>
      <c r="I27"/>
      <c r="J27" s="5" t="e">
        <v>#N/A</v>
      </c>
      <c r="K27"/>
      <c r="L27"/>
      <c r="M27"/>
      <c r="N27"/>
      <c r="O27"/>
      <c r="P27"/>
      <c r="Q27"/>
    </row>
    <row r="28" spans="2:17" s="1" customFormat="1" x14ac:dyDescent="0.25">
      <c r="B28" s="16">
        <v>45327</v>
      </c>
      <c r="C28" s="17" t="s">
        <v>15</v>
      </c>
      <c r="D28" s="18">
        <v>1</v>
      </c>
      <c r="E28" s="17" t="s">
        <v>2</v>
      </c>
      <c r="F28" s="10"/>
      <c r="G28" s="10"/>
      <c r="H28"/>
      <c r="I28"/>
      <c r="J28" s="5" t="e">
        <v>#N/A</v>
      </c>
      <c r="K28"/>
      <c r="L28"/>
      <c r="M28"/>
      <c r="N28"/>
      <c r="O28"/>
      <c r="P28"/>
      <c r="Q28"/>
    </row>
    <row r="29" spans="2:17" s="1" customFormat="1" x14ac:dyDescent="0.25">
      <c r="B29" s="23">
        <v>45328</v>
      </c>
      <c r="C29" s="24" t="s">
        <v>16</v>
      </c>
      <c r="D29" s="25">
        <v>1</v>
      </c>
      <c r="E29" s="24" t="s">
        <v>1</v>
      </c>
      <c r="F29" s="10"/>
      <c r="G29" s="10"/>
      <c r="H29"/>
      <c r="I29"/>
      <c r="J29" s="5" t="e">
        <v>#N/A</v>
      </c>
      <c r="K29"/>
      <c r="L29"/>
      <c r="M29"/>
      <c r="N29"/>
      <c r="O29"/>
      <c r="P29"/>
      <c r="Q29"/>
    </row>
    <row r="30" spans="2:17" s="1" customFormat="1" x14ac:dyDescent="0.25">
      <c r="B30" s="16">
        <v>45328</v>
      </c>
      <c r="C30" s="17" t="s">
        <v>18</v>
      </c>
      <c r="D30" s="18">
        <v>2</v>
      </c>
      <c r="E30" s="17" t="s">
        <v>3</v>
      </c>
      <c r="F30" s="10"/>
      <c r="G30" s="10"/>
      <c r="H30"/>
      <c r="I30"/>
      <c r="J30" s="5" t="e">
        <v>#N/A</v>
      </c>
      <c r="K30"/>
      <c r="L30"/>
      <c r="M30"/>
      <c r="N30"/>
      <c r="O30"/>
      <c r="P30"/>
      <c r="Q30"/>
    </row>
    <row r="31" spans="2:17" s="1" customFormat="1" x14ac:dyDescent="0.25">
      <c r="B31" s="16">
        <v>45328</v>
      </c>
      <c r="C31" s="17" t="s">
        <v>24</v>
      </c>
      <c r="D31" s="18">
        <v>2</v>
      </c>
      <c r="E31" s="17" t="s">
        <v>20</v>
      </c>
      <c r="F31" s="10"/>
      <c r="G31" s="10"/>
      <c r="H31"/>
      <c r="I31"/>
      <c r="J31" s="5" t="e">
        <v>#N/A</v>
      </c>
      <c r="K31"/>
      <c r="L31"/>
      <c r="M31"/>
      <c r="N31"/>
      <c r="O31"/>
      <c r="P31"/>
      <c r="Q31"/>
    </row>
    <row r="32" spans="2:17" s="1" customFormat="1" x14ac:dyDescent="0.25">
      <c r="B32" s="16">
        <v>45330</v>
      </c>
      <c r="C32" s="17" t="s">
        <v>18</v>
      </c>
      <c r="D32" s="18">
        <v>2</v>
      </c>
      <c r="E32" s="17" t="s">
        <v>20</v>
      </c>
      <c r="F32" s="10"/>
      <c r="G32" s="10"/>
      <c r="H32"/>
      <c r="I32"/>
      <c r="J32" s="5" t="e">
        <v>#N/A</v>
      </c>
      <c r="K32"/>
      <c r="L32"/>
      <c r="M32"/>
      <c r="N32"/>
      <c r="O32"/>
      <c r="P32"/>
      <c r="Q32"/>
    </row>
    <row r="33" spans="2:17" s="1" customFormat="1" x14ac:dyDescent="0.25">
      <c r="B33" s="16">
        <v>45332</v>
      </c>
      <c r="C33" s="17" t="s">
        <v>17</v>
      </c>
      <c r="D33" s="18">
        <v>3</v>
      </c>
      <c r="E33" s="17" t="s">
        <v>20</v>
      </c>
      <c r="F33" s="10"/>
      <c r="G33" s="10"/>
      <c r="H33"/>
      <c r="I33"/>
      <c r="J33" s="5" t="e">
        <v>#N/A</v>
      </c>
      <c r="K33"/>
      <c r="L33"/>
      <c r="M33"/>
      <c r="N33"/>
      <c r="O33"/>
      <c r="P33"/>
      <c r="Q33"/>
    </row>
    <row r="34" spans="2:17" s="1" customFormat="1" x14ac:dyDescent="0.25">
      <c r="B34" s="16">
        <v>45332</v>
      </c>
      <c r="C34" s="17" t="s">
        <v>23</v>
      </c>
      <c r="D34" s="18">
        <v>2</v>
      </c>
      <c r="E34" s="17" t="s">
        <v>1</v>
      </c>
      <c r="F34" s="10"/>
      <c r="G34" s="10"/>
      <c r="H34"/>
      <c r="I34"/>
      <c r="J34" s="5" t="e">
        <v>#N/A</v>
      </c>
      <c r="K34"/>
      <c r="L34"/>
      <c r="M34"/>
      <c r="N34"/>
      <c r="O34"/>
      <c r="P34"/>
      <c r="Q34"/>
    </row>
    <row r="35" spans="2:17" s="1" customFormat="1" x14ac:dyDescent="0.25">
      <c r="B35" s="16">
        <v>45334</v>
      </c>
      <c r="C35" s="17" t="s">
        <v>13</v>
      </c>
      <c r="D35" s="18">
        <v>1</v>
      </c>
      <c r="E35" s="17" t="s">
        <v>2</v>
      </c>
      <c r="F35" s="10"/>
      <c r="G35" s="10"/>
      <c r="H35"/>
      <c r="I35"/>
      <c r="J35" s="5" t="e">
        <v>#N/A</v>
      </c>
      <c r="K35"/>
      <c r="L35"/>
      <c r="M35"/>
      <c r="N35"/>
      <c r="O35"/>
      <c r="P35"/>
      <c r="Q35"/>
    </row>
    <row r="36" spans="2:17" s="1" customFormat="1" x14ac:dyDescent="0.25">
      <c r="B36" s="16">
        <v>45336</v>
      </c>
      <c r="C36" s="17" t="s">
        <v>13</v>
      </c>
      <c r="D36" s="18">
        <v>1</v>
      </c>
      <c r="E36" s="17" t="s">
        <v>20</v>
      </c>
      <c r="F36" s="10"/>
      <c r="G36" s="10"/>
      <c r="H36"/>
      <c r="I36"/>
      <c r="J36" s="5" t="e">
        <v>#N/A</v>
      </c>
      <c r="K36"/>
      <c r="L36"/>
      <c r="M36"/>
      <c r="N36"/>
      <c r="O36"/>
      <c r="P36"/>
      <c r="Q36"/>
    </row>
    <row r="37" spans="2:17" s="1" customFormat="1" x14ac:dyDescent="0.25">
      <c r="B37" s="16">
        <v>45336</v>
      </c>
      <c r="C37" s="17" t="s">
        <v>23</v>
      </c>
      <c r="D37" s="18">
        <v>2</v>
      </c>
      <c r="E37" s="17" t="s">
        <v>3</v>
      </c>
      <c r="F37" s="10"/>
      <c r="G37" s="10"/>
      <c r="H37"/>
      <c r="I37"/>
      <c r="J37" s="5" t="e">
        <v>#N/A</v>
      </c>
      <c r="K37"/>
      <c r="L37"/>
      <c r="M37"/>
      <c r="N37"/>
      <c r="O37"/>
      <c r="P37"/>
      <c r="Q37"/>
    </row>
    <row r="38" spans="2:17" s="1" customFormat="1" x14ac:dyDescent="0.25">
      <c r="B38" s="16">
        <v>45337</v>
      </c>
      <c r="C38" s="17" t="s">
        <v>16</v>
      </c>
      <c r="D38" s="18">
        <v>1</v>
      </c>
      <c r="E38" s="17" t="s">
        <v>2</v>
      </c>
      <c r="F38" s="10"/>
      <c r="G38" s="10"/>
      <c r="H38"/>
      <c r="I38"/>
      <c r="J38" s="5" t="e">
        <v>#N/A</v>
      </c>
      <c r="K38"/>
      <c r="L38"/>
      <c r="M38"/>
      <c r="N38"/>
      <c r="O38"/>
      <c r="P38"/>
      <c r="Q38"/>
    </row>
    <row r="39" spans="2:17" s="1" customFormat="1" x14ac:dyDescent="0.25">
      <c r="B39" s="16">
        <v>45341</v>
      </c>
      <c r="C39" s="17" t="s">
        <v>13</v>
      </c>
      <c r="D39" s="18">
        <v>1</v>
      </c>
      <c r="E39" s="17" t="s">
        <v>2</v>
      </c>
      <c r="F39" s="10"/>
      <c r="G39" s="10"/>
      <c r="H39"/>
      <c r="I39"/>
      <c r="J39" s="5" t="e">
        <v>#N/A</v>
      </c>
      <c r="K39"/>
      <c r="L39"/>
      <c r="M39"/>
      <c r="N39"/>
      <c r="O39"/>
      <c r="P39"/>
      <c r="Q39"/>
    </row>
    <row r="40" spans="2:17" s="1" customFormat="1" x14ac:dyDescent="0.25">
      <c r="B40" s="16">
        <v>45345</v>
      </c>
      <c r="C40" s="17" t="s">
        <v>23</v>
      </c>
      <c r="D40" s="18">
        <v>2</v>
      </c>
      <c r="E40" s="17" t="s">
        <v>5</v>
      </c>
      <c r="F40" s="10"/>
      <c r="G40" s="10"/>
      <c r="H40"/>
      <c r="I40"/>
      <c r="J40" s="5" t="e">
        <v>#N/A</v>
      </c>
      <c r="K40"/>
      <c r="L40"/>
      <c r="M40"/>
      <c r="N40"/>
      <c r="O40"/>
      <c r="P40"/>
      <c r="Q40"/>
    </row>
    <row r="41" spans="2:17" s="1" customFormat="1" x14ac:dyDescent="0.25">
      <c r="B41" s="16">
        <v>45352</v>
      </c>
      <c r="C41" s="17" t="s">
        <v>23</v>
      </c>
      <c r="D41" s="18">
        <v>2</v>
      </c>
      <c r="E41" s="17" t="s">
        <v>3</v>
      </c>
      <c r="F41" s="10"/>
      <c r="G41" s="10"/>
      <c r="H41"/>
      <c r="I41"/>
      <c r="J41" s="5" t="e">
        <v>#N/A</v>
      </c>
      <c r="K41"/>
      <c r="L41"/>
      <c r="M41"/>
      <c r="N41"/>
      <c r="O41"/>
      <c r="P41"/>
      <c r="Q41"/>
    </row>
    <row r="42" spans="2:17" x14ac:dyDescent="0.25">
      <c r="B42" s="16">
        <v>45356</v>
      </c>
      <c r="C42" s="17" t="s">
        <v>23</v>
      </c>
      <c r="D42" s="18">
        <v>2</v>
      </c>
      <c r="E42" s="17" t="s">
        <v>20</v>
      </c>
      <c r="J42" s="5" t="e">
        <v>#N/A</v>
      </c>
    </row>
    <row r="43" spans="2:17" x14ac:dyDescent="0.25">
      <c r="J43" s="5" t="e">
        <v>#N/A</v>
      </c>
    </row>
    <row r="44" spans="2:17" x14ac:dyDescent="0.25">
      <c r="J44" s="5" t="e">
        <v>#N/A</v>
      </c>
    </row>
    <row r="45" spans="2:17" x14ac:dyDescent="0.25">
      <c r="J45" s="5" t="e">
        <v>#N/A</v>
      </c>
    </row>
    <row r="46" spans="2:17" x14ac:dyDescent="0.25">
      <c r="J46" s="5" t="e">
        <v>#N/A</v>
      </c>
    </row>
    <row r="47" spans="2:17" x14ac:dyDescent="0.25">
      <c r="J47" s="5" t="e">
        <v>#N/A</v>
      </c>
    </row>
    <row r="48" spans="2:17" x14ac:dyDescent="0.25">
      <c r="J48" s="5" t="e">
        <v>#N/A</v>
      </c>
    </row>
    <row r="49" spans="10:10" x14ac:dyDescent="0.25">
      <c r="J49" s="5" t="e">
        <v>#N/A</v>
      </c>
    </row>
    <row r="50" spans="10:10" x14ac:dyDescent="0.25">
      <c r="J50" s="5" t="e">
        <v>#N/A</v>
      </c>
    </row>
    <row r="51" spans="10:10" x14ac:dyDescent="0.25">
      <c r="J51" s="5" t="e">
        <v>#N/A</v>
      </c>
    </row>
    <row r="52" spans="10:10" x14ac:dyDescent="0.25">
      <c r="J52" s="5" t="e">
        <v>#N/A</v>
      </c>
    </row>
    <row r="53" spans="10:10" x14ac:dyDescent="0.25">
      <c r="J53" s="5" t="e">
        <v>#N/A</v>
      </c>
    </row>
    <row r="54" spans="10:10" x14ac:dyDescent="0.25">
      <c r="J54" s="5" t="e">
        <v>#N/A</v>
      </c>
    </row>
    <row r="55" spans="10:10" x14ac:dyDescent="0.25">
      <c r="J55" s="5" t="e">
        <v>#N/A</v>
      </c>
    </row>
    <row r="56" spans="10:10" x14ac:dyDescent="0.25">
      <c r="J56" s="5" t="e">
        <v>#N/A</v>
      </c>
    </row>
    <row r="57" spans="10:10" x14ac:dyDescent="0.25">
      <c r="J57" s="5" t="e">
        <v>#N/A</v>
      </c>
    </row>
    <row r="58" spans="10:10" x14ac:dyDescent="0.25">
      <c r="J58" s="5" t="e">
        <v>#N/A</v>
      </c>
    </row>
    <row r="59" spans="10:10" x14ac:dyDescent="0.25">
      <c r="J59" s="5" t="e">
        <v>#N/A</v>
      </c>
    </row>
    <row r="60" spans="10:10" x14ac:dyDescent="0.25">
      <c r="J60" s="5" t="e">
        <v>#N/A</v>
      </c>
    </row>
    <row r="61" spans="10:10" x14ac:dyDescent="0.25">
      <c r="J61" s="5" t="e">
        <v>#N/A</v>
      </c>
    </row>
    <row r="62" spans="10:10" x14ac:dyDescent="0.25">
      <c r="J62" s="5" t="e">
        <v>#N/A</v>
      </c>
    </row>
  </sheetData>
  <autoFilter ref="B2:E42" xr:uid="{00000000-0001-0000-0000-000000000000}"/>
  <mergeCells count="3">
    <mergeCell ref="B1:E1"/>
    <mergeCell ref="G1:H1"/>
    <mergeCell ref="J1:K1"/>
  </mergeCells>
  <hyperlinks>
    <hyperlink ref="G10" r:id="rId1" xr:uid="{305BC19A-A377-4793-BF6A-7FC657510E26}"/>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BD4E4-0E6E-473D-A0EC-7579A5F658C2}">
  <dimension ref="B1:Q42"/>
  <sheetViews>
    <sheetView workbookViewId="0"/>
  </sheetViews>
  <sheetFormatPr defaultRowHeight="13.8" x14ac:dyDescent="0.25"/>
  <cols>
    <col min="1" max="1" width="3.09765625" customWidth="1"/>
    <col min="2" max="2" width="10.59765625" style="3" bestFit="1" customWidth="1"/>
    <col min="3" max="3" width="16.5" style="3" bestFit="1" customWidth="1"/>
    <col min="4" max="4" width="10.09765625" style="3" customWidth="1"/>
    <col min="5" max="5" width="8.69921875" style="3" bestFit="1" customWidth="1"/>
    <col min="6" max="6" width="6.19921875" customWidth="1"/>
    <col min="7" max="7" width="12.19921875" customWidth="1"/>
    <col min="8" max="8" width="14.3984375" bestFit="1" customWidth="1"/>
    <col min="9" max="9" width="12.8984375" customWidth="1"/>
    <col min="10" max="10" width="12.59765625" style="5" bestFit="1" customWidth="1"/>
    <col min="11" max="11" width="19.3984375" bestFit="1" customWidth="1"/>
  </cols>
  <sheetData>
    <row r="1" spans="2:17" s="7" customFormat="1" ht="22.5" customHeight="1" x14ac:dyDescent="0.25">
      <c r="B1" s="35" t="s">
        <v>28</v>
      </c>
      <c r="C1" s="36"/>
      <c r="D1" s="36"/>
      <c r="E1" s="36"/>
      <c r="G1" s="37" t="s">
        <v>29</v>
      </c>
      <c r="H1" s="38"/>
      <c r="J1" s="37" t="s">
        <v>0</v>
      </c>
      <c r="K1" s="38"/>
    </row>
    <row r="2" spans="2:17" s="1" customFormat="1" x14ac:dyDescent="0.25">
      <c r="B2" s="6" t="s">
        <v>4</v>
      </c>
      <c r="C2" s="9" t="s">
        <v>10</v>
      </c>
      <c r="D2" s="9" t="s">
        <v>11</v>
      </c>
      <c r="E2" s="9" t="s">
        <v>6</v>
      </c>
      <c r="F2" s="2"/>
      <c r="G2" s="6" t="s">
        <v>7</v>
      </c>
      <c r="H2" s="11" t="s">
        <v>27</v>
      </c>
      <c r="J2" s="6" t="s">
        <v>25</v>
      </c>
      <c r="K2" s="11" t="s">
        <v>26</v>
      </c>
    </row>
    <row r="3" spans="2:17" s="1" customFormat="1" x14ac:dyDescent="0.25">
      <c r="B3" s="16">
        <v>45305</v>
      </c>
      <c r="C3" s="17" t="s">
        <v>14</v>
      </c>
      <c r="D3" s="18">
        <v>3</v>
      </c>
      <c r="E3" s="17" t="s">
        <v>1</v>
      </c>
      <c r="F3" s="10"/>
      <c r="G3" s="19">
        <v>1</v>
      </c>
      <c r="H3" s="13" t="s">
        <v>21</v>
      </c>
      <c r="J3" s="8" t="s">
        <v>1</v>
      </c>
      <c r="K3" s="26">
        <v>0.09</v>
      </c>
      <c r="L3" s="14"/>
      <c r="M3" s="14"/>
      <c r="N3" s="12"/>
      <c r="O3" s="12"/>
      <c r="P3" s="12"/>
      <c r="Q3" s="10"/>
    </row>
    <row r="4" spans="2:17" s="1" customFormat="1" x14ac:dyDescent="0.25">
      <c r="B4" s="16">
        <v>45306</v>
      </c>
      <c r="C4" s="17" t="s">
        <v>19</v>
      </c>
      <c r="D4" s="18">
        <v>3</v>
      </c>
      <c r="E4" s="17" t="s">
        <v>1</v>
      </c>
      <c r="F4" s="10"/>
      <c r="G4" s="19">
        <v>2</v>
      </c>
      <c r="H4" s="13" t="s">
        <v>8</v>
      </c>
      <c r="J4" s="8" t="s">
        <v>2</v>
      </c>
      <c r="K4" s="26">
        <v>0.17</v>
      </c>
      <c r="L4" s="14"/>
      <c r="M4" s="14"/>
      <c r="N4" s="12"/>
      <c r="O4" s="12"/>
      <c r="P4" s="12"/>
      <c r="Q4" s="10"/>
    </row>
    <row r="5" spans="2:17" s="1" customFormat="1" x14ac:dyDescent="0.25">
      <c r="B5" s="16">
        <v>45306</v>
      </c>
      <c r="C5" s="17" t="s">
        <v>24</v>
      </c>
      <c r="D5" s="18">
        <v>2</v>
      </c>
      <c r="E5" s="17" t="s">
        <v>1</v>
      </c>
      <c r="F5" s="10"/>
      <c r="G5" s="19">
        <v>3</v>
      </c>
      <c r="H5" s="13" t="s">
        <v>9</v>
      </c>
      <c r="J5" s="21" t="s">
        <v>3</v>
      </c>
      <c r="K5" s="27">
        <v>0</v>
      </c>
      <c r="L5" s="14"/>
      <c r="M5" s="14"/>
      <c r="N5" s="12"/>
      <c r="O5" s="12"/>
      <c r="P5" s="12"/>
      <c r="Q5" s="10"/>
    </row>
    <row r="6" spans="2:17" s="1" customFormat="1" x14ac:dyDescent="0.25">
      <c r="B6" s="16">
        <v>45307</v>
      </c>
      <c r="C6" s="17" t="s">
        <v>14</v>
      </c>
      <c r="D6" s="18">
        <v>3</v>
      </c>
      <c r="E6" s="17" t="s">
        <v>20</v>
      </c>
      <c r="F6" s="10"/>
      <c r="G6" s="20">
        <v>4</v>
      </c>
      <c r="H6" s="15" t="s">
        <v>22</v>
      </c>
      <c r="J6" s="21" t="s">
        <v>5</v>
      </c>
      <c r="K6" s="27">
        <v>0.33</v>
      </c>
      <c r="L6" s="14"/>
      <c r="M6" s="14"/>
      <c r="N6" s="12"/>
      <c r="O6" s="12"/>
      <c r="P6" s="12"/>
      <c r="Q6" s="10"/>
    </row>
    <row r="7" spans="2:17" s="1" customFormat="1" x14ac:dyDescent="0.25">
      <c r="B7" s="16">
        <v>45309</v>
      </c>
      <c r="C7" s="17" t="s">
        <v>15</v>
      </c>
      <c r="D7" s="18">
        <v>1</v>
      </c>
      <c r="E7" s="17" t="s">
        <v>1</v>
      </c>
      <c r="F7" s="10"/>
      <c r="G7" s="10"/>
      <c r="H7" s="4"/>
      <c r="J7" s="22" t="s">
        <v>20</v>
      </c>
      <c r="K7" s="28">
        <v>0.1</v>
      </c>
      <c r="L7" s="10"/>
      <c r="M7" s="10"/>
    </row>
    <row r="8" spans="2:17" s="1" customFormat="1" x14ac:dyDescent="0.25">
      <c r="B8" s="23">
        <v>45311</v>
      </c>
      <c r="C8" s="24" t="s">
        <v>14</v>
      </c>
      <c r="D8" s="25">
        <v>3</v>
      </c>
      <c r="E8" s="24" t="s">
        <v>20</v>
      </c>
      <c r="F8" s="10"/>
      <c r="G8" s="10"/>
      <c r="H8"/>
      <c r="I8"/>
      <c r="J8" s="5"/>
      <c r="K8"/>
      <c r="L8"/>
      <c r="M8"/>
      <c r="N8"/>
      <c r="O8"/>
      <c r="P8"/>
      <c r="Q8"/>
    </row>
    <row r="9" spans="2:17" s="1" customFormat="1" x14ac:dyDescent="0.25">
      <c r="B9" s="16">
        <v>45311</v>
      </c>
      <c r="C9" s="17" t="s">
        <v>15</v>
      </c>
      <c r="D9" s="18">
        <v>1</v>
      </c>
      <c r="E9" s="17" t="s">
        <v>2</v>
      </c>
      <c r="F9" s="10"/>
      <c r="G9" s="10"/>
      <c r="H9"/>
      <c r="I9"/>
      <c r="J9" s="5"/>
      <c r="K9"/>
      <c r="L9"/>
      <c r="M9"/>
      <c r="N9"/>
      <c r="O9"/>
      <c r="P9"/>
      <c r="Q9"/>
    </row>
    <row r="10" spans="2:17" s="1" customFormat="1" x14ac:dyDescent="0.25">
      <c r="B10" s="16">
        <v>45313</v>
      </c>
      <c r="C10" s="17" t="s">
        <v>24</v>
      </c>
      <c r="D10" s="18">
        <v>2</v>
      </c>
      <c r="E10" s="17" t="s">
        <v>3</v>
      </c>
      <c r="F10" s="10"/>
      <c r="G10" s="10"/>
      <c r="H10"/>
      <c r="I10"/>
      <c r="J10" s="5"/>
      <c r="K10"/>
      <c r="L10"/>
      <c r="M10"/>
      <c r="N10"/>
      <c r="O10"/>
      <c r="P10"/>
      <c r="Q10"/>
    </row>
    <row r="11" spans="2:17" s="1" customFormat="1" x14ac:dyDescent="0.25">
      <c r="B11" s="16">
        <v>45314</v>
      </c>
      <c r="C11" s="17" t="s">
        <v>16</v>
      </c>
      <c r="D11" s="18">
        <v>1</v>
      </c>
      <c r="E11" s="17" t="s">
        <v>1</v>
      </c>
      <c r="F11" s="10"/>
      <c r="G11" s="10"/>
      <c r="H11"/>
      <c r="I11"/>
      <c r="J11" s="5"/>
      <c r="K11"/>
      <c r="L11"/>
      <c r="M11"/>
      <c r="N11"/>
      <c r="O11"/>
      <c r="P11"/>
      <c r="Q11"/>
    </row>
    <row r="12" spans="2:17" s="1" customFormat="1" x14ac:dyDescent="0.25">
      <c r="B12" s="16">
        <v>45314</v>
      </c>
      <c r="C12" s="17" t="s">
        <v>19</v>
      </c>
      <c r="D12" s="18">
        <v>3</v>
      </c>
      <c r="E12" s="17" t="s">
        <v>20</v>
      </c>
      <c r="F12" s="10"/>
      <c r="G12" s="10" t="str" cm="1">
        <f t="array" ref="G12:H16">_xlfn.LET(
_xlpm.T,B3:E42,
_xlpm.TT,G3:H6,
_xlpm.P,_xlfn.CHOOSECOLS(_xlpm.T,2),
_xlpm.PT,_xlfn.CHOOSECOLS(_xlpm.T,3),
_xlpm.M,_xlfn.TAKE(_xlpm.T,,-1),
_xlpm.PTT,_xlfn.TAKE(_xlpm.TT,,1),
_xlpm.PTS,_xlfn.TAKE(_xlpm.TT,,-1),
_xlpm.U,_xlfn.UNIQUE(_xlpm.P),
_xlpm.XT,_xlfn.XLOOKUP(_xlpm.U,_xlpm.P,_xlpm.PT),
_xlpm.MR,_xlfn.CONCAT(_xlfn.XLOOKUP(_xlpm.XT,_xlpm.PTT,_xlpm.PTS)),
_xlpm.UU,_xlfn._xlws.SORT(_xlfn.UNIQUE(_xlpm.M)),
_xlpm.R,_xlfn.MAP(_xlpm.UU,_xlfn.LAMBDA(_xlpm.A,_xlfn.LET(_xlpm.C,COUNTIFS(_xlpm.M,_xlpm.A),_xlpm.L,LEN(_xlpm.MR)-LEN(SUBSTITUTE(_xlpm.MR,_xlpm.A,"")),(_xlpm.C-_xlpm.L)/_xlpm.L))),
_xlfn.HSTACK(_xlpm.UU,_xlpm.R)
)</f>
        <v>A</v>
      </c>
      <c r="H12">
        <v>9.0909090909090912E-2</v>
      </c>
      <c r="I12"/>
      <c r="J12" s="5" t="str" cm="1">
        <f t="array" ref="J12:J16">_xlfn.LET(
_xlpm.T,B3:E42,
_xlpm.TT,G3:H6,
_xlpm.P,_xlfn.CHOOSECOLS(_xlpm.T,2),
_xlpm.PT,_xlfn.CHOOSECOLS(_xlpm.T,3),
_xlpm.M,_xlfn.TAKE(_xlpm.T,,-1),
_xlpm.PTT,_xlfn.TAKE(_xlpm.TT,,1),
_xlpm.PTS,_xlfn.TAKE(_xlpm.TT,,-1),
_xlpm.U,_xlfn.UNIQUE(_xlpm.P),
_xlpm.XT,_xlfn.XLOOKUP(_xlpm.U,_xlpm.P,_xlpm.PT),
_xlpm.MR,_xlfn.CONCAT(_xlfn.XLOOKUP(_xlpm.XT,_xlpm.PTT,_xlpm.PTS)),
_xlpm.UU,_xlfn._xlws.SORT(_xlfn.UNIQUE(_xlpm.M)),
_xlpm.R,_xlfn.MAP(_xlpm.UU,_xlfn.LAMBDA(_xlpm.A,_xlfn.LET(_xlpm.C,COUNTIFS(_xlpm.M,_xlpm.A),_xlpm.L,LEN(_xlpm.MR)-LEN(SUBSTITUTE(_xlpm.MR,_xlpm.A,"")),(_xlpm.C-_xlpm.L)/_xlpm.L))),
_xlpm.UU
)</f>
        <v>A</v>
      </c>
      <c r="K12"/>
      <c r="L12"/>
      <c r="M12"/>
      <c r="N12"/>
      <c r="O12"/>
      <c r="P12"/>
      <c r="Q12"/>
    </row>
    <row r="13" spans="2:17" s="1" customFormat="1" x14ac:dyDescent="0.25">
      <c r="B13" s="23">
        <v>45318</v>
      </c>
      <c r="C13" s="24" t="s">
        <v>15</v>
      </c>
      <c r="D13" s="25">
        <v>1</v>
      </c>
      <c r="E13" s="24" t="s">
        <v>2</v>
      </c>
      <c r="F13" s="10"/>
      <c r="G13" s="10" t="str">
        <v>B</v>
      </c>
      <c r="H13">
        <v>0.16666666666666666</v>
      </c>
      <c r="I13"/>
      <c r="J13" s="5" t="str">
        <v>B</v>
      </c>
      <c r="K13"/>
      <c r="L13"/>
      <c r="M13"/>
      <c r="N13"/>
      <c r="O13"/>
      <c r="P13"/>
      <c r="Q13"/>
    </row>
    <row r="14" spans="2:17" s="1" customFormat="1" x14ac:dyDescent="0.25">
      <c r="B14" s="16">
        <v>45319</v>
      </c>
      <c r="C14" s="17" t="s">
        <v>16</v>
      </c>
      <c r="D14" s="18">
        <v>1</v>
      </c>
      <c r="E14" s="17" t="s">
        <v>2</v>
      </c>
      <c r="F14" s="10"/>
      <c r="G14" s="10" t="str">
        <v>C</v>
      </c>
      <c r="H14">
        <v>0</v>
      </c>
      <c r="I14"/>
      <c r="J14" s="5" t="str">
        <v>C</v>
      </c>
      <c r="K14"/>
      <c r="L14"/>
      <c r="M14"/>
      <c r="N14"/>
      <c r="O14"/>
      <c r="P14"/>
      <c r="Q14"/>
    </row>
    <row r="15" spans="2:17" s="1" customFormat="1" x14ac:dyDescent="0.25">
      <c r="B15" s="16">
        <v>45319</v>
      </c>
      <c r="C15" s="17" t="s">
        <v>18</v>
      </c>
      <c r="D15" s="18">
        <v>2</v>
      </c>
      <c r="E15" s="17" t="s">
        <v>1</v>
      </c>
      <c r="F15" s="10"/>
      <c r="G15" s="10" t="str">
        <v>D</v>
      </c>
      <c r="H15">
        <v>0.33333333333333331</v>
      </c>
      <c r="I15"/>
      <c r="J15" s="5" t="str">
        <v>D</v>
      </c>
      <c r="K15"/>
      <c r="L15"/>
      <c r="M15"/>
      <c r="N15"/>
      <c r="O15"/>
      <c r="P15"/>
      <c r="Q15"/>
    </row>
    <row r="16" spans="2:17" s="1" customFormat="1" x14ac:dyDescent="0.25">
      <c r="B16" s="16">
        <v>45319</v>
      </c>
      <c r="C16" s="17" t="s">
        <v>24</v>
      </c>
      <c r="D16" s="18">
        <v>2</v>
      </c>
      <c r="E16" s="17" t="s">
        <v>5</v>
      </c>
      <c r="F16" s="10"/>
      <c r="G16" s="10" t="str">
        <v>E</v>
      </c>
      <c r="H16">
        <v>0.1</v>
      </c>
      <c r="I16"/>
      <c r="J16" s="5" t="str">
        <v>E</v>
      </c>
      <c r="K16"/>
      <c r="L16"/>
      <c r="M16"/>
      <c r="N16"/>
      <c r="O16"/>
      <c r="P16"/>
      <c r="Q16"/>
    </row>
    <row r="17" spans="2:17" s="1" customFormat="1" x14ac:dyDescent="0.25">
      <c r="B17" s="16">
        <v>45320</v>
      </c>
      <c r="C17" s="17" t="s">
        <v>15</v>
      </c>
      <c r="D17" s="18">
        <v>1</v>
      </c>
      <c r="E17" s="17" t="s">
        <v>20</v>
      </c>
      <c r="F17" s="10"/>
      <c r="G17" s="10"/>
      <c r="H17"/>
      <c r="I17"/>
      <c r="J17" s="5"/>
      <c r="K17"/>
      <c r="L17"/>
      <c r="M17"/>
      <c r="N17"/>
      <c r="O17"/>
      <c r="P17"/>
      <c r="Q17"/>
    </row>
    <row r="18" spans="2:17" s="1" customFormat="1" x14ac:dyDescent="0.25">
      <c r="B18" s="16">
        <v>45321</v>
      </c>
      <c r="C18" s="17" t="s">
        <v>12</v>
      </c>
      <c r="D18" s="18">
        <v>4</v>
      </c>
      <c r="E18" s="17" t="s">
        <v>1</v>
      </c>
      <c r="F18" s="10"/>
      <c r="G18" s="10"/>
      <c r="H18"/>
      <c r="I18"/>
      <c r="J18" s="5"/>
      <c r="K18"/>
      <c r="L18"/>
      <c r="M18"/>
      <c r="N18"/>
      <c r="O18"/>
      <c r="P18"/>
      <c r="Q18"/>
    </row>
    <row r="19" spans="2:17" s="1" customFormat="1" x14ac:dyDescent="0.25">
      <c r="B19" s="16">
        <v>45321</v>
      </c>
      <c r="C19" s="17" t="s">
        <v>24</v>
      </c>
      <c r="D19" s="18">
        <v>2</v>
      </c>
      <c r="E19" s="17" t="s">
        <v>3</v>
      </c>
      <c r="F19" s="10"/>
      <c r="G19" s="10"/>
      <c r="H19"/>
      <c r="I19"/>
      <c r="J19" s="5"/>
      <c r="K19"/>
      <c r="L19"/>
      <c r="M19"/>
      <c r="N19"/>
      <c r="O19"/>
      <c r="P19"/>
      <c r="Q19"/>
    </row>
    <row r="20" spans="2:17" s="1" customFormat="1" x14ac:dyDescent="0.25">
      <c r="B20" s="16">
        <v>45322</v>
      </c>
      <c r="C20" s="17" t="s">
        <v>18</v>
      </c>
      <c r="D20" s="18">
        <v>2</v>
      </c>
      <c r="E20" s="17" t="s">
        <v>3</v>
      </c>
      <c r="F20" s="10"/>
      <c r="G20" s="10"/>
      <c r="H20"/>
      <c r="I20"/>
      <c r="J20" s="5"/>
      <c r="K20"/>
      <c r="L20"/>
      <c r="M20"/>
      <c r="N20"/>
      <c r="O20"/>
      <c r="P20"/>
      <c r="Q20"/>
    </row>
    <row r="21" spans="2:17" s="1" customFormat="1" x14ac:dyDescent="0.25">
      <c r="B21" s="23">
        <v>45322</v>
      </c>
      <c r="C21" s="24" t="s">
        <v>24</v>
      </c>
      <c r="D21" s="25">
        <v>2</v>
      </c>
      <c r="E21" s="24" t="s">
        <v>5</v>
      </c>
      <c r="F21" s="10"/>
      <c r="G21" s="10"/>
      <c r="H21"/>
      <c r="I21"/>
      <c r="J21" s="5"/>
      <c r="K21"/>
      <c r="L21"/>
      <c r="M21"/>
      <c r="N21"/>
      <c r="O21"/>
      <c r="P21"/>
      <c r="Q21"/>
    </row>
    <row r="22" spans="2:17" s="1" customFormat="1" x14ac:dyDescent="0.25">
      <c r="B22" s="16">
        <v>45323</v>
      </c>
      <c r="C22" s="17" t="s">
        <v>16</v>
      </c>
      <c r="D22" s="18">
        <v>1</v>
      </c>
      <c r="E22" s="17" t="s">
        <v>20</v>
      </c>
      <c r="F22" s="10"/>
      <c r="G22" s="10"/>
      <c r="H22"/>
      <c r="I22"/>
      <c r="J22" s="5"/>
      <c r="K22"/>
      <c r="L22"/>
      <c r="M22"/>
      <c r="N22"/>
      <c r="O22"/>
      <c r="P22"/>
      <c r="Q22"/>
    </row>
    <row r="23" spans="2:17" s="1" customFormat="1" x14ac:dyDescent="0.25">
      <c r="B23" s="16">
        <v>45324</v>
      </c>
      <c r="C23" s="17" t="s">
        <v>12</v>
      </c>
      <c r="D23" s="18">
        <v>4</v>
      </c>
      <c r="E23" s="17" t="s">
        <v>20</v>
      </c>
      <c r="F23" s="10"/>
      <c r="G23" s="10"/>
      <c r="H23"/>
      <c r="I23"/>
      <c r="J23" s="5"/>
      <c r="K23"/>
      <c r="L23"/>
      <c r="M23"/>
      <c r="N23"/>
      <c r="O23"/>
      <c r="P23"/>
      <c r="Q23"/>
    </row>
    <row r="24" spans="2:17" s="1" customFormat="1" x14ac:dyDescent="0.25">
      <c r="B24" s="16">
        <v>45325</v>
      </c>
      <c r="C24" s="17" t="s">
        <v>13</v>
      </c>
      <c r="D24" s="18">
        <v>1</v>
      </c>
      <c r="E24" s="17" t="s">
        <v>1</v>
      </c>
      <c r="F24" s="10"/>
      <c r="G24" s="10"/>
      <c r="H24"/>
      <c r="I24"/>
      <c r="J24" s="5"/>
      <c r="K24"/>
      <c r="L24"/>
      <c r="M24"/>
      <c r="N24"/>
      <c r="O24"/>
      <c r="P24"/>
      <c r="Q24"/>
    </row>
    <row r="25" spans="2:17" s="1" customFormat="1" x14ac:dyDescent="0.25">
      <c r="B25" s="16">
        <v>45325</v>
      </c>
      <c r="C25" s="17" t="s">
        <v>17</v>
      </c>
      <c r="D25" s="18">
        <v>3</v>
      </c>
      <c r="E25" s="17" t="s">
        <v>1</v>
      </c>
      <c r="F25" s="10"/>
      <c r="G25" s="10"/>
      <c r="H25"/>
      <c r="I25"/>
      <c r="J25" s="5"/>
      <c r="K25"/>
      <c r="L25"/>
      <c r="M25"/>
      <c r="N25"/>
      <c r="O25"/>
      <c r="P25"/>
      <c r="Q25"/>
    </row>
    <row r="26" spans="2:17" s="1" customFormat="1" x14ac:dyDescent="0.25">
      <c r="B26" s="16">
        <v>45326</v>
      </c>
      <c r="C26" s="17" t="s">
        <v>12</v>
      </c>
      <c r="D26" s="18">
        <v>4</v>
      </c>
      <c r="E26" s="17" t="s">
        <v>1</v>
      </c>
      <c r="F26" s="10"/>
      <c r="G26" s="10"/>
      <c r="H26"/>
      <c r="I26"/>
      <c r="J26" s="5"/>
      <c r="K26"/>
      <c r="L26"/>
      <c r="M26"/>
      <c r="N26"/>
      <c r="O26"/>
      <c r="P26"/>
      <c r="Q26"/>
    </row>
    <row r="27" spans="2:17" s="1" customFormat="1" x14ac:dyDescent="0.25">
      <c r="B27" s="16">
        <v>45327</v>
      </c>
      <c r="C27" s="17" t="s">
        <v>18</v>
      </c>
      <c r="D27" s="18">
        <v>2</v>
      </c>
      <c r="E27" s="17" t="s">
        <v>5</v>
      </c>
      <c r="F27" s="10"/>
      <c r="G27" s="10"/>
      <c r="H27"/>
      <c r="I27"/>
      <c r="J27" s="5"/>
      <c r="K27"/>
      <c r="L27"/>
      <c r="M27"/>
      <c r="N27"/>
      <c r="O27"/>
      <c r="P27"/>
      <c r="Q27"/>
    </row>
    <row r="28" spans="2:17" s="1" customFormat="1" x14ac:dyDescent="0.25">
      <c r="B28" s="16">
        <v>45327</v>
      </c>
      <c r="C28" s="17" t="s">
        <v>15</v>
      </c>
      <c r="D28" s="18">
        <v>1</v>
      </c>
      <c r="E28" s="17" t="s">
        <v>2</v>
      </c>
      <c r="F28" s="10"/>
      <c r="G28" s="10"/>
      <c r="H28"/>
      <c r="I28"/>
      <c r="J28" s="5"/>
      <c r="K28"/>
      <c r="L28"/>
      <c r="M28"/>
      <c r="N28"/>
      <c r="O28"/>
      <c r="P28"/>
      <c r="Q28"/>
    </row>
    <row r="29" spans="2:17" s="1" customFormat="1" x14ac:dyDescent="0.25">
      <c r="B29" s="23">
        <v>45328</v>
      </c>
      <c r="C29" s="24" t="s">
        <v>16</v>
      </c>
      <c r="D29" s="25">
        <v>1</v>
      </c>
      <c r="E29" s="24" t="s">
        <v>1</v>
      </c>
      <c r="F29" s="10"/>
      <c r="G29" s="10"/>
      <c r="H29"/>
      <c r="I29"/>
      <c r="J29" s="5"/>
      <c r="K29"/>
      <c r="L29"/>
      <c r="M29"/>
      <c r="N29"/>
      <c r="O29"/>
      <c r="P29"/>
      <c r="Q29"/>
    </row>
    <row r="30" spans="2:17" s="1" customFormat="1" x14ac:dyDescent="0.25">
      <c r="B30" s="16">
        <v>45328</v>
      </c>
      <c r="C30" s="17" t="s">
        <v>18</v>
      </c>
      <c r="D30" s="18">
        <v>2</v>
      </c>
      <c r="E30" s="17" t="s">
        <v>3</v>
      </c>
      <c r="F30" s="10"/>
      <c r="G30" s="10"/>
      <c r="H30"/>
      <c r="I30"/>
      <c r="J30" s="5"/>
      <c r="K30"/>
      <c r="L30"/>
      <c r="M30"/>
      <c r="N30"/>
      <c r="O30"/>
      <c r="P30"/>
      <c r="Q30"/>
    </row>
    <row r="31" spans="2:17" s="1" customFormat="1" x14ac:dyDescent="0.25">
      <c r="B31" s="16">
        <v>45328</v>
      </c>
      <c r="C31" s="17" t="s">
        <v>24</v>
      </c>
      <c r="D31" s="18">
        <v>2</v>
      </c>
      <c r="E31" s="17" t="s">
        <v>20</v>
      </c>
      <c r="F31" s="10"/>
      <c r="G31" s="10"/>
      <c r="H31"/>
      <c r="I31"/>
      <c r="J31" s="5"/>
      <c r="K31"/>
      <c r="L31"/>
      <c r="M31"/>
      <c r="N31"/>
      <c r="O31"/>
      <c r="P31"/>
      <c r="Q31"/>
    </row>
    <row r="32" spans="2:17" s="1" customFormat="1" x14ac:dyDescent="0.25">
      <c r="B32" s="16">
        <v>45330</v>
      </c>
      <c r="C32" s="17" t="s">
        <v>18</v>
      </c>
      <c r="D32" s="18">
        <v>2</v>
      </c>
      <c r="E32" s="17" t="s">
        <v>20</v>
      </c>
      <c r="F32" s="10"/>
      <c r="G32" s="10"/>
      <c r="H32"/>
      <c r="I32"/>
      <c r="J32" s="5"/>
      <c r="K32"/>
      <c r="L32"/>
      <c r="M32"/>
      <c r="N32"/>
      <c r="O32"/>
      <c r="P32"/>
      <c r="Q32"/>
    </row>
    <row r="33" spans="2:17" s="1" customFormat="1" x14ac:dyDescent="0.25">
      <c r="B33" s="16">
        <v>45332</v>
      </c>
      <c r="C33" s="17" t="s">
        <v>17</v>
      </c>
      <c r="D33" s="18">
        <v>3</v>
      </c>
      <c r="E33" s="17" t="s">
        <v>20</v>
      </c>
      <c r="F33" s="10"/>
      <c r="G33" s="10"/>
      <c r="H33"/>
      <c r="I33"/>
      <c r="J33" s="5"/>
      <c r="K33"/>
      <c r="L33"/>
      <c r="M33"/>
      <c r="N33"/>
      <c r="O33"/>
      <c r="P33"/>
      <c r="Q33"/>
    </row>
    <row r="34" spans="2:17" s="1" customFormat="1" x14ac:dyDescent="0.25">
      <c r="B34" s="16">
        <v>45332</v>
      </c>
      <c r="C34" s="17" t="s">
        <v>23</v>
      </c>
      <c r="D34" s="18">
        <v>2</v>
      </c>
      <c r="E34" s="17" t="s">
        <v>1</v>
      </c>
      <c r="F34" s="10"/>
      <c r="G34" s="10"/>
      <c r="H34"/>
      <c r="I34"/>
      <c r="J34" s="5"/>
      <c r="K34"/>
      <c r="L34"/>
      <c r="M34"/>
      <c r="N34"/>
      <c r="O34"/>
      <c r="P34"/>
      <c r="Q34"/>
    </row>
    <row r="35" spans="2:17" s="1" customFormat="1" x14ac:dyDescent="0.25">
      <c r="B35" s="16">
        <v>45334</v>
      </c>
      <c r="C35" s="17" t="s">
        <v>13</v>
      </c>
      <c r="D35" s="18">
        <v>1</v>
      </c>
      <c r="E35" s="17" t="s">
        <v>2</v>
      </c>
      <c r="F35" s="10"/>
      <c r="G35" s="10"/>
      <c r="H35"/>
      <c r="I35"/>
      <c r="J35" s="5"/>
      <c r="K35"/>
      <c r="L35"/>
      <c r="M35"/>
      <c r="N35"/>
      <c r="O35"/>
      <c r="P35"/>
      <c r="Q35"/>
    </row>
    <row r="36" spans="2:17" s="1" customFormat="1" x14ac:dyDescent="0.25">
      <c r="B36" s="16">
        <v>45336</v>
      </c>
      <c r="C36" s="17" t="s">
        <v>13</v>
      </c>
      <c r="D36" s="18">
        <v>1</v>
      </c>
      <c r="E36" s="17" t="s">
        <v>20</v>
      </c>
      <c r="F36" s="10"/>
      <c r="G36" s="10"/>
      <c r="H36"/>
      <c r="I36"/>
      <c r="J36" s="5"/>
      <c r="K36"/>
      <c r="L36"/>
      <c r="M36"/>
      <c r="N36"/>
      <c r="O36"/>
      <c r="P36"/>
      <c r="Q36"/>
    </row>
    <row r="37" spans="2:17" s="1" customFormat="1" x14ac:dyDescent="0.25">
      <c r="B37" s="16">
        <v>45336</v>
      </c>
      <c r="C37" s="17" t="s">
        <v>23</v>
      </c>
      <c r="D37" s="18">
        <v>2</v>
      </c>
      <c r="E37" s="17" t="s">
        <v>3</v>
      </c>
      <c r="F37" s="10"/>
      <c r="G37" s="10"/>
      <c r="H37"/>
      <c r="I37"/>
      <c r="J37" s="5"/>
      <c r="K37"/>
      <c r="L37"/>
      <c r="M37"/>
      <c r="N37"/>
      <c r="O37"/>
      <c r="P37"/>
      <c r="Q37"/>
    </row>
    <row r="38" spans="2:17" s="1" customFormat="1" x14ac:dyDescent="0.25">
      <c r="B38" s="16">
        <v>45337</v>
      </c>
      <c r="C38" s="17" t="s">
        <v>16</v>
      </c>
      <c r="D38" s="18">
        <v>1</v>
      </c>
      <c r="E38" s="17" t="s">
        <v>2</v>
      </c>
      <c r="F38" s="10"/>
      <c r="G38" s="10"/>
      <c r="H38"/>
      <c r="I38"/>
      <c r="J38" s="5"/>
      <c r="K38"/>
      <c r="L38"/>
      <c r="M38"/>
      <c r="N38"/>
      <c r="O38"/>
      <c r="P38"/>
      <c r="Q38"/>
    </row>
    <row r="39" spans="2:17" s="1" customFormat="1" x14ac:dyDescent="0.25">
      <c r="B39" s="16">
        <v>45341</v>
      </c>
      <c r="C39" s="17" t="s">
        <v>13</v>
      </c>
      <c r="D39" s="18">
        <v>1</v>
      </c>
      <c r="E39" s="17" t="s">
        <v>2</v>
      </c>
      <c r="F39" s="10"/>
      <c r="G39" s="10"/>
      <c r="H39"/>
      <c r="I39"/>
      <c r="J39" s="5"/>
      <c r="K39"/>
      <c r="L39"/>
      <c r="M39"/>
      <c r="N39"/>
      <c r="O39"/>
      <c r="P39"/>
      <c r="Q39"/>
    </row>
    <row r="40" spans="2:17" s="1" customFormat="1" x14ac:dyDescent="0.25">
      <c r="B40" s="16">
        <v>45345</v>
      </c>
      <c r="C40" s="17" t="s">
        <v>23</v>
      </c>
      <c r="D40" s="18">
        <v>2</v>
      </c>
      <c r="E40" s="17" t="s">
        <v>5</v>
      </c>
      <c r="F40" s="10"/>
      <c r="G40" s="10"/>
      <c r="H40"/>
      <c r="I40"/>
      <c r="J40" s="5"/>
      <c r="K40"/>
      <c r="L40"/>
      <c r="M40"/>
      <c r="N40"/>
      <c r="O40"/>
      <c r="P40"/>
      <c r="Q40"/>
    </row>
    <row r="41" spans="2:17" s="1" customFormat="1" x14ac:dyDescent="0.25">
      <c r="B41" s="16">
        <v>45352</v>
      </c>
      <c r="C41" s="17" t="s">
        <v>23</v>
      </c>
      <c r="D41" s="18">
        <v>2</v>
      </c>
      <c r="E41" s="17" t="s">
        <v>3</v>
      </c>
      <c r="F41" s="10"/>
      <c r="G41" s="10"/>
      <c r="H41"/>
      <c r="I41"/>
      <c r="J41" s="5"/>
      <c r="K41"/>
      <c r="L41"/>
      <c r="M41"/>
      <c r="N41"/>
      <c r="O41"/>
      <c r="P41"/>
      <c r="Q41"/>
    </row>
    <row r="42" spans="2:17" x14ac:dyDescent="0.25">
      <c r="B42" s="16">
        <v>45356</v>
      </c>
      <c r="C42" s="17" t="s">
        <v>23</v>
      </c>
      <c r="D42" s="18">
        <v>2</v>
      </c>
      <c r="E42" s="17" t="s">
        <v>20</v>
      </c>
    </row>
  </sheetData>
  <autoFilter ref="B2:E42" xr:uid="{00000000-0001-0000-0000-000000000000}"/>
  <mergeCells count="3">
    <mergeCell ref="B1:E1"/>
    <mergeCell ref="G1:H1"/>
    <mergeCell ref="J1:K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0AF29-AD88-4777-8B8B-C57D4FD8F8DC}">
  <dimension ref="B1:Q42"/>
  <sheetViews>
    <sheetView tabSelected="1" topLeftCell="A21" workbookViewId="0">
      <selection activeCell="H35" sqref="H35"/>
    </sheetView>
  </sheetViews>
  <sheetFormatPr defaultRowHeight="13.8" x14ac:dyDescent="0.25"/>
  <cols>
    <col min="1" max="1" width="3.09765625" customWidth="1"/>
    <col min="2" max="2" width="10.59765625" style="3" bestFit="1" customWidth="1"/>
    <col min="3" max="3" width="16.5" style="3" bestFit="1" customWidth="1"/>
    <col min="4" max="4" width="10.09765625" style="3" customWidth="1"/>
    <col min="5" max="5" width="8.69921875" style="3" bestFit="1" customWidth="1"/>
    <col min="6" max="6" width="6.19921875" customWidth="1"/>
    <col min="7" max="7" width="12.19921875" customWidth="1"/>
    <col min="8" max="8" width="14.3984375" bestFit="1" customWidth="1"/>
    <col min="9" max="9" width="12.8984375" customWidth="1"/>
    <col min="10" max="10" width="12.59765625" style="5" bestFit="1" customWidth="1"/>
    <col min="11" max="11" width="19.3984375" bestFit="1" customWidth="1"/>
    <col min="17" max="17" width="14.8984375" customWidth="1"/>
    <col min="18" max="18" width="17.3984375" customWidth="1"/>
  </cols>
  <sheetData>
    <row r="1" spans="2:17" s="7" customFormat="1" ht="22.5" customHeight="1" x14ac:dyDescent="0.25">
      <c r="B1" s="35" t="s">
        <v>28</v>
      </c>
      <c r="C1" s="36"/>
      <c r="D1" s="36"/>
      <c r="E1" s="36"/>
      <c r="G1" s="37" t="s">
        <v>29</v>
      </c>
      <c r="H1" s="38"/>
      <c r="J1" s="37" t="s">
        <v>0</v>
      </c>
      <c r="K1" s="38"/>
    </row>
    <row r="2" spans="2:17" s="1" customFormat="1" x14ac:dyDescent="0.25">
      <c r="B2" s="6" t="s">
        <v>4</v>
      </c>
      <c r="C2" s="9" t="s">
        <v>10</v>
      </c>
      <c r="D2" s="9" t="s">
        <v>11</v>
      </c>
      <c r="E2" s="9" t="s">
        <v>6</v>
      </c>
      <c r="F2" s="2"/>
      <c r="G2" s="6" t="s">
        <v>7</v>
      </c>
      <c r="H2" s="11" t="s">
        <v>27</v>
      </c>
      <c r="J2" s="6" t="s">
        <v>25</v>
      </c>
      <c r="K2" s="11" t="s">
        <v>26</v>
      </c>
    </row>
    <row r="3" spans="2:17" s="1" customFormat="1" x14ac:dyDescent="0.25">
      <c r="B3" s="16">
        <v>45305</v>
      </c>
      <c r="C3" s="17" t="s">
        <v>14</v>
      </c>
      <c r="D3" s="18">
        <v>3</v>
      </c>
      <c r="E3" s="17" t="s">
        <v>1</v>
      </c>
      <c r="F3" s="10">
        <v>1</v>
      </c>
      <c r="G3" s="19">
        <v>1</v>
      </c>
      <c r="H3" s="13" t="s">
        <v>21</v>
      </c>
      <c r="J3" s="8" t="s">
        <v>1</v>
      </c>
      <c r="K3" s="26">
        <v>0.09</v>
      </c>
      <c r="L3" s="14"/>
      <c r="M3" s="14"/>
      <c r="N3" s="12"/>
      <c r="O3" s="12"/>
      <c r="P3" s="12"/>
      <c r="Q3" s="10"/>
    </row>
    <row r="4" spans="2:17" s="1" customFormat="1" x14ac:dyDescent="0.25">
      <c r="B4" s="16">
        <v>45306</v>
      </c>
      <c r="C4" s="17" t="s">
        <v>19</v>
      </c>
      <c r="D4" s="18">
        <v>3</v>
      </c>
      <c r="E4" s="17" t="s">
        <v>1</v>
      </c>
      <c r="F4" s="10">
        <v>2</v>
      </c>
      <c r="G4" s="19">
        <v>2</v>
      </c>
      <c r="H4" s="13" t="s">
        <v>8</v>
      </c>
      <c r="J4" s="8" t="s">
        <v>2</v>
      </c>
      <c r="K4" s="26">
        <v>0.17</v>
      </c>
      <c r="L4" s="14"/>
      <c r="M4" s="14"/>
      <c r="N4" s="12"/>
      <c r="O4" s="12"/>
      <c r="P4" s="12"/>
      <c r="Q4" s="10"/>
    </row>
    <row r="5" spans="2:17" s="1" customFormat="1" x14ac:dyDescent="0.25">
      <c r="B5" s="16">
        <v>45306</v>
      </c>
      <c r="C5" s="17" t="s">
        <v>24</v>
      </c>
      <c r="D5" s="18">
        <v>2</v>
      </c>
      <c r="E5" s="17" t="s">
        <v>1</v>
      </c>
      <c r="F5" s="10">
        <v>3</v>
      </c>
      <c r="G5" s="19">
        <v>3</v>
      </c>
      <c r="H5" s="13" t="s">
        <v>9</v>
      </c>
      <c r="J5" s="21" t="s">
        <v>3</v>
      </c>
      <c r="K5" s="27">
        <v>0</v>
      </c>
      <c r="L5" s="14"/>
      <c r="M5" s="14"/>
      <c r="N5" s="12"/>
      <c r="O5" s="12"/>
      <c r="P5" s="12"/>
      <c r="Q5" s="10"/>
    </row>
    <row r="6" spans="2:17" s="1" customFormat="1" x14ac:dyDescent="0.25">
      <c r="B6" s="16">
        <v>45307</v>
      </c>
      <c r="C6" s="17" t="s">
        <v>14</v>
      </c>
      <c r="D6" s="18">
        <v>3</v>
      </c>
      <c r="E6" s="17" t="s">
        <v>20</v>
      </c>
      <c r="F6" s="10">
        <v>4</v>
      </c>
      <c r="G6" s="20">
        <v>4</v>
      </c>
      <c r="H6" s="15" t="s">
        <v>22</v>
      </c>
      <c r="J6" s="21" t="s">
        <v>5</v>
      </c>
      <c r="K6" s="27">
        <v>0.33</v>
      </c>
      <c r="L6" s="14"/>
      <c r="M6" s="14"/>
      <c r="N6" s="12"/>
      <c r="O6" s="12"/>
      <c r="P6" s="12"/>
      <c r="Q6" s="10"/>
    </row>
    <row r="7" spans="2:17" s="1" customFormat="1" x14ac:dyDescent="0.25">
      <c r="B7" s="16">
        <v>45309</v>
      </c>
      <c r="C7" s="17" t="s">
        <v>15</v>
      </c>
      <c r="D7" s="18">
        <v>1</v>
      </c>
      <c r="E7" s="17" t="s">
        <v>1</v>
      </c>
      <c r="F7" s="10">
        <v>5</v>
      </c>
      <c r="G7" s="10"/>
      <c r="H7" s="4"/>
      <c r="J7" s="22" t="s">
        <v>20</v>
      </c>
      <c r="K7" s="28">
        <v>0.1</v>
      </c>
      <c r="L7" s="10"/>
      <c r="M7" s="10"/>
    </row>
    <row r="8" spans="2:17" s="1" customFormat="1" x14ac:dyDescent="0.25">
      <c r="B8" s="23">
        <v>45311</v>
      </c>
      <c r="C8" s="24" t="s">
        <v>14</v>
      </c>
      <c r="D8" s="25">
        <v>3</v>
      </c>
      <c r="E8" s="24" t="s">
        <v>20</v>
      </c>
      <c r="F8" s="10">
        <v>6</v>
      </c>
      <c r="G8" s="10"/>
      <c r="H8"/>
      <c r="I8"/>
      <c r="J8" s="5"/>
      <c r="K8"/>
      <c r="L8"/>
      <c r="M8"/>
      <c r="N8"/>
      <c r="O8"/>
      <c r="P8"/>
      <c r="Q8"/>
    </row>
    <row r="9" spans="2:17" s="1" customFormat="1" x14ac:dyDescent="0.25">
      <c r="B9" s="16">
        <v>45311</v>
      </c>
      <c r="C9" s="17" t="s">
        <v>15</v>
      </c>
      <c r="D9" s="18">
        <v>1</v>
      </c>
      <c r="E9" s="17" t="s">
        <v>2</v>
      </c>
      <c r="F9" s="10">
        <v>7</v>
      </c>
      <c r="G9" s="10"/>
      <c r="H9"/>
      <c r="I9"/>
      <c r="J9" s="5"/>
      <c r="K9"/>
      <c r="L9"/>
      <c r="M9"/>
      <c r="N9"/>
      <c r="O9"/>
      <c r="P9"/>
      <c r="Q9"/>
    </row>
    <row r="10" spans="2:17" s="1" customFormat="1" x14ac:dyDescent="0.25">
      <c r="B10" s="16">
        <v>45313</v>
      </c>
      <c r="C10" s="17" t="s">
        <v>24</v>
      </c>
      <c r="D10" s="18">
        <v>2</v>
      </c>
      <c r="E10" s="17" t="s">
        <v>3</v>
      </c>
      <c r="F10" s="10">
        <v>8</v>
      </c>
      <c r="G10" s="10"/>
      <c r="H10"/>
      <c r="I10"/>
      <c r="J10" s="5"/>
      <c r="K10" s="10" t="s">
        <v>32</v>
      </c>
      <c r="L10" cm="1">
        <f t="array" aca="1" ref="L10" ca="1">_xlfn.XLOOKUP(0,_xlfn.ANCHORARRAY(G16),OFFSET(I16,0,0,ROWS(_xlfn.ANCHORARRAY(H16))),1)</f>
        <v>6</v>
      </c>
      <c r="M10"/>
      <c r="N10"/>
      <c r="O10"/>
      <c r="P10"/>
      <c r="Q10" s="31"/>
    </row>
    <row r="11" spans="2:17" s="1" customFormat="1" x14ac:dyDescent="0.25">
      <c r="B11" s="16">
        <v>45314</v>
      </c>
      <c r="C11" s="17" t="s">
        <v>16</v>
      </c>
      <c r="D11" s="18">
        <v>1</v>
      </c>
      <c r="E11" s="17" t="s">
        <v>1</v>
      </c>
      <c r="F11" s="10">
        <v>9</v>
      </c>
      <c r="G11" s="10"/>
      <c r="H11"/>
      <c r="I11"/>
      <c r="J11" s="5"/>
      <c r="K11"/>
      <c r="L11"/>
      <c r="M11"/>
      <c r="N11"/>
      <c r="O11"/>
      <c r="P11"/>
      <c r="Q11" s="31"/>
    </row>
    <row r="12" spans="2:17" s="1" customFormat="1" x14ac:dyDescent="0.25">
      <c r="B12" s="16">
        <v>45314</v>
      </c>
      <c r="C12" s="17" t="s">
        <v>19</v>
      </c>
      <c r="D12" s="18">
        <v>3</v>
      </c>
      <c r="E12" s="17" t="s">
        <v>20</v>
      </c>
      <c r="F12" s="10">
        <v>10</v>
      </c>
      <c r="G12" s="10"/>
      <c r="H12" s="5" t="str">
        <f>J23</f>
        <v>PI-063</v>
      </c>
      <c r="I12"/>
      <c r="J12" s="5"/>
      <c r="K12"/>
      <c r="L12"/>
      <c r="M12"/>
      <c r="N12"/>
      <c r="O12"/>
      <c r="P12"/>
      <c r="Q12" s="31"/>
    </row>
    <row r="13" spans="2:17" s="1" customFormat="1" x14ac:dyDescent="0.25">
      <c r="B13" s="23">
        <v>45318</v>
      </c>
      <c r="C13" s="24" t="s">
        <v>15</v>
      </c>
      <c r="D13" s="25">
        <v>1</v>
      </c>
      <c r="E13" s="24" t="s">
        <v>2</v>
      </c>
      <c r="F13" s="10">
        <v>11</v>
      </c>
      <c r="G13" s="10"/>
      <c r="H13" t="str" cm="1">
        <f t="array" ref="H13:I13">MID(H12,{1,6},{5,1})</f>
        <v>PI-06</v>
      </c>
      <c r="I13" t="str">
        <v>3</v>
      </c>
      <c r="J13" s="5"/>
      <c r="K13"/>
      <c r="L13"/>
      <c r="M13"/>
      <c r="N13"/>
      <c r="O13"/>
      <c r="P13"/>
      <c r="Q13" s="31"/>
    </row>
    <row r="14" spans="2:17" s="1" customFormat="1" x14ac:dyDescent="0.25">
      <c r="B14" s="16">
        <v>45319</v>
      </c>
      <c r="C14" s="17" t="s">
        <v>16</v>
      </c>
      <c r="D14" s="18">
        <v>1</v>
      </c>
      <c r="E14" s="17" t="s">
        <v>2</v>
      </c>
      <c r="F14" s="10">
        <v>12</v>
      </c>
      <c r="G14" s="10"/>
      <c r="H14"/>
      <c r="I14"/>
      <c r="J14" s="5"/>
      <c r="K14"/>
      <c r="L14"/>
      <c r="M14"/>
      <c r="N14"/>
      <c r="O14"/>
      <c r="P14"/>
      <c r="Q14" s="31"/>
    </row>
    <row r="15" spans="2:17" s="1" customFormat="1" x14ac:dyDescent="0.25">
      <c r="B15" s="16">
        <v>45319</v>
      </c>
      <c r="C15" s="17" t="s">
        <v>18</v>
      </c>
      <c r="D15" s="18">
        <v>2</v>
      </c>
      <c r="E15" s="17" t="s">
        <v>1</v>
      </c>
      <c r="F15" s="10">
        <v>13</v>
      </c>
      <c r="G15" s="10"/>
      <c r="H15"/>
      <c r="I15"/>
      <c r="J15" s="5"/>
      <c r="K15"/>
      <c r="L15"/>
      <c r="M15"/>
      <c r="N15"/>
      <c r="O15"/>
      <c r="P15"/>
      <c r="Q15"/>
    </row>
    <row r="16" spans="2:17" s="1" customFormat="1" x14ac:dyDescent="0.25">
      <c r="B16" s="16">
        <v>45319</v>
      </c>
      <c r="C16" s="17" t="s">
        <v>24</v>
      </c>
      <c r="D16" s="18">
        <v>2</v>
      </c>
      <c r="E16" s="17" t="s">
        <v>5</v>
      </c>
      <c r="F16" s="10">
        <v>14</v>
      </c>
      <c r="G16" s="10" cm="1">
        <f t="array" ref="G16:G18">--(_xlfn.CHOOSECOLS(_xlfn.ANCHORARRAY(H16),1)=_xlfn.ANCHORARRAY(K16))</f>
        <v>1</v>
      </c>
      <c r="H16" t="str" cm="1">
        <f t="array" ref="H16:I18">_xlfn.CHOOSECOLS(_xlfn._xlws.FILTER(B3:F42,H13=_xlfn.CHOOSECOLS(B3:E42,2)),4,5)</f>
        <v>A</v>
      </c>
      <c r="I16" s="1">
        <v>1</v>
      </c>
      <c r="J16" s="5"/>
      <c r="K16" t="str" cm="1">
        <f t="array" ref="K16:K18">_xlfn.EXPAND(_xlfn.TEXTSPLIT(_xlfn.XLOOKUP(I13+0,G3:G6,H3:H6),,",",TRUE),ROWS(_xlfn.ANCHORARRAY(H16)),1,"x")</f>
        <v>A</v>
      </c>
      <c r="L16"/>
      <c r="M16"/>
      <c r="N16"/>
      <c r="O16"/>
      <c r="P16"/>
      <c r="Q16"/>
    </row>
    <row r="17" spans="2:17" s="1" customFormat="1" x14ac:dyDescent="0.25">
      <c r="B17" s="16">
        <v>45320</v>
      </c>
      <c r="C17" s="17" t="s">
        <v>15</v>
      </c>
      <c r="D17" s="18">
        <v>1</v>
      </c>
      <c r="E17" s="17" t="s">
        <v>20</v>
      </c>
      <c r="F17" s="10">
        <v>15</v>
      </c>
      <c r="G17" s="10">
        <v>1</v>
      </c>
      <c r="H17" t="str">
        <v>E</v>
      </c>
      <c r="I17" s="1">
        <v>4</v>
      </c>
      <c r="J17" s="5"/>
      <c r="K17" t="str">
        <v>E</v>
      </c>
      <c r="L17"/>
      <c r="M17"/>
      <c r="N17"/>
      <c r="O17"/>
      <c r="P17"/>
      <c r="Q17"/>
    </row>
    <row r="18" spans="2:17" s="1" customFormat="1" x14ac:dyDescent="0.25">
      <c r="B18" s="16">
        <v>45321</v>
      </c>
      <c r="C18" s="17" t="s">
        <v>12</v>
      </c>
      <c r="D18" s="18">
        <v>4</v>
      </c>
      <c r="E18" s="17" t="s">
        <v>1</v>
      </c>
      <c r="F18" s="10">
        <v>16</v>
      </c>
      <c r="G18" s="10">
        <v>0</v>
      </c>
      <c r="H18" t="str">
        <v>E</v>
      </c>
      <c r="I18" s="1">
        <v>6</v>
      </c>
      <c r="J18" s="5"/>
      <c r="K18" t="str">
        <v>x</v>
      </c>
      <c r="L18"/>
      <c r="M18"/>
      <c r="N18"/>
      <c r="O18"/>
      <c r="P18"/>
      <c r="Q18"/>
    </row>
    <row r="19" spans="2:17" s="1" customFormat="1" x14ac:dyDescent="0.25">
      <c r="B19" s="16">
        <v>45321</v>
      </c>
      <c r="C19" s="17" t="s">
        <v>24</v>
      </c>
      <c r="D19" s="18">
        <v>2</v>
      </c>
      <c r="E19" s="17" t="s">
        <v>3</v>
      </c>
      <c r="F19" s="10">
        <v>17</v>
      </c>
      <c r="G19" s="10"/>
      <c r="H19"/>
      <c r="J19" s="5"/>
      <c r="K19"/>
      <c r="L19"/>
      <c r="M19"/>
      <c r="N19"/>
      <c r="O19"/>
      <c r="P19"/>
      <c r="Q19"/>
    </row>
    <row r="20" spans="2:17" s="1" customFormat="1" x14ac:dyDescent="0.25">
      <c r="B20" s="16">
        <v>45322</v>
      </c>
      <c r="C20" s="17" t="s">
        <v>18</v>
      </c>
      <c r="D20" s="18">
        <v>2</v>
      </c>
      <c r="E20" s="17" t="s">
        <v>3</v>
      </c>
      <c r="F20" s="10">
        <v>18</v>
      </c>
      <c r="G20" s="10"/>
      <c r="H20"/>
      <c r="J20" s="5"/>
      <c r="K20"/>
      <c r="L20"/>
      <c r="M20"/>
      <c r="N20"/>
      <c r="O20"/>
      <c r="P20"/>
      <c r="Q20"/>
    </row>
    <row r="21" spans="2:17" s="1" customFormat="1" x14ac:dyDescent="0.25">
      <c r="B21" s="23">
        <v>45322</v>
      </c>
      <c r="C21" s="24" t="s">
        <v>24</v>
      </c>
      <c r="D21" s="25">
        <v>2</v>
      </c>
      <c r="E21" s="24" t="s">
        <v>5</v>
      </c>
      <c r="F21" s="10">
        <v>19</v>
      </c>
      <c r="G21" s="10"/>
      <c r="H21"/>
      <c r="I21"/>
      <c r="J21" s="5"/>
      <c r="K21"/>
      <c r="L21"/>
      <c r="M21"/>
      <c r="N21"/>
      <c r="O21"/>
      <c r="P21"/>
      <c r="Q21"/>
    </row>
    <row r="22" spans="2:17" s="1" customFormat="1" x14ac:dyDescent="0.25">
      <c r="B22" s="16">
        <v>45323</v>
      </c>
      <c r="C22" s="17" t="s">
        <v>16</v>
      </c>
      <c r="D22" s="18">
        <v>1</v>
      </c>
      <c r="E22" s="17" t="s">
        <v>20</v>
      </c>
      <c r="F22" s="10">
        <v>20</v>
      </c>
      <c r="I22"/>
      <c r="J22" s="5"/>
      <c r="K22">
        <f ca="1">L10</f>
        <v>6</v>
      </c>
      <c r="L22"/>
      <c r="M22"/>
      <c r="N22"/>
      <c r="O22"/>
      <c r="P22"/>
      <c r="Q22"/>
    </row>
    <row r="23" spans="2:17" s="1" customFormat="1" x14ac:dyDescent="0.25">
      <c r="B23" s="16">
        <v>45324</v>
      </c>
      <c r="C23" s="17" t="s">
        <v>12</v>
      </c>
      <c r="D23" s="18">
        <v>4</v>
      </c>
      <c r="E23" s="17" t="s">
        <v>20</v>
      </c>
      <c r="F23" s="10">
        <v>21</v>
      </c>
      <c r="G23" s="10"/>
      <c r="H23" t="str" cm="1">
        <f t="array" ref="H23:I32">_xlfn.UNIQUE(C3:D42)</f>
        <v>PI-06</v>
      </c>
      <c r="I23">
        <v>3</v>
      </c>
      <c r="J23" s="5" t="str" cm="1">
        <f t="array" ref="J23:J32">_xlfn.CHOOSECOLS(_xlfn.ANCHORARRAY(H23),1)&amp;_xlfn.CHOOSECOLS(_xlfn.ANCHORARRAY(H23),2)</f>
        <v>PI-063</v>
      </c>
      <c r="K23">
        <f t="dataTable" ref="K23:K32" dt2D="0" dtr="0" r1="H12" ca="1"/>
        <v>6</v>
      </c>
      <c r="L23"/>
      <c r="M23"/>
      <c r="N23"/>
      <c r="O23"/>
      <c r="P23"/>
      <c r="Q23"/>
    </row>
    <row r="24" spans="2:17" s="1" customFormat="1" x14ac:dyDescent="0.25">
      <c r="B24" s="16">
        <v>45325</v>
      </c>
      <c r="C24" s="17" t="s">
        <v>13</v>
      </c>
      <c r="D24" s="18">
        <v>1</v>
      </c>
      <c r="E24" s="17" t="s">
        <v>1</v>
      </c>
      <c r="F24" s="10">
        <v>22</v>
      </c>
      <c r="G24" s="10"/>
      <c r="H24" t="str">
        <v>PI-07</v>
      </c>
      <c r="I24">
        <v>3</v>
      </c>
      <c r="J24" s="5" t="str">
        <v>PI-073</v>
      </c>
      <c r="K24">
        <v>1</v>
      </c>
      <c r="L24"/>
      <c r="M24"/>
      <c r="N24"/>
      <c r="O24"/>
      <c r="P24"/>
      <c r="Q24"/>
    </row>
    <row r="25" spans="2:17" s="1" customFormat="1" x14ac:dyDescent="0.25">
      <c r="B25" s="16">
        <v>45325</v>
      </c>
      <c r="C25" s="17" t="s">
        <v>17</v>
      </c>
      <c r="D25" s="18">
        <v>3</v>
      </c>
      <c r="E25" s="17" t="s">
        <v>1</v>
      </c>
      <c r="F25" s="10">
        <v>23</v>
      </c>
      <c r="G25" s="10"/>
      <c r="H25" t="str">
        <v>PI-17</v>
      </c>
      <c r="I25">
        <v>2</v>
      </c>
      <c r="J25" s="5" t="str">
        <v>PI-172</v>
      </c>
      <c r="K25">
        <v>19</v>
      </c>
      <c r="L25"/>
      <c r="M25"/>
      <c r="N25"/>
      <c r="O25"/>
      <c r="P25"/>
      <c r="Q25"/>
    </row>
    <row r="26" spans="2:17" s="1" customFormat="1" x14ac:dyDescent="0.25">
      <c r="B26" s="16">
        <v>45326</v>
      </c>
      <c r="C26" s="17" t="s">
        <v>12</v>
      </c>
      <c r="D26" s="18">
        <v>4</v>
      </c>
      <c r="E26" s="17" t="s">
        <v>1</v>
      </c>
      <c r="F26" s="10">
        <v>24</v>
      </c>
      <c r="G26" s="10"/>
      <c r="H26" t="str">
        <v>PI-15</v>
      </c>
      <c r="I26">
        <v>1</v>
      </c>
      <c r="J26" s="5" t="str">
        <v>PI-151</v>
      </c>
      <c r="K26">
        <v>11</v>
      </c>
      <c r="L26"/>
      <c r="M26"/>
      <c r="N26"/>
      <c r="O26"/>
      <c r="P26"/>
      <c r="Q26"/>
    </row>
    <row r="27" spans="2:17" s="1" customFormat="1" x14ac:dyDescent="0.25">
      <c r="B27" s="16">
        <v>45327</v>
      </c>
      <c r="C27" s="17" t="s">
        <v>18</v>
      </c>
      <c r="D27" s="18">
        <v>2</v>
      </c>
      <c r="E27" s="17" t="s">
        <v>5</v>
      </c>
      <c r="F27" s="10">
        <v>25</v>
      </c>
      <c r="G27" s="10"/>
      <c r="H27" t="str">
        <v>PI-05</v>
      </c>
      <c r="I27">
        <v>1</v>
      </c>
      <c r="J27" s="5" t="str">
        <v>PI-051</v>
      </c>
      <c r="K27">
        <v>27</v>
      </c>
      <c r="L27"/>
      <c r="M27"/>
      <c r="N27"/>
      <c r="O27"/>
      <c r="P27"/>
      <c r="Q27"/>
    </row>
    <row r="28" spans="2:17" s="1" customFormat="1" x14ac:dyDescent="0.25">
      <c r="B28" s="16">
        <v>45327</v>
      </c>
      <c r="C28" s="17" t="s">
        <v>15</v>
      </c>
      <c r="D28" s="18">
        <v>1</v>
      </c>
      <c r="E28" s="17" t="s">
        <v>2</v>
      </c>
      <c r="F28" s="10">
        <v>26</v>
      </c>
      <c r="G28" s="10"/>
      <c r="H28" t="str">
        <v>PI-10</v>
      </c>
      <c r="I28">
        <v>2</v>
      </c>
      <c r="J28" s="5" t="str">
        <v>PI-102</v>
      </c>
      <c r="K28">
        <v>1</v>
      </c>
      <c r="L28"/>
      <c r="M28"/>
      <c r="N28"/>
      <c r="O28"/>
      <c r="P28"/>
      <c r="Q28"/>
    </row>
    <row r="29" spans="2:17" s="1" customFormat="1" x14ac:dyDescent="0.25">
      <c r="B29" s="23">
        <v>45328</v>
      </c>
      <c r="C29" s="24" t="s">
        <v>16</v>
      </c>
      <c r="D29" s="25">
        <v>1</v>
      </c>
      <c r="E29" s="24" t="s">
        <v>1</v>
      </c>
      <c r="F29" s="10">
        <v>27</v>
      </c>
      <c r="G29" s="10"/>
      <c r="H29" t="str">
        <v>PI-14</v>
      </c>
      <c r="I29">
        <v>4</v>
      </c>
      <c r="J29" s="5" t="str">
        <v>PI-144</v>
      </c>
      <c r="K29">
        <v>1</v>
      </c>
      <c r="L29"/>
      <c r="M29"/>
      <c r="N29"/>
      <c r="O29"/>
      <c r="P29"/>
      <c r="Q29"/>
    </row>
    <row r="30" spans="2:17" s="1" customFormat="1" x14ac:dyDescent="0.25">
      <c r="B30" s="16">
        <v>45328</v>
      </c>
      <c r="C30" s="17" t="s">
        <v>18</v>
      </c>
      <c r="D30" s="18">
        <v>2</v>
      </c>
      <c r="E30" s="17" t="s">
        <v>3</v>
      </c>
      <c r="F30" s="10">
        <v>28</v>
      </c>
      <c r="G30" s="10"/>
      <c r="H30" t="str">
        <v>PI-01</v>
      </c>
      <c r="I30">
        <v>1</v>
      </c>
      <c r="J30" s="5" t="str">
        <v>PI-011</v>
      </c>
      <c r="K30">
        <v>1</v>
      </c>
      <c r="L30"/>
      <c r="M30"/>
      <c r="N30"/>
      <c r="O30"/>
      <c r="P30"/>
      <c r="Q30"/>
    </row>
    <row r="31" spans="2:17" s="1" customFormat="1" x14ac:dyDescent="0.25">
      <c r="B31" s="16">
        <v>45328</v>
      </c>
      <c r="C31" s="17" t="s">
        <v>24</v>
      </c>
      <c r="D31" s="18">
        <v>2</v>
      </c>
      <c r="E31" s="17" t="s">
        <v>20</v>
      </c>
      <c r="F31" s="10">
        <v>29</v>
      </c>
      <c r="G31" s="10"/>
      <c r="H31" t="str">
        <v>PI-09</v>
      </c>
      <c r="I31">
        <v>3</v>
      </c>
      <c r="J31" s="5" t="str">
        <v>PI-093</v>
      </c>
      <c r="K31">
        <v>1</v>
      </c>
      <c r="L31"/>
      <c r="M31"/>
      <c r="N31"/>
      <c r="O31"/>
      <c r="P31"/>
      <c r="Q31"/>
    </row>
    <row r="32" spans="2:17" s="1" customFormat="1" x14ac:dyDescent="0.25">
      <c r="B32" s="16">
        <v>45330</v>
      </c>
      <c r="C32" s="17" t="s">
        <v>18</v>
      </c>
      <c r="D32" s="18">
        <v>2</v>
      </c>
      <c r="E32" s="17" t="s">
        <v>20</v>
      </c>
      <c r="F32" s="10">
        <v>30</v>
      </c>
      <c r="G32" s="10"/>
      <c r="H32" t="str">
        <v>PI-16</v>
      </c>
      <c r="I32">
        <v>2</v>
      </c>
      <c r="J32" s="5" t="str">
        <v>PI-162</v>
      </c>
      <c r="K32">
        <v>1</v>
      </c>
      <c r="L32"/>
      <c r="M32"/>
      <c r="N32"/>
      <c r="O32"/>
      <c r="P32"/>
      <c r="Q32"/>
    </row>
    <row r="33" spans="2:17" s="1" customFormat="1" x14ac:dyDescent="0.25">
      <c r="B33" s="16">
        <v>45332</v>
      </c>
      <c r="C33" s="17" t="s">
        <v>17</v>
      </c>
      <c r="D33" s="18">
        <v>3</v>
      </c>
      <c r="E33" s="17" t="s">
        <v>20</v>
      </c>
      <c r="F33" s="10">
        <v>31</v>
      </c>
      <c r="G33" s="10"/>
      <c r="H33"/>
      <c r="I33"/>
      <c r="J33" s="5"/>
      <c r="K33"/>
      <c r="L33"/>
      <c r="M33"/>
      <c r="N33"/>
      <c r="O33"/>
      <c r="P33"/>
      <c r="Q33"/>
    </row>
    <row r="34" spans="2:17" s="1" customFormat="1" x14ac:dyDescent="0.25">
      <c r="B34" s="16">
        <v>45332</v>
      </c>
      <c r="C34" s="17" t="s">
        <v>23</v>
      </c>
      <c r="D34" s="18">
        <v>2</v>
      </c>
      <c r="E34" s="17" t="s">
        <v>1</v>
      </c>
      <c r="F34" s="10">
        <v>32</v>
      </c>
      <c r="G34" s="10"/>
      <c r="H34"/>
      <c r="I34"/>
      <c r="J34" s="5"/>
      <c r="K34"/>
      <c r="L34"/>
      <c r="M34"/>
      <c r="N34"/>
      <c r="O34"/>
      <c r="P34"/>
      <c r="Q34"/>
    </row>
    <row r="35" spans="2:17" s="1" customFormat="1" x14ac:dyDescent="0.25">
      <c r="B35" s="16">
        <v>45334</v>
      </c>
      <c r="C35" s="17" t="s">
        <v>13</v>
      </c>
      <c r="D35" s="18">
        <v>1</v>
      </c>
      <c r="E35" s="17" t="s">
        <v>2</v>
      </c>
      <c r="F35" s="10">
        <v>33</v>
      </c>
      <c r="G35" s="10"/>
      <c r="H35"/>
      <c r="I35" cm="1">
        <f t="array" ref="I35:I38">_xlfn._xlws.FILTER(K23:K32,K23:K32&lt;&gt;1)</f>
        <v>6</v>
      </c>
      <c r="J35" s="5"/>
      <c r="K35"/>
      <c r="L35"/>
      <c r="M35"/>
      <c r="N35"/>
      <c r="O35"/>
      <c r="P35"/>
      <c r="Q35"/>
    </row>
    <row r="36" spans="2:17" s="1" customFormat="1" x14ac:dyDescent="0.25">
      <c r="B36" s="16">
        <v>45336</v>
      </c>
      <c r="C36" s="17" t="s">
        <v>13</v>
      </c>
      <c r="D36" s="18">
        <v>1</v>
      </c>
      <c r="E36" s="17" t="s">
        <v>20</v>
      </c>
      <c r="F36" s="10">
        <v>34</v>
      </c>
      <c r="G36" s="10"/>
      <c r="H36"/>
      <c r="I36">
        <v>19</v>
      </c>
      <c r="J36" s="5"/>
      <c r="K36"/>
      <c r="L36"/>
      <c r="M36"/>
      <c r="N36"/>
      <c r="O36"/>
      <c r="P36"/>
      <c r="Q36"/>
    </row>
    <row r="37" spans="2:17" s="1" customFormat="1" x14ac:dyDescent="0.25">
      <c r="B37" s="16">
        <v>45336</v>
      </c>
      <c r="C37" s="17" t="s">
        <v>23</v>
      </c>
      <c r="D37" s="18">
        <v>2</v>
      </c>
      <c r="E37" s="17" t="s">
        <v>3</v>
      </c>
      <c r="F37" s="10">
        <v>35</v>
      </c>
      <c r="G37" s="10"/>
      <c r="H37"/>
      <c r="I37">
        <v>11</v>
      </c>
      <c r="J37" s="5"/>
      <c r="K37"/>
      <c r="L37"/>
      <c r="M37"/>
      <c r="N37"/>
      <c r="O37"/>
      <c r="P37"/>
      <c r="Q37"/>
    </row>
    <row r="38" spans="2:17" s="1" customFormat="1" x14ac:dyDescent="0.25">
      <c r="B38" s="16">
        <v>45337</v>
      </c>
      <c r="C38" s="17" t="s">
        <v>16</v>
      </c>
      <c r="D38" s="18">
        <v>1</v>
      </c>
      <c r="E38" s="17" t="s">
        <v>2</v>
      </c>
      <c r="F38" s="10">
        <v>36</v>
      </c>
      <c r="G38" s="10"/>
      <c r="H38"/>
      <c r="I38">
        <v>27</v>
      </c>
      <c r="J38" s="5"/>
      <c r="K38"/>
      <c r="L38"/>
      <c r="M38"/>
      <c r="N38"/>
      <c r="O38"/>
      <c r="P38"/>
      <c r="Q38"/>
    </row>
    <row r="39" spans="2:17" s="1" customFormat="1" x14ac:dyDescent="0.25">
      <c r="B39" s="16">
        <v>45341</v>
      </c>
      <c r="C39" s="17" t="s">
        <v>13</v>
      </c>
      <c r="D39" s="18">
        <v>1</v>
      </c>
      <c r="E39" s="17" t="s">
        <v>2</v>
      </c>
      <c r="F39" s="10">
        <v>37</v>
      </c>
      <c r="G39" s="10"/>
      <c r="H39"/>
      <c r="I39"/>
      <c r="J39" s="5"/>
      <c r="K39"/>
      <c r="L39"/>
      <c r="M39"/>
      <c r="N39"/>
      <c r="O39"/>
      <c r="P39"/>
      <c r="Q39"/>
    </row>
    <row r="40" spans="2:17" s="1" customFormat="1" x14ac:dyDescent="0.25">
      <c r="B40" s="16">
        <v>45345</v>
      </c>
      <c r="C40" s="17" t="s">
        <v>23</v>
      </c>
      <c r="D40" s="18">
        <v>2</v>
      </c>
      <c r="E40" s="17" t="s">
        <v>5</v>
      </c>
      <c r="F40" s="10">
        <v>38</v>
      </c>
      <c r="G40" s="10"/>
      <c r="H40"/>
      <c r="I40"/>
      <c r="J40" s="5"/>
      <c r="K40"/>
      <c r="L40"/>
      <c r="M40"/>
      <c r="N40"/>
      <c r="O40"/>
      <c r="P40"/>
      <c r="Q40"/>
    </row>
    <row r="41" spans="2:17" s="1" customFormat="1" x14ac:dyDescent="0.25">
      <c r="B41" s="16">
        <v>45352</v>
      </c>
      <c r="C41" s="17" t="s">
        <v>23</v>
      </c>
      <c r="D41" s="18">
        <v>2</v>
      </c>
      <c r="E41" s="17" t="s">
        <v>3</v>
      </c>
      <c r="F41" s="10">
        <v>39</v>
      </c>
      <c r="G41" s="10"/>
      <c r="H41"/>
      <c r="I41"/>
      <c r="J41" s="5"/>
      <c r="K41"/>
      <c r="L41"/>
      <c r="M41"/>
      <c r="N41"/>
      <c r="O41"/>
      <c r="P41"/>
      <c r="Q41"/>
    </row>
    <row r="42" spans="2:17" x14ac:dyDescent="0.25">
      <c r="B42" s="16">
        <v>45356</v>
      </c>
      <c r="C42" s="17" t="s">
        <v>23</v>
      </c>
      <c r="D42" s="18">
        <v>2</v>
      </c>
      <c r="E42" s="17" t="s">
        <v>20</v>
      </c>
      <c r="F42" s="10">
        <v>40</v>
      </c>
    </row>
  </sheetData>
  <autoFilter ref="B2:E42" xr:uid="{00000000-0001-0000-0000-000000000000}"/>
  <mergeCells count="3">
    <mergeCell ref="B1:E1"/>
    <mergeCell ref="G1:H1"/>
    <mergeCell ref="J1:K1"/>
  </mergeCells>
  <conditionalFormatting sqref="H21">
    <cfRule type="expression" dxfId="1" priority="1">
      <formula>H21&lt;&gt;I21</formula>
    </cfRule>
  </conditionalFormatting>
  <conditionalFormatting sqref="H16:H20">
    <cfRule type="expression" dxfId="0" priority="3">
      <formula>H16&lt;&gt;K16</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vt:lpstr>
      <vt:lpstr>EDA</vt:lpstr>
      <vt:lpstr>Bo</vt:lpstr>
      <vt:lpstr>EDA2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2024-05-24T03:35:00Z</dcterms:modified>
</cp:coreProperties>
</file>