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AF1689D2-45D0-46A3-B31C-0095A38C0888}"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EDA" sheetId="2" r:id="rId2"/>
    <sheet name="PQ_Alt" sheetId="3" r:id="rId3"/>
    <sheet name="Alt_PQ" sheetId="7" r:id="rId4"/>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2" hidden="1">PQ_Alt!$J$10:$K$15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 i="2" l="1" a="1"/>
  <c r="U3" i="2" s="1"/>
  <c r="N3" i="2" a="1"/>
  <c r="O34" i="2" a="1"/>
  <c r="O34" i="2" s="1"/>
  <c r="O33" i="2" a="1"/>
  <c r="O33" i="2" s="1"/>
  <c r="O31" i="2" a="1"/>
  <c r="O31" i="2" s="1"/>
  <c r="O27" i="2" a="1"/>
  <c r="O27" i="2" s="1"/>
  <c r="O28" i="2" a="1"/>
  <c r="O28" i="2" s="1"/>
  <c r="O20" i="2" a="1"/>
  <c r="O20" i="2" s="1"/>
  <c r="O24" i="2" a="1"/>
  <c r="O24" i="2" s="1"/>
  <c r="O23" i="2" a="1"/>
  <c r="O23" i="2" s="1"/>
  <c r="I23" i="2" a="1"/>
  <c r="I23" i="2" s="1"/>
  <c r="O18" i="2" a="1"/>
  <c r="O18" i="2" s="1"/>
  <c r="O17" i="2" a="1"/>
  <c r="O17" i="2" s="1"/>
  <c r="O19" i="2" a="1"/>
  <c r="O19" i="2" s="1"/>
  <c r="G18" i="3" a="1"/>
  <c r="G18" i="3" s="1"/>
  <c r="I17" i="2" a="1"/>
  <c r="I17" i="2" s="1"/>
  <c r="R5" i="2" l="1" a="1"/>
  <c r="R5" i="2" s="1"/>
  <c r="R6" i="2" a="1"/>
  <c r="R6" i="2" s="1"/>
  <c r="R4" i="2" a="1"/>
  <c r="R4" i="2" s="1"/>
  <c r="O29" i="2"/>
  <c r="O35" i="2"/>
  <c r="N3" i="2"/>
  <c r="O25" i="2"/>
  <c r="O21" i="2"/>
  <c r="Q3" i="2" l="1" a="1"/>
  <c r="Q3" i="2" s="1"/>
  <c r="R3" i="2" a="1"/>
  <c r="R3"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<sst xmlns="http://schemas.openxmlformats.org/spreadsheetml/2006/main" count="357" uniqueCount="22">
  <si>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</si>
  <si>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</si>
  <si>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</si>
  <si>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</si>
  <si>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</si>
  <si>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</si>
  <si>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</si>
  <si>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</si>
  <si>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</si>
  <si>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</si>
  <si>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</si>
  <si>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</si>
  <si>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</si>
  <si>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</si>
  <si>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</si>
  <si>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</si>
  <si>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</si>
  <si>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</si>
  <si>
    <t>Date_x</t>
  </si>
  <si>
    <t>Date_y</t>
  </si>
  <si>
    <t>Correct Answers</t>
  </si>
  <si>
    <t>Need to Try Reduce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</si>
</sst>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
      <sz val="11"/>
      <color rgb="FF000000"/>
      <name val="Goudy Old Style"/>
      <family val="1"/>
    </font>
    <font>
      <b/>
      <sz val="11"/>
      <color theme="1"/>
      <name val="Aptos Mono"/>
      <family val="2"/>
    </font>
  </fonts>
  <fills count="10">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
      <patternFill patternType="solid">
        <fgColor rgb="FFF2F0E1"/>
        <bgColor rgb="FF000000"/>
      </patternFill>
    </fill>
    <fill>
      <patternFill patternType="solid">
        <fgColor rgb="FFFCE9CF"/>
        <bgColor rgb="FFFCE9CF"/>
      </patternFill>
    </fill>
    <fill>
      <patternFill patternType="solid">
        <fgColor rgb="FFFFFF00"/>
        <bgColor rgb="FF000000"/>
      </patternFill>
    </fill>
    <fill>
      <patternFill patternType="solid">
        <fgColor theme="4"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2">
    <xf numFmtId="0" fontId="0" fillId="0" borderId="0"/>
    <xf numFmtId="49" fontId="8" fillId="0" borderId="0" applyFill="0" applyAlignment="0" applyProtection="0"/>
  </cellStyleXfs>
  <cellXfs count="51">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xf numFmtId="15" fontId="0" fillId="0" borderId="0" xfId="0" applyNumberFormat="1"/>
    <xf numFmtId="164" fontId="0" fillId="0" borderId="0" xfId="0" applyNumberFormat="1"/>
    <xf numFmtId="14" fontId="7" fillId="6" borderId="3" xfId="0" applyNumberFormat="1" applyFont="1" applyFill="1" applyBorder="1" applyAlignment="1">
      <alignment horizontal="center"/>
    </xf>
    <xf numFmtId="0" fontId="7" fillId="7" borderId="4" xfId="0" applyFont="1" applyFill="1" applyBorder="1" applyAlignment="1">
      <alignment horizontal="center"/>
    </xf>
    <xf numFmtId="0" fontId="7" fillId="7" borderId="7" xfId="0" applyFont="1" applyFill="1" applyBorder="1" applyAlignment="1">
      <alignment horizontal="center"/>
    </xf>
    <xf numFmtId="0" fontId="7" fillId="0" borderId="4" xfId="0" applyFont="1" applyBorder="1" applyAlignment="1">
      <alignment horizontal="center"/>
    </xf>
    <xf numFmtId="0" fontId="7" fillId="0" borderId="7" xfId="0" applyFont="1" applyBorder="1" applyAlignment="1">
      <alignment horizontal="center"/>
    </xf>
    <xf numFmtId="14" fontId="7" fillId="8" borderId="3" xfId="0" applyNumberFormat="1" applyFont="1" applyFill="1" applyBorder="1" applyAlignment="1">
      <alignment horizontal="center"/>
    </xf>
    <xf numFmtId="0" fontId="7" fillId="8" borderId="4" xfId="0" applyFont="1" applyFill="1" applyBorder="1" applyAlignment="1">
      <alignment horizontal="center"/>
    </xf>
    <xf numFmtId="0" fontId="7" fillId="8" borderId="7" xfId="0" applyFont="1" applyFill="1" applyBorder="1" applyAlignment="1">
      <alignment horizontal="center"/>
    </xf>
    <xf numFmtId="14" fontId="7" fillId="6" borderId="8" xfId="0" applyNumberFormat="1" applyFont="1" applyFill="1" applyBorder="1" applyAlignment="1">
      <alignment horizontal="center"/>
    </xf>
    <xf numFmtId="0" fontId="7" fillId="7" borderId="9" xfId="0" applyFont="1" applyFill="1" applyBorder="1" applyAlignment="1">
      <alignment horizontal="center"/>
    </xf>
    <xf numFmtId="0" fontId="7" fillId="7" borderId="10" xfId="0" applyFont="1" applyFill="1" applyBorder="1" applyAlignment="1">
      <alignment horizontal="center"/>
    </xf>
    <xf numFmtId="0" fontId="0" fillId="9" borderId="0" xfId="0" applyFill="1"/>
    <xf numFmtId="0" fontId="5" fillId="5" borderId="5" xfId="0" applyFont="1" applyFill="1" applyBorder="1" applyAlignment="1">
      <alignment horizontal="center" vertical="center"/>
    </xf>
    <xf numFmtId="14" fontId="8" fillId="0" borderId="0" xfId="1" applyNumberFormat="1"/>
    <xf numFmtId="15" fontId="6" fillId="0" borderId="0" xfId="0" applyNumberFormat="1" applyFont="1"/>
    <xf numFmtId="15" fontId="2" fillId="0" borderId="0" xfId="0" applyNumberFormat="1" applyFont="1"/>
  </cellXfs>
  <cellStyles count="2">
    <cellStyle name="Heading 1" xfId="1" builtinId="16" customBuiltin="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9"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hair">
          <color auto="1"/>
        </bottom>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twoCellAnchor editAs="oneCell">
    <xdr:from>
      <xdr:col>12</xdr:col>
      <xdr:colOff>586740</xdr:colOff>
      <xdr:row>59</xdr:row>
      <xdr:rowOff>0</xdr:rowOff>
    </xdr:from>
    <xdr:to>
      <xdr:col>32</xdr:col>
      <xdr:colOff>586740</xdr:colOff>
      <xdr:row>98</xdr:row>
      <xdr:rowOff>129540</xdr:rowOff>
    </xdr:to>
    <xdr:pic>
      <xdr:nvPicPr>
        <xdr:cNvPr id="4" name="Picture 3">
          <a:extLst>
            <a:ext uri="{FF2B5EF4-FFF2-40B4-BE49-F238E27FC236}">
              <a16:creationId xmlns:a16="http://schemas.microsoft.com/office/drawing/2014/main" id="{7BC5D911-E0B6-5E1A-1925-7A30D4D6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6880" y="10888980"/>
          <a:ext cx="12192000"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1" tableBorderDxfId="10"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5" tableBorderDxfId="4"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53ABB5C-79F7-4474-9D46-E98D88570972}">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6D605FD4-0F03-4E36-858B-4593DC61F8D2}&quot;}"/>
  </we:properties>
  <we:bindings/>
  <we:snapshot xmlns:r="http://schemas.openxmlformats.org/officeDocument/2006/relationships"/>
  <we:extLs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G10" sqref="G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47" t="s">
        <v>9</v>
      </c>
      <c r="C1" s="47"/>
      <c r="D1" s="47"/>
      <c r="F1" s="47" t="s">
        <v>10</v>
      </c>
      <c r="G1" s="47"/>
      <c r="H1" s="47"/>
      <c r="J1" s="47" t="s">
        <v>0</v>
      </c>
      <c r="K1" s="47"/>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U41"/>
  <sheetViews>
    <sheetView tabSelected="1" topLeftCell="M1" workbookViewId="0">
      <selection activeCell="R9" sqref="R9"/>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3" max="13" width="9.88671875" bestFit="1" customWidth="1"/>
    <col min="14" max="14" width="13.109375" bestFit="1" customWidth="1"/>
    <col min="17" max="17" width="10.33203125" customWidth="1"/>
    <col min="18" max="18" width="12.109375" customWidth="1"/>
    <col min="21" max="21" width="13.6640625" customWidth="1"/>
  </cols>
  <sheetData>
    <row r="1" spans="1:21" s="8" customFormat="1" ht="22.5" customHeight="1" x14ac:dyDescent="0.25">
      <c r="A1" s="1"/>
      <c r="B1" s="47" t="s">
        <v>9</v>
      </c>
      <c r="C1" s="47"/>
      <c r="D1" s="47"/>
      <c r="F1" s="47" t="s">
        <v>10</v>
      </c>
      <c r="G1" s="47"/>
      <c r="H1" s="47"/>
      <c r="J1" s="47" t="s">
        <v>0</v>
      </c>
      <c r="K1" s="47"/>
      <c r="T1" s="8" t="s">
        <v>21</v>
      </c>
    </row>
    <row r="2" spans="1:21" s="1" customFormat="1" x14ac:dyDescent="0.3">
      <c r="A2" s="2"/>
      <c r="B2" s="11" t="s">
        <v>1</v>
      </c>
      <c r="C2" s="13" t="s">
        <v>2</v>
      </c>
      <c r="D2" s="16" t="s">
        <v>3</v>
      </c>
      <c r="F2" s="11" t="s">
        <v>1</v>
      </c>
      <c r="G2" s="13" t="s">
        <v>2</v>
      </c>
      <c r="H2" s="16" t="s">
        <v>11</v>
      </c>
      <c r="J2" s="4" t="s">
        <v>11</v>
      </c>
      <c r="K2" s="5" t="s">
        <v>17</v>
      </c>
    </row>
    <row r="3" spans="1:21" s="1" customFormat="1" x14ac:dyDescent="0.3">
      <c r="A3" s="2"/>
      <c r="B3" s="12">
        <v>45125</v>
      </c>
      <c r="C3" s="14" t="s">
        <v>4</v>
      </c>
      <c r="D3" s="17">
        <v>40</v>
      </c>
      <c r="F3" s="12">
        <v>45108</v>
      </c>
      <c r="G3" s="14" t="s">
        <v>8</v>
      </c>
      <c r="H3" s="17" t="s">
        <v>15</v>
      </c>
      <c r="J3" s="6" t="s">
        <v>15</v>
      </c>
      <c r="K3" s="9">
        <v>155</v>
      </c>
      <c r="M3" s="1" t="s">
        <v>16</v>
      </c>
      <c r="N3" s="49" cm="1">
        <f t="array" ref="N3:P4">_xlfn._xlws.FILTER(F3:H13,_nStates=M3)</f>
        <v>45158</v>
      </c>
      <c r="O3" s="1" t="str">
        <v>C-5</v>
      </c>
      <c r="P3" s="1" t="str">
        <v>WA</v>
      </c>
      <c r="Q3" s="49" cm="1">
        <f t="array" aca="1" ref="Q3:Q4" ca="1">_xlfn.BYROW(_xlfn.ANCHORARRAY($N$3), _xlfn.LAMBDA(_xlpm.r, INDEX(_xlfn._xlws.FILTER($F$3:$H$13, ($F$3:$F$13 &gt; INDEX(_xlpm.r, , 1)) * (_nC = INDEX(_xlpm.r, , 2)),TODAY()), 1)))</f>
        <v>45461</v>
      </c>
      <c r="R3" s="1" cm="1">
        <f t="array" aca="1" ref="R3" ca="1">INDEX(_xlfn._xlws.FILTER($F$3:$H$13,(_nC=O3)*($F$3:$F$13&gt;N3),TODAY()),1,)</f>
        <v>45461</v>
      </c>
      <c r="U3" s="1" t="str" cm="1">
        <f t="array" aca="1" ref="U3:U4" ca="1" xml:space="preserve">
_xlfn.BYROW(_xlfn.ANCHORARRAY(N3),_xlfn.LAMBDA(_xlpm.r,_xlfn.LET(
_xlpm.fn,_xlfn.LAMBDA(_xlpm.c,_xlpm.d,INDEX(_xlfn._xlws.FILTER($F$3:$H$13,(_nC=_xlpm.c)*($F$3:$F$13&gt;_xlpm.d),TODAY()),1,)),
TEXT(INDEX(_xlpm.r,,1),"dd-mmm-yyyy")&amp;INDEX(_xlpm.r,,2)
)
))</f>
        <v>20-Aug-2023C-5</v>
      </c>
    </row>
    <row r="4" spans="1:21" s="1" customFormat="1" x14ac:dyDescent="0.3">
      <c r="A4" s="2"/>
      <c r="B4" s="12">
        <v>45126</v>
      </c>
      <c r="C4" s="14" t="s">
        <v>5</v>
      </c>
      <c r="D4" s="17">
        <v>22</v>
      </c>
      <c r="F4" s="12">
        <v>45108</v>
      </c>
      <c r="G4" s="14" t="s">
        <v>4</v>
      </c>
      <c r="H4" s="17" t="s">
        <v>12</v>
      </c>
      <c r="J4" s="6" t="s">
        <v>12</v>
      </c>
      <c r="K4" s="7">
        <v>360</v>
      </c>
      <c r="N4" s="50">
        <v>45252</v>
      </c>
      <c r="O4" s="1" t="str">
        <v>C-2</v>
      </c>
      <c r="P4" s="1" t="str">
        <v>WA</v>
      </c>
      <c r="Q4" s="49">
        <f ca="1"/>
        <v>45461</v>
      </c>
      <c r="R4" s="1" cm="1">
        <f t="array" aca="1" ref="R4" ca="1">INDEX(_xlfn._xlws.FILTER($F$3:$H$13,(_nC=O4)*($F$3:$F$13&gt;N4),TODAY()),1,)</f>
        <v>45461</v>
      </c>
      <c r="U4" s="1" t="str">
        <f ca="1"/>
        <v>22-Nov-2023C-2</v>
      </c>
    </row>
    <row r="5" spans="1:21" s="1" customFormat="1" x14ac:dyDescent="0.3">
      <c r="A5" s="2"/>
      <c r="B5" s="12">
        <v>45133</v>
      </c>
      <c r="C5" s="14" t="s">
        <v>6</v>
      </c>
      <c r="D5" s="17">
        <v>24</v>
      </c>
      <c r="F5" s="12">
        <v>45108</v>
      </c>
      <c r="G5" s="14" t="s">
        <v>7</v>
      </c>
      <c r="H5" s="17" t="s">
        <v>12</v>
      </c>
      <c r="J5" s="6" t="s">
        <v>14</v>
      </c>
      <c r="K5" s="7">
        <v>91</v>
      </c>
      <c r="N5" s="50"/>
      <c r="Q5" s="49"/>
      <c r="R5" s="1" cm="1">
        <f t="array" aca="1" ref="R5" ca="1">INDEX(_xlfn._xlws.FILTER($F$3:$H$13,(_nC=O5)*($F$3:$F$13&gt;N5),TODAY()),1,)</f>
        <v>45461</v>
      </c>
    </row>
    <row r="6" spans="1:21" s="1" customFormat="1" x14ac:dyDescent="0.3">
      <c r="A6" s="2"/>
      <c r="B6" s="12">
        <v>45134</v>
      </c>
      <c r="C6" s="14" t="s">
        <v>6</v>
      </c>
      <c r="D6" s="17">
        <v>12</v>
      </c>
      <c r="F6" s="12">
        <v>45108</v>
      </c>
      <c r="G6" s="14" t="s">
        <v>6</v>
      </c>
      <c r="H6" s="17" t="s">
        <v>14</v>
      </c>
      <c r="J6" s="6" t="s">
        <v>13</v>
      </c>
      <c r="K6" s="7">
        <v>45</v>
      </c>
      <c r="N6" s="50"/>
      <c r="Q6" s="49"/>
      <c r="R6" s="1" cm="1">
        <f t="array" aca="1" ref="R6" ca="1">INDEX(_xlfn._xlws.FILTER($F$3:$H$13,(_nC=O6)*($F$3:$F$13&gt;N6),TODAY()),1,)</f>
        <v>45461</v>
      </c>
    </row>
    <row r="7" spans="1:21" s="1" customFormat="1" x14ac:dyDescent="0.3">
      <c r="A7" s="2"/>
      <c r="B7" s="12">
        <v>45138</v>
      </c>
      <c r="C7" s="14" t="s">
        <v>7</v>
      </c>
      <c r="D7" s="17">
        <v>31</v>
      </c>
      <c r="F7" s="12">
        <v>45108</v>
      </c>
      <c r="G7" s="14" t="s">
        <v>5</v>
      </c>
      <c r="H7" s="17" t="s">
        <v>13</v>
      </c>
      <c r="I7" s="3"/>
      <c r="J7" s="6" t="s">
        <v>16</v>
      </c>
      <c r="K7" s="7">
        <v>208</v>
      </c>
    </row>
    <row r="8" spans="1:21" x14ac:dyDescent="0.3">
      <c r="B8" s="12">
        <v>45138</v>
      </c>
      <c r="C8" s="14" t="s">
        <v>7</v>
      </c>
      <c r="D8" s="17">
        <v>35</v>
      </c>
      <c r="E8" s="1"/>
      <c r="F8" s="12">
        <v>45158</v>
      </c>
      <c r="G8" s="14" t="s">
        <v>5</v>
      </c>
      <c r="H8" s="17" t="s">
        <v>16</v>
      </c>
      <c r="I8" s="3"/>
    </row>
    <row r="9" spans="1:21" x14ac:dyDescent="0.3">
      <c r="B9" s="12">
        <v>45141</v>
      </c>
      <c r="C9" s="14" t="s">
        <v>7</v>
      </c>
      <c r="D9" s="17">
        <v>25</v>
      </c>
      <c r="E9" s="1"/>
      <c r="F9" s="12">
        <v>45169</v>
      </c>
      <c r="G9" s="14" t="s">
        <v>6</v>
      </c>
      <c r="H9" s="17" t="s">
        <v>12</v>
      </c>
    </row>
    <row r="10" spans="1:21" x14ac:dyDescent="0.3">
      <c r="B10" s="12">
        <v>45157</v>
      </c>
      <c r="C10" s="14" t="s">
        <v>6</v>
      </c>
      <c r="D10" s="17">
        <v>10</v>
      </c>
      <c r="E10" s="1"/>
      <c r="F10" s="12">
        <v>45229</v>
      </c>
      <c r="G10" s="14" t="s">
        <v>7</v>
      </c>
      <c r="H10" s="17" t="s">
        <v>15</v>
      </c>
    </row>
    <row r="11" spans="1:21" x14ac:dyDescent="0.3">
      <c r="B11" s="12">
        <v>45168</v>
      </c>
      <c r="C11" s="14" t="s">
        <v>4</v>
      </c>
      <c r="D11" s="17">
        <v>11</v>
      </c>
      <c r="E11" s="1"/>
      <c r="F11" s="12">
        <v>45252</v>
      </c>
      <c r="G11" s="14" t="s">
        <v>4</v>
      </c>
      <c r="H11" s="17" t="s">
        <v>16</v>
      </c>
    </row>
    <row r="12" spans="1:21" x14ac:dyDescent="0.3">
      <c r="B12" s="12">
        <v>45169</v>
      </c>
      <c r="C12" s="14" t="s">
        <v>7</v>
      </c>
      <c r="D12" s="17">
        <v>25</v>
      </c>
      <c r="E12" s="1"/>
      <c r="F12" s="12">
        <v>45294</v>
      </c>
      <c r="G12" s="14" t="s">
        <v>7</v>
      </c>
      <c r="H12" s="17" t="s">
        <v>12</v>
      </c>
    </row>
    <row r="13" spans="1:21" x14ac:dyDescent="0.3">
      <c r="B13" s="22">
        <v>45172</v>
      </c>
      <c r="C13" s="15" t="s">
        <v>8</v>
      </c>
      <c r="D13" s="18">
        <v>36</v>
      </c>
      <c r="E13" s="1"/>
      <c r="F13" s="12">
        <v>45334</v>
      </c>
      <c r="G13" s="14" t="s">
        <v>7</v>
      </c>
      <c r="H13" s="17" t="s">
        <v>13</v>
      </c>
    </row>
    <row r="14" spans="1:21" x14ac:dyDescent="0.3">
      <c r="B14" s="12">
        <v>45177</v>
      </c>
      <c r="C14" s="14" t="s">
        <v>7</v>
      </c>
      <c r="D14" s="17">
        <v>28</v>
      </c>
      <c r="E14" s="1"/>
      <c r="F14" s="10"/>
    </row>
    <row r="15" spans="1:21" x14ac:dyDescent="0.3">
      <c r="B15" s="12">
        <v>45178</v>
      </c>
      <c r="C15" s="14" t="s">
        <v>5</v>
      </c>
      <c r="D15" s="17">
        <v>11</v>
      </c>
      <c r="E15" s="1"/>
      <c r="F15" s="10"/>
    </row>
    <row r="16" spans="1:21" x14ac:dyDescent="0.3">
      <c r="B16" s="22">
        <v>45183</v>
      </c>
      <c r="C16" s="15" t="s">
        <v>8</v>
      </c>
      <c r="D16" s="18">
        <v>12</v>
      </c>
      <c r="E16" s="1"/>
      <c r="F16" s="48" t="s">
        <v>20</v>
      </c>
      <c r="M16" t="s">
        <v>18</v>
      </c>
      <c r="N16" t="s">
        <v>19</v>
      </c>
    </row>
    <row r="17" spans="2:20" x14ac:dyDescent="0.3">
      <c r="B17" s="22">
        <v>45201</v>
      </c>
      <c r="C17" s="15" t="s">
        <v>8</v>
      </c>
      <c r="D17" s="18">
        <v>34</v>
      </c>
      <c r="E17" s="1"/>
      <c r="F17" t="s">
        <v>12</v>
      </c>
      <c r="G17">
        <v>383</v>
      </c>
      <c r="I17" s="10" cm="1">
        <f t="array" ref="I17:K20">_xlfn._xlws.FILTER(F3:H13,_nStates="NSW")</f>
        <v>45108</v>
      </c>
      <c r="J17" t="str">
        <v>C-2</v>
      </c>
      <c r="K17" t="str">
        <v>NSW</v>
      </c>
      <c r="L17" t="s">
        <v>4</v>
      </c>
      <c r="M17" s="34">
        <v>45108</v>
      </c>
      <c r="N17" s="34">
        <v>45252</v>
      </c>
      <c r="O17" cm="1">
        <f t="array" ref="O17">SUM(_xlfn._xlws.FILTER(_nQ,(_nSC=L17)*($B$3:$B$41&gt;=M17)*($B$3:$B$41&lt;=N17)))</f>
        <v>86</v>
      </c>
      <c r="R17" s="35">
        <v>45138</v>
      </c>
      <c r="S17" s="36" t="s">
        <v>7</v>
      </c>
      <c r="T17" s="37">
        <v>31</v>
      </c>
    </row>
    <row r="18" spans="2:20" x14ac:dyDescent="0.3">
      <c r="B18" s="22">
        <v>45201</v>
      </c>
      <c r="C18" s="15" t="s">
        <v>8</v>
      </c>
      <c r="D18" s="18">
        <v>25</v>
      </c>
      <c r="E18" s="1"/>
      <c r="F18" t="s">
        <v>13</v>
      </c>
      <c r="G18">
        <v>87</v>
      </c>
      <c r="I18" s="10">
        <v>45108</v>
      </c>
      <c r="J18" t="str">
        <v>C-3</v>
      </c>
      <c r="K18" t="str">
        <v>NSW</v>
      </c>
      <c r="L18" t="s">
        <v>6</v>
      </c>
      <c r="M18" s="34">
        <v>45169</v>
      </c>
      <c r="N18" s="34">
        <v>45460</v>
      </c>
      <c r="O18" cm="1">
        <f t="array" ref="O18">SUM(_xlfn._xlws.FILTER(_nQ,(_nSC=L18)*($B$3:$B$41&gt;=M18)*($B$3:$B$41&lt;=N18)))</f>
        <v>106</v>
      </c>
      <c r="R18" s="35">
        <v>45138</v>
      </c>
      <c r="S18" s="38" t="s">
        <v>7</v>
      </c>
      <c r="T18" s="39">
        <v>35</v>
      </c>
    </row>
    <row r="19" spans="2:20" x14ac:dyDescent="0.3">
      <c r="B19" s="12">
        <v>45212</v>
      </c>
      <c r="C19" s="14" t="s">
        <v>6</v>
      </c>
      <c r="D19" s="17">
        <v>24</v>
      </c>
      <c r="E19" s="1"/>
      <c r="F19" t="s">
        <v>14</v>
      </c>
      <c r="G19">
        <v>46</v>
      </c>
      <c r="I19" s="10">
        <v>45169</v>
      </c>
      <c r="J19" t="str">
        <v>C-4</v>
      </c>
      <c r="K19" t="str">
        <v>NSW</v>
      </c>
      <c r="L19" t="s">
        <v>7</v>
      </c>
      <c r="M19" s="34">
        <v>45108</v>
      </c>
      <c r="N19" s="34">
        <v>45229</v>
      </c>
      <c r="O19" cm="1">
        <f t="array" ref="O19">SUM(_xlfn._xlws.FILTER(_nQ,(_nSC=L19)*($B$3:$B$41&gt;=M19)*($B$3:$B$41&lt;=N19)))</f>
        <v>167</v>
      </c>
      <c r="R19" s="35">
        <v>45141</v>
      </c>
      <c r="S19" s="36" t="s">
        <v>7</v>
      </c>
      <c r="T19" s="37">
        <v>25</v>
      </c>
    </row>
    <row r="20" spans="2:20" x14ac:dyDescent="0.3">
      <c r="B20" s="22">
        <v>45220</v>
      </c>
      <c r="C20" s="15" t="s">
        <v>8</v>
      </c>
      <c r="D20" s="18">
        <v>33</v>
      </c>
      <c r="E20" s="1"/>
      <c r="F20" t="s">
        <v>15</v>
      </c>
      <c r="G20">
        <v>155</v>
      </c>
      <c r="I20" s="10">
        <v>45294</v>
      </c>
      <c r="J20" t="str">
        <v>C-3</v>
      </c>
      <c r="K20" t="str">
        <v>NSW</v>
      </c>
      <c r="L20" t="s">
        <v>7</v>
      </c>
      <c r="M20" s="33">
        <v>45294</v>
      </c>
      <c r="N20" s="34">
        <v>45334</v>
      </c>
      <c r="O20" cm="1">
        <f t="array" ref="O20">SUM(_xlfn._xlws.FILTER(_nQ,(_nSC=L20)*($B$3:$B$41&gt;=M20)*($B$3:$B$41&lt;=N20)))</f>
        <v>24</v>
      </c>
      <c r="R20" s="35">
        <v>45169</v>
      </c>
      <c r="S20" s="38" t="s">
        <v>7</v>
      </c>
      <c r="T20" s="39">
        <v>25</v>
      </c>
    </row>
    <row r="21" spans="2:20" x14ac:dyDescent="0.3">
      <c r="B21" s="12">
        <v>45222</v>
      </c>
      <c r="C21" s="14" t="s">
        <v>7</v>
      </c>
      <c r="D21" s="17">
        <v>23</v>
      </c>
      <c r="E21" s="1"/>
      <c r="F21" t="s">
        <v>16</v>
      </c>
      <c r="G21">
        <v>268</v>
      </c>
      <c r="O21" s="46">
        <f>SUM(O17:O20)</f>
        <v>383</v>
      </c>
      <c r="R21" s="35">
        <v>45177</v>
      </c>
      <c r="S21" s="36" t="s">
        <v>7</v>
      </c>
      <c r="T21" s="37">
        <v>28</v>
      </c>
    </row>
    <row r="22" spans="2:20" x14ac:dyDescent="0.3">
      <c r="B22" s="12">
        <v>45222</v>
      </c>
      <c r="C22" s="14" t="s">
        <v>5</v>
      </c>
      <c r="D22" s="17">
        <v>37</v>
      </c>
      <c r="E22" s="1"/>
      <c r="R22" s="35">
        <v>45222</v>
      </c>
      <c r="S22" s="38" t="s">
        <v>7</v>
      </c>
      <c r="T22" s="39">
        <v>23</v>
      </c>
    </row>
    <row r="23" spans="2:20" x14ac:dyDescent="0.3">
      <c r="B23" s="12">
        <v>45239</v>
      </c>
      <c r="C23" s="14" t="s">
        <v>5</v>
      </c>
      <c r="D23" s="17">
        <v>13</v>
      </c>
      <c r="E23" s="1"/>
      <c r="I23" s="34" cm="1">
        <f t="array" ref="I23:K24">_xlfn._xlws.FILTER(F3:H13,_nStates="TA")</f>
        <v>45108</v>
      </c>
      <c r="J23" t="str">
        <v>C-1</v>
      </c>
      <c r="K23" t="str">
        <v>TA</v>
      </c>
      <c r="L23" t="s">
        <v>8</v>
      </c>
      <c r="M23" s="33">
        <v>45108</v>
      </c>
      <c r="N23" s="34">
        <v>45460</v>
      </c>
      <c r="O23" cm="1">
        <f t="array" ref="O23">SUM(_xlfn._xlws.FILTER(_nQ,(_nSC=L23)*($B$3:$B$41&gt;=M23)*($B$3:$B$41&lt;=N23)))</f>
        <v>140</v>
      </c>
      <c r="R23" s="40">
        <v>45286</v>
      </c>
      <c r="S23" s="41" t="s">
        <v>7</v>
      </c>
      <c r="T23" s="42">
        <v>15</v>
      </c>
    </row>
    <row r="24" spans="2:20" x14ac:dyDescent="0.3">
      <c r="B24" s="12">
        <v>45240</v>
      </c>
      <c r="C24" s="14" t="s">
        <v>4</v>
      </c>
      <c r="D24" s="17">
        <v>35</v>
      </c>
      <c r="E24" s="1"/>
      <c r="I24" s="34">
        <v>45229</v>
      </c>
      <c r="J24" t="str">
        <v>C-3</v>
      </c>
      <c r="K24" t="str">
        <v>TA</v>
      </c>
      <c r="L24" t="s">
        <v>7</v>
      </c>
      <c r="M24" s="33">
        <v>45229</v>
      </c>
      <c r="N24" s="34">
        <v>45294</v>
      </c>
      <c r="O24" cm="1">
        <f t="array" ref="O24">SUM(_xlfn._xlws.FILTER(_nQ,(_nSC=L24)*($B$3:$B$41&gt;=M24)*($B$3:$B$41&lt;=N24)))</f>
        <v>15</v>
      </c>
      <c r="R24" s="35">
        <v>45305</v>
      </c>
      <c r="S24" s="38" t="s">
        <v>7</v>
      </c>
      <c r="T24" s="39">
        <v>24</v>
      </c>
    </row>
    <row r="25" spans="2:20" x14ac:dyDescent="0.3">
      <c r="B25" s="12">
        <v>45246</v>
      </c>
      <c r="C25" s="14" t="s">
        <v>5</v>
      </c>
      <c r="D25" s="17">
        <v>27</v>
      </c>
      <c r="E25" s="1"/>
      <c r="O25" s="46">
        <f>SUM(O23:O24)</f>
        <v>155</v>
      </c>
      <c r="R25" s="35">
        <v>45350</v>
      </c>
      <c r="S25" s="36" t="s">
        <v>7</v>
      </c>
      <c r="T25" s="37">
        <v>10</v>
      </c>
    </row>
    <row r="26" spans="2:20" x14ac:dyDescent="0.3">
      <c r="B26" s="12">
        <v>45262</v>
      </c>
      <c r="C26" s="14" t="s">
        <v>5</v>
      </c>
      <c r="D26" s="17">
        <v>30</v>
      </c>
      <c r="E26" s="1"/>
      <c r="R26" s="35">
        <v>45394</v>
      </c>
      <c r="S26" s="38" t="s">
        <v>7</v>
      </c>
      <c r="T26" s="39">
        <v>37</v>
      </c>
    </row>
    <row r="27" spans="2:20" x14ac:dyDescent="0.3">
      <c r="B27" s="12">
        <v>45264</v>
      </c>
      <c r="C27" s="14" t="s">
        <v>5</v>
      </c>
      <c r="D27" s="17">
        <v>13</v>
      </c>
      <c r="E27" s="1"/>
      <c r="I27" s="10">
        <v>45158</v>
      </c>
      <c r="J27" t="s">
        <v>5</v>
      </c>
      <c r="K27" t="s">
        <v>16</v>
      </c>
      <c r="L27" t="s">
        <v>5</v>
      </c>
      <c r="M27" s="33">
        <v>45158</v>
      </c>
      <c r="N27" s="34">
        <v>45460</v>
      </c>
      <c r="O27" cm="1">
        <f t="array" ref="O27">SUM(_xlfn._xlws.FILTER(_nQ,(_nSC=L27)*($B$3:$B$41&gt;=M27)*($B$3:$B$41&lt;=N27)))</f>
        <v>179</v>
      </c>
      <c r="R27" s="43">
        <v>45409</v>
      </c>
      <c r="S27" s="44" t="s">
        <v>7</v>
      </c>
      <c r="T27" s="45">
        <v>18</v>
      </c>
    </row>
    <row r="28" spans="2:20" x14ac:dyDescent="0.3">
      <c r="B28" s="12">
        <v>45276</v>
      </c>
      <c r="C28" s="14" t="s">
        <v>6</v>
      </c>
      <c r="D28" s="17">
        <v>22</v>
      </c>
      <c r="E28" s="1"/>
      <c r="I28" s="10">
        <v>45252</v>
      </c>
      <c r="J28" t="s">
        <v>4</v>
      </c>
      <c r="K28" t="s">
        <v>16</v>
      </c>
      <c r="L28" t="s">
        <v>4</v>
      </c>
      <c r="M28" s="33">
        <v>45252</v>
      </c>
      <c r="N28" s="34">
        <v>45460</v>
      </c>
      <c r="O28" cm="1">
        <f t="array" ref="O28">SUM(_xlfn._xlws.FILTER(_nQ,(_nSC=L28)*($B$3:$B$41&gt;=M28)*($B$3:$B$41&lt;=N28)))</f>
        <v>89</v>
      </c>
    </row>
    <row r="29" spans="2:20" x14ac:dyDescent="0.3">
      <c r="B29" s="12">
        <v>45284</v>
      </c>
      <c r="C29" s="14" t="s">
        <v>5</v>
      </c>
      <c r="D29" s="17">
        <v>34</v>
      </c>
      <c r="E29" s="1"/>
      <c r="O29" s="46">
        <f>SUM(O27:O28)</f>
        <v>268</v>
      </c>
    </row>
    <row r="30" spans="2:20" x14ac:dyDescent="0.3">
      <c r="B30" s="22">
        <v>45286</v>
      </c>
      <c r="C30" s="15" t="s">
        <v>7</v>
      </c>
      <c r="D30" s="18">
        <v>15</v>
      </c>
      <c r="E30" s="1"/>
    </row>
    <row r="31" spans="2:20" x14ac:dyDescent="0.3">
      <c r="B31" s="12">
        <v>45292</v>
      </c>
      <c r="C31" s="14" t="s">
        <v>4</v>
      </c>
      <c r="D31" s="17">
        <v>21</v>
      </c>
      <c r="E31" s="1"/>
      <c r="I31" s="10">
        <v>45108</v>
      </c>
      <c r="J31" t="s">
        <v>6</v>
      </c>
      <c r="K31" t="s">
        <v>14</v>
      </c>
      <c r="L31" t="s">
        <v>6</v>
      </c>
      <c r="M31" s="33">
        <v>45108</v>
      </c>
      <c r="N31" s="33">
        <v>45169</v>
      </c>
      <c r="O31" s="46" cm="1">
        <f t="array" ref="O31">SUM(_xlfn._xlws.FILTER(_nQ,(_nSC=L31)*($B$3:$B$41&gt;=M31)*($B$3:$B$41&lt;=N31)))</f>
        <v>46</v>
      </c>
    </row>
    <row r="32" spans="2:20" x14ac:dyDescent="0.3">
      <c r="B32" s="12">
        <v>45301</v>
      </c>
      <c r="C32" s="14" t="s">
        <v>4</v>
      </c>
      <c r="D32" s="17">
        <v>30</v>
      </c>
      <c r="E32" s="1"/>
    </row>
    <row r="33" spans="2:15" x14ac:dyDescent="0.3">
      <c r="B33" s="12">
        <v>45305</v>
      </c>
      <c r="C33" s="14" t="s">
        <v>7</v>
      </c>
      <c r="D33" s="17">
        <v>24</v>
      </c>
      <c r="E33" s="1"/>
      <c r="I33" s="10">
        <v>45108</v>
      </c>
      <c r="J33" t="s">
        <v>5</v>
      </c>
      <c r="K33" t="s">
        <v>13</v>
      </c>
      <c r="L33" t="s">
        <v>5</v>
      </c>
      <c r="M33" s="33">
        <v>45108</v>
      </c>
      <c r="N33" s="33">
        <v>45158</v>
      </c>
      <c r="O33" cm="1">
        <f t="array" ref="O33">SUM(_xlfn._xlws.FILTER(_nQ,(_nSC=L33)*($B$3:$B$41&gt;=M33)*($B$3:$B$41&lt;=N33)))</f>
        <v>22</v>
      </c>
    </row>
    <row r="34" spans="2:15" x14ac:dyDescent="0.3">
      <c r="B34" s="12">
        <v>45319</v>
      </c>
      <c r="C34" s="14" t="s">
        <v>6</v>
      </c>
      <c r="D34" s="17">
        <v>27</v>
      </c>
      <c r="E34" s="1"/>
      <c r="I34" s="10">
        <v>45334</v>
      </c>
      <c r="J34" t="s">
        <v>7</v>
      </c>
      <c r="K34" t="s">
        <v>13</v>
      </c>
      <c r="L34" t="s">
        <v>7</v>
      </c>
      <c r="M34" s="33">
        <v>45334</v>
      </c>
      <c r="N34" s="34">
        <v>45460</v>
      </c>
      <c r="O34" cm="1">
        <f t="array" ref="O34">SUM(_xlfn._xlws.FILTER(_nQ,(_nSC=L34)*($B$3:$B$41&gt;=M34)*($B$3:$B$41&lt;=N34)))</f>
        <v>65</v>
      </c>
    </row>
    <row r="35" spans="2:15" x14ac:dyDescent="0.3">
      <c r="B35" s="12">
        <v>45348</v>
      </c>
      <c r="C35" s="14" t="s">
        <v>4</v>
      </c>
      <c r="D35" s="17">
        <v>23</v>
      </c>
      <c r="E35" s="1"/>
      <c r="O35" s="46">
        <f>SUM(O33:O34)</f>
        <v>87</v>
      </c>
    </row>
    <row r="36" spans="2:15" x14ac:dyDescent="0.3">
      <c r="B36" s="12">
        <v>45350</v>
      </c>
      <c r="C36" s="14" t="s">
        <v>7</v>
      </c>
      <c r="D36" s="17">
        <v>10</v>
      </c>
      <c r="E36" s="1"/>
    </row>
    <row r="37" spans="2:15" x14ac:dyDescent="0.3">
      <c r="B37" s="12">
        <v>45350</v>
      </c>
      <c r="C37" s="14" t="s">
        <v>6</v>
      </c>
      <c r="D37" s="17">
        <v>33</v>
      </c>
      <c r="E37" s="1"/>
    </row>
    <row r="38" spans="2:15" x14ac:dyDescent="0.3">
      <c r="B38" s="12">
        <v>45352</v>
      </c>
      <c r="C38" s="14" t="s">
        <v>4</v>
      </c>
      <c r="D38" s="17">
        <v>15</v>
      </c>
      <c r="E38" s="1"/>
    </row>
    <row r="39" spans="2:15" x14ac:dyDescent="0.3">
      <c r="B39" s="12">
        <v>45378</v>
      </c>
      <c r="C39" s="14" t="s">
        <v>5</v>
      </c>
      <c r="D39" s="17">
        <v>14</v>
      </c>
      <c r="E39" s="1"/>
    </row>
    <row r="40" spans="2:15" x14ac:dyDescent="0.3">
      <c r="B40" s="12">
        <v>45394</v>
      </c>
      <c r="C40" s="14" t="s">
        <v>7</v>
      </c>
      <c r="D40" s="17">
        <v>37</v>
      </c>
      <c r="E40" s="1"/>
    </row>
    <row r="41" spans="2:15" x14ac:dyDescent="0.3">
      <c r="B41" s="21">
        <v>45409</v>
      </c>
      <c r="C41" s="19" t="s">
        <v>7</v>
      </c>
      <c r="D41" s="20">
        <v>18</v>
      </c>
      <c r="E41" s="1"/>
    </row>
  </sheetData>
  <autoFilter ref="B2:D41" xr:uid="{6573D74B-467A-4E93-8AA1-A315E8FCE7E1}"/>
  <mergeCells count="3">
    <mergeCell ref="B1:D1"/>
    <mergeCell ref="F1:H1"/>
    <mergeCell ref="J1:K1"/>
  </mergeCells>
  <dataValidations count="1">
    <dataValidation type="list" allowBlank="1" showInputMessage="1" showErrorMessage="1" sqref="M3" xr:uid="{E9725987-07DE-470A-9DD5-A539FC779572}">
      <formula1>$F$17:$F$21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workbookViewId="0">
      <selection activeCell="G18" sqref="G18:H22"/>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47" t="s">
        <v>9</v>
      </c>
      <c r="C1" s="47"/>
      <c r="D1" s="47"/>
      <c r="F1" s="47" t="s">
        <v>10</v>
      </c>
      <c r="G1" s="47"/>
      <c r="H1" s="47"/>
      <c r="J1" s="47" t="s">
        <v>0</v>
      </c>
      <c r="K1" s="47"/>
    </row>
    <row r="2" spans="1:11" s="1" customFormat="1" x14ac:dyDescent="0.3">
      <c r="A2" s="2"/>
      <c r="B2" s="25" t="s">
        <v>1</v>
      </c>
      <c r="C2" s="26" t="s">
        <v>2</v>
      </c>
      <c r="D2" s="27" t="s">
        <v>3</v>
      </c>
      <c r="F2" s="25" t="s">
        <v>1</v>
      </c>
      <c r="G2" s="26" t="s">
        <v>2</v>
      </c>
      <c r="H2" s="27" t="s">
        <v>11</v>
      </c>
      <c r="J2" s="4" t="s">
        <v>11</v>
      </c>
      <c r="K2" s="5" t="s">
        <v>17</v>
      </c>
    </row>
    <row r="3" spans="1:11" s="1" customFormat="1" x14ac:dyDescent="0.3">
      <c r="A3" s="2"/>
      <c r="B3" s="23">
        <v>45125</v>
      </c>
      <c r="C3" s="14" t="s">
        <v>4</v>
      </c>
      <c r="D3" s="24">
        <v>40</v>
      </c>
      <c r="F3" s="23">
        <v>45108</v>
      </c>
      <c r="G3" s="14" t="s">
        <v>8</v>
      </c>
      <c r="H3" s="24" t="s">
        <v>15</v>
      </c>
      <c r="J3" s="6" t="s">
        <v>15</v>
      </c>
      <c r="K3" s="9">
        <v>155</v>
      </c>
    </row>
    <row r="4" spans="1:11" s="1" customFormat="1" x14ac:dyDescent="0.3">
      <c r="A4" s="2"/>
      <c r="B4" s="23">
        <v>45126</v>
      </c>
      <c r="C4" s="14" t="s">
        <v>5</v>
      </c>
      <c r="D4" s="24">
        <v>22</v>
      </c>
      <c r="F4" s="23">
        <v>45108</v>
      </c>
      <c r="G4" s="14" t="s">
        <v>4</v>
      </c>
      <c r="H4" s="24" t="s">
        <v>12</v>
      </c>
      <c r="J4" s="6" t="s">
        <v>12</v>
      </c>
      <c r="K4" s="7">
        <v>360</v>
      </c>
    </row>
    <row r="5" spans="1:11" s="1" customFormat="1" x14ac:dyDescent="0.3">
      <c r="A5" s="2"/>
      <c r="B5" s="23">
        <v>45133</v>
      </c>
      <c r="C5" s="14" t="s">
        <v>6</v>
      </c>
      <c r="D5" s="24">
        <v>24</v>
      </c>
      <c r="F5" s="23">
        <v>45108</v>
      </c>
      <c r="G5" s="14" t="s">
        <v>7</v>
      </c>
      <c r="H5" s="24" t="s">
        <v>12</v>
      </c>
      <c r="J5" s="6" t="s">
        <v>14</v>
      </c>
      <c r="K5" s="7">
        <v>91</v>
      </c>
    </row>
    <row r="6" spans="1:11" s="1" customFormat="1" x14ac:dyDescent="0.3">
      <c r="A6" s="2"/>
      <c r="B6" s="23">
        <v>45134</v>
      </c>
      <c r="C6" s="14" t="s">
        <v>6</v>
      </c>
      <c r="D6" s="24">
        <v>12</v>
      </c>
      <c r="F6" s="23">
        <v>45108</v>
      </c>
      <c r="G6" s="14" t="s">
        <v>6</v>
      </c>
      <c r="H6" s="24" t="s">
        <v>14</v>
      </c>
      <c r="J6" s="6" t="s">
        <v>13</v>
      </c>
      <c r="K6" s="7">
        <v>45</v>
      </c>
    </row>
    <row r="7" spans="1:11" s="1" customFormat="1" x14ac:dyDescent="0.3">
      <c r="A7" s="2"/>
      <c r="B7" s="23">
        <v>45138</v>
      </c>
      <c r="C7" s="14" t="s">
        <v>7</v>
      </c>
      <c r="D7" s="24">
        <v>31</v>
      </c>
      <c r="F7" s="23">
        <v>45108</v>
      </c>
      <c r="G7" s="14" t="s">
        <v>5</v>
      </c>
      <c r="H7" s="24" t="s">
        <v>13</v>
      </c>
      <c r="I7" s="3"/>
      <c r="J7" s="6" t="s">
        <v>16</v>
      </c>
      <c r="K7" s="7">
        <v>208</v>
      </c>
    </row>
    <row r="8" spans="1:11" x14ac:dyDescent="0.3">
      <c r="B8" s="23">
        <v>45138</v>
      </c>
      <c r="C8" s="14" t="s">
        <v>7</v>
      </c>
      <c r="D8" s="24">
        <v>35</v>
      </c>
      <c r="E8" s="1"/>
      <c r="F8" s="23">
        <v>45158</v>
      </c>
      <c r="G8" s="14" t="s">
        <v>5</v>
      </c>
      <c r="H8" s="24" t="s">
        <v>16</v>
      </c>
      <c r="I8" s="3"/>
    </row>
    <row r="9" spans="1:11" x14ac:dyDescent="0.3">
      <c r="B9" s="23">
        <v>45141</v>
      </c>
      <c r="C9" s="14" t="s">
        <v>7</v>
      </c>
      <c r="D9" s="24">
        <v>25</v>
      </c>
      <c r="E9" s="1"/>
      <c r="F9" s="23">
        <v>45169</v>
      </c>
      <c r="G9" s="14" t="s">
        <v>6</v>
      </c>
      <c r="H9" s="24" t="s">
        <v>12</v>
      </c>
    </row>
    <row r="10" spans="1:11" x14ac:dyDescent="0.3">
      <c r="B10" s="23">
        <v>45157</v>
      </c>
      <c r="C10" s="14" t="s">
        <v>6</v>
      </c>
      <c r="D10" s="24">
        <v>10</v>
      </c>
      <c r="E10" s="1"/>
      <c r="F10" s="23">
        <v>45229</v>
      </c>
      <c r="G10" s="14" t="s">
        <v>7</v>
      </c>
      <c r="H10" s="24" t="s">
        <v>15</v>
      </c>
      <c r="J10" t="s">
        <v>11</v>
      </c>
      <c r="K10" t="s">
        <v>17</v>
      </c>
    </row>
    <row r="11" spans="1:11" x14ac:dyDescent="0.3">
      <c r="B11" s="23">
        <v>45168</v>
      </c>
      <c r="C11" s="14" t="s">
        <v>4</v>
      </c>
      <c r="D11" s="24">
        <v>11</v>
      </c>
      <c r="E11" s="1"/>
      <c r="F11" s="23">
        <v>45252</v>
      </c>
      <c r="G11" s="14" t="s">
        <v>4</v>
      </c>
      <c r="H11" s="24" t="s">
        <v>16</v>
      </c>
      <c r="J11" t="s">
        <v>15</v>
      </c>
      <c r="K11">
        <v>155</v>
      </c>
    </row>
    <row r="12" spans="1:11" x14ac:dyDescent="0.3">
      <c r="B12" s="23">
        <v>45169</v>
      </c>
      <c r="C12" s="14" t="s">
        <v>7</v>
      </c>
      <c r="D12" s="24">
        <v>25</v>
      </c>
      <c r="E12" s="1"/>
      <c r="F12" s="23">
        <v>45294</v>
      </c>
      <c r="G12" s="14" t="s">
        <v>7</v>
      </c>
      <c r="H12" s="24" t="s">
        <v>12</v>
      </c>
      <c r="J12" t="s">
        <v>12</v>
      </c>
      <c r="K12">
        <v>383</v>
      </c>
    </row>
    <row r="13" spans="1:11" x14ac:dyDescent="0.3">
      <c r="B13" s="31">
        <v>45172</v>
      </c>
      <c r="C13" s="15" t="s">
        <v>8</v>
      </c>
      <c r="D13" s="32">
        <v>36</v>
      </c>
      <c r="E13" s="1"/>
      <c r="F13" s="28">
        <v>45334</v>
      </c>
      <c r="G13" s="29" t="s">
        <v>7</v>
      </c>
      <c r="H13" s="30" t="s">
        <v>13</v>
      </c>
      <c r="J13" t="s">
        <v>14</v>
      </c>
      <c r="K13">
        <v>46</v>
      </c>
    </row>
    <row r="14" spans="1:11" x14ac:dyDescent="0.3">
      <c r="B14" s="23">
        <v>45177</v>
      </c>
      <c r="C14" s="14" t="s">
        <v>7</v>
      </c>
      <c r="D14" s="24">
        <v>28</v>
      </c>
      <c r="E14" s="1"/>
      <c r="F14" s="10"/>
      <c r="J14" t="s">
        <v>13</v>
      </c>
      <c r="K14">
        <v>87</v>
      </c>
    </row>
    <row r="15" spans="1:11" x14ac:dyDescent="0.3">
      <c r="B15" s="23">
        <v>45178</v>
      </c>
      <c r="C15" s="14" t="s">
        <v>5</v>
      </c>
      <c r="D15" s="24">
        <v>11</v>
      </c>
      <c r="E15" s="1"/>
      <c r="F15" s="10"/>
      <c r="J15" t="s">
        <v>16</v>
      </c>
      <c r="K15">
        <v>268</v>
      </c>
    </row>
    <row r="16" spans="1:11" x14ac:dyDescent="0.3">
      <c r="B16" s="31">
        <v>45183</v>
      </c>
      <c r="C16" s="15" t="s">
        <v>8</v>
      </c>
      <c r="D16" s="32">
        <v>12</v>
      </c>
      <c r="E16" s="1"/>
      <c r="F16" s="10"/>
    </row>
    <row r="17" spans="2:8" x14ac:dyDescent="0.3">
      <c r="B17" s="31">
        <v>45201</v>
      </c>
      <c r="C17" s="15" t="s">
        <v>8</v>
      </c>
      <c r="D17" s="32">
        <v>34</v>
      </c>
      <c r="E17" s="1"/>
      <c r="F17" s="10"/>
    </row>
    <row r="18" spans="2:8" x14ac:dyDescent="0.3">
      <c r="B18" s="31">
        <v>45201</v>
      </c>
      <c r="C18" s="15" t="s">
        <v>8</v>
      </c>
      <c r="D18" s="32">
        <v>25</v>
      </c>
      <c r="E18" s="1"/>
      <c r="G18" t="str" cm="1">
        <f t="array" ref="G18:H22">_xlfn.LET(
    _xlpm.T, B3:D41,
    _xlpm.TT,F3:H13,
    _xlpm.S, _xlfn.MAP(_xlfn.TAKE(_xlpm.T,,1),
           _xlfn.CHOOSECOLS(_xlpm.T,2),
           _xlfn.LAMBDA(_xlpm.A,_xlpm.B,
                  _xlfn.LET(_xlpm.F, _xlfn._xlws.FILTER(_xlpm.TT,_xlfn.CHOOSECOLS(_xlpm.TT,2)=_xlpm.B),
                      _xlpm.X, _xlfn.XMATCH(_xlpm.A,_xlfn.TAKE(_xlpm.F,,1),-1),
                      INDEX(_xlpm.F,_xlpm.X,3)
                     )
                  )
            ),
     _xlpm.US,_xlfn.UNIQUE(_xlpm.S),
     _xlfn.HSTACK(_xlpm.US,
            _xlfn.MAP(_xlpm.US,
                _xlfn.LAMBDA(_xlpm.A,
                       SUM(_xlfn._xlws.FILTER(_xlfn.TAKE(_xlpm.T,,-1),_xlpm.S=_xlpm.A))
                      )
               )
            )
    )</f>
        <v>NSW</v>
      </c>
      <c r="H18">
        <v>383</v>
      </c>
    </row>
    <row r="19" spans="2:8" x14ac:dyDescent="0.3">
      <c r="B19" s="23">
        <v>45212</v>
      </c>
      <c r="C19" s="14" t="s">
        <v>6</v>
      </c>
      <c r="D19" s="24">
        <v>24</v>
      </c>
      <c r="E19" s="1"/>
      <c r="G19" t="str">
        <v>QLD</v>
      </c>
      <c r="H19">
        <v>87</v>
      </c>
    </row>
    <row r="20" spans="2:8" x14ac:dyDescent="0.3">
      <c r="B20" s="31">
        <v>45220</v>
      </c>
      <c r="C20" s="15" t="s">
        <v>8</v>
      </c>
      <c r="D20" s="32">
        <v>33</v>
      </c>
      <c r="E20" s="1"/>
      <c r="G20" t="str">
        <v>SA</v>
      </c>
      <c r="H20">
        <v>46</v>
      </c>
    </row>
    <row r="21" spans="2:8" x14ac:dyDescent="0.3">
      <c r="B21" s="23">
        <v>45222</v>
      </c>
      <c r="C21" s="14" t="s">
        <v>7</v>
      </c>
      <c r="D21" s="24">
        <v>23</v>
      </c>
      <c r="E21" s="1"/>
      <c r="G21" t="str">
        <v>TA</v>
      </c>
      <c r="H21">
        <v>155</v>
      </c>
    </row>
    <row r="22" spans="2:8" x14ac:dyDescent="0.3">
      <c r="B22" s="23">
        <v>45222</v>
      </c>
      <c r="C22" s="14" t="s">
        <v>5</v>
      </c>
      <c r="D22" s="24">
        <v>37</v>
      </c>
      <c r="E22" s="1"/>
      <c r="G22" t="str">
        <v>WA</v>
      </c>
      <c r="H22">
        <v>268</v>
      </c>
    </row>
    <row r="23" spans="2:8" x14ac:dyDescent="0.3">
      <c r="B23" s="23">
        <v>45239</v>
      </c>
      <c r="C23" s="14" t="s">
        <v>5</v>
      </c>
      <c r="D23" s="24">
        <v>13</v>
      </c>
      <c r="E23" s="1"/>
    </row>
    <row r="24" spans="2:8" x14ac:dyDescent="0.3">
      <c r="B24" s="23">
        <v>45240</v>
      </c>
      <c r="C24" s="14" t="s">
        <v>4</v>
      </c>
      <c r="D24" s="24">
        <v>35</v>
      </c>
      <c r="E24" s="1"/>
    </row>
    <row r="25" spans="2:8" x14ac:dyDescent="0.3">
      <c r="B25" s="23">
        <v>45246</v>
      </c>
      <c r="C25" s="14" t="s">
        <v>5</v>
      </c>
      <c r="D25" s="24">
        <v>27</v>
      </c>
      <c r="E25" s="1"/>
    </row>
    <row r="26" spans="2:8" x14ac:dyDescent="0.3">
      <c r="B26" s="23">
        <v>45262</v>
      </c>
      <c r="C26" s="14" t="s">
        <v>5</v>
      </c>
      <c r="D26" s="24">
        <v>30</v>
      </c>
      <c r="E26" s="1"/>
    </row>
    <row r="27" spans="2:8" x14ac:dyDescent="0.3">
      <c r="B27" s="23">
        <v>45264</v>
      </c>
      <c r="C27" s="14" t="s">
        <v>5</v>
      </c>
      <c r="D27" s="24">
        <v>13</v>
      </c>
      <c r="E27" s="1"/>
    </row>
    <row r="28" spans="2:8" x14ac:dyDescent="0.3">
      <c r="B28" s="23">
        <v>45276</v>
      </c>
      <c r="C28" s="14" t="s">
        <v>6</v>
      </c>
      <c r="D28" s="24">
        <v>22</v>
      </c>
      <c r="E28" s="1"/>
    </row>
    <row r="29" spans="2:8" x14ac:dyDescent="0.3">
      <c r="B29" s="23">
        <v>45284</v>
      </c>
      <c r="C29" s="14" t="s">
        <v>5</v>
      </c>
      <c r="D29" s="24">
        <v>34</v>
      </c>
      <c r="E29" s="1"/>
    </row>
    <row r="30" spans="2:8" x14ac:dyDescent="0.3">
      <c r="B30" s="31">
        <v>45286</v>
      </c>
      <c r="C30" s="15" t="s">
        <v>7</v>
      </c>
      <c r="D30" s="32">
        <v>15</v>
      </c>
      <c r="E30" s="1"/>
    </row>
    <row r="31" spans="2:8" x14ac:dyDescent="0.3">
      <c r="B31" s="23">
        <v>45292</v>
      </c>
      <c r="C31" s="14" t="s">
        <v>4</v>
      </c>
      <c r="D31" s="24">
        <v>21</v>
      </c>
      <c r="E31" s="1"/>
    </row>
    <row r="32" spans="2:8" x14ac:dyDescent="0.3">
      <c r="B32" s="23">
        <v>45301</v>
      </c>
      <c r="C32" s="14" t="s">
        <v>4</v>
      </c>
      <c r="D32" s="24">
        <v>30</v>
      </c>
      <c r="E32" s="1"/>
    </row>
    <row r="33" spans="2:5" x14ac:dyDescent="0.3">
      <c r="B33" s="23">
        <v>45305</v>
      </c>
      <c r="C33" s="14" t="s">
        <v>7</v>
      </c>
      <c r="D33" s="24">
        <v>24</v>
      </c>
      <c r="E33" s="1"/>
    </row>
    <row r="34" spans="2:5" x14ac:dyDescent="0.3">
      <c r="B34" s="23">
        <v>45319</v>
      </c>
      <c r="C34" s="14" t="s">
        <v>6</v>
      </c>
      <c r="D34" s="24">
        <v>27</v>
      </c>
      <c r="E34" s="1"/>
    </row>
    <row r="35" spans="2:5" x14ac:dyDescent="0.3">
      <c r="B35" s="23">
        <v>45348</v>
      </c>
      <c r="C35" s="14" t="s">
        <v>4</v>
      </c>
      <c r="D35" s="24">
        <v>23</v>
      </c>
      <c r="E35" s="1"/>
    </row>
    <row r="36" spans="2:5" x14ac:dyDescent="0.3">
      <c r="B36" s="23">
        <v>45350</v>
      </c>
      <c r="C36" s="14" t="s">
        <v>7</v>
      </c>
      <c r="D36" s="24">
        <v>10</v>
      </c>
      <c r="E36" s="1"/>
    </row>
    <row r="37" spans="2:5" x14ac:dyDescent="0.3">
      <c r="B37" s="23">
        <v>45350</v>
      </c>
      <c r="C37" s="14" t="s">
        <v>6</v>
      </c>
      <c r="D37" s="24">
        <v>33</v>
      </c>
      <c r="E37" s="1"/>
    </row>
    <row r="38" spans="2:5" x14ac:dyDescent="0.3">
      <c r="B38" s="23">
        <v>45352</v>
      </c>
      <c r="C38" s="14" t="s">
        <v>4</v>
      </c>
      <c r="D38" s="24">
        <v>15</v>
      </c>
      <c r="E38" s="1"/>
    </row>
    <row r="39" spans="2:5" x14ac:dyDescent="0.3">
      <c r="B39" s="23">
        <v>45378</v>
      </c>
      <c r="C39" s="14" t="s">
        <v>5</v>
      </c>
      <c r="D39" s="24">
        <v>14</v>
      </c>
      <c r="E39" s="1"/>
    </row>
    <row r="40" spans="2:5" x14ac:dyDescent="0.3">
      <c r="B40" s="23">
        <v>45394</v>
      </c>
      <c r="C40" s="14" t="s">
        <v>7</v>
      </c>
      <c r="D40" s="24">
        <v>37</v>
      </c>
      <c r="E40" s="1"/>
    </row>
    <row r="41" spans="2:5" x14ac:dyDescent="0.3">
      <c r="B41" s="28">
        <v>45409</v>
      </c>
      <c r="C41" s="29" t="s">
        <v>7</v>
      </c>
      <c r="D41" s="30">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M13" sqref="M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47" t="s">
        <v>9</v>
      </c>
      <c r="C1" s="47"/>
      <c r="D1" s="47"/>
      <c r="F1" s="47" t="s">
        <v>10</v>
      </c>
      <c r="G1" s="47"/>
      <c r="H1" s="47"/>
      <c r="J1" s="47" t="s">
        <v>0</v>
      </c>
      <c r="K1" s="47"/>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3D79F0F6-6974-4466-A7FD-BF84DC045B65}">
  <ds:schemaRefs>
    <ds:schemaRef ds:uri="http://schemas.microsoft.com/DataMashup"/>
  </ds:schemaRefs>
</ds:datastoreItem>
</file>

<file path=customXml/itemProps2.xml><?xml version="1.0" encoding="utf-8"?>
<ds:datastoreItem xmlns:ds="http://schemas.openxmlformats.org/officeDocument/2006/customXml" ds:itemID="{6D605FD4-0F03-4E36-858B-4593DC61F8D2}">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Original</vt:lpstr>
      <vt:lpstr>EDA</vt:lpstr>
      <vt:lpstr>PQ_Alt</vt:lpstr>
      <vt:lpstr>Alt_PQ</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2024-06-18T17:59:46Z</dcterms:modified>
</cp:coreProperties>
</file>