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0AC7D5F-463B-48F4-B78B-1243DF27D2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odelApproach" sheetId="4" r:id="rId3"/>
  </sheets>
  <definedNames>
    <definedName name="_xlnm._FilterDatabase" localSheetId="1" hidden="1">EDA!$B$2:$D$7</definedName>
    <definedName name="_xlnm._FilterDatabase" localSheetId="2" hidden="1">ModelApproach!$B$2:$D$7</definedName>
    <definedName name="_xlnm._FilterDatabase" localSheetId="0" hidden="1">Original!$B$2:$D$7</definedName>
    <definedName name="_nIncome">ModelApproach!$B$12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4" l="1" a="1"/>
  <c r="N15" i="4" s="1"/>
  <c r="J14" i="4" a="1"/>
  <c r="J14" i="4" s="1"/>
  <c r="D16" i="4"/>
  <c r="D17" i="4"/>
  <c r="D18" i="4"/>
  <c r="D19" i="4"/>
  <c r="G15" i="4" a="1"/>
  <c r="G15" i="4" s="1"/>
  <c r="C15" i="4" a="1"/>
  <c r="B15" i="4" a="1"/>
  <c r="B15" i="4" s="1"/>
  <c r="B7" i="4"/>
  <c r="B6" i="4"/>
  <c r="B5" i="4"/>
  <c r="B4" i="4"/>
  <c r="B13" i="2" a="1"/>
  <c r="B13" i="2" s="1"/>
  <c r="D12" i="2" s="1" a="1"/>
  <c r="D12" i="2" s="1"/>
  <c r="B14" i="2" a="1"/>
  <c r="B14" i="2" s="1"/>
  <c r="B15" i="2" a="1"/>
  <c r="B15" i="2" s="1"/>
  <c r="B16" i="2" a="1"/>
  <c r="B16" i="2" s="1"/>
  <c r="B17" i="2" a="1"/>
  <c r="B17" i="2" s="1"/>
  <c r="B7" i="2"/>
  <c r="B6" i="2"/>
  <c r="B5" i="2"/>
  <c r="B4" i="2"/>
  <c r="B4" i="1"/>
  <c r="B5" i="1"/>
  <c r="B6" i="1"/>
  <c r="B7" i="1"/>
  <c r="C15" i="4" l="1"/>
  <c r="D15" i="4" s="1"/>
  <c r="E15" i="4" s="1" a="1"/>
  <c r="E15" i="4" s="1"/>
  <c r="E20" i="4" l="1"/>
  <c r="H1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<sst xmlns="http://schemas.openxmlformats.org/spreadsheetml/2006/main" count="50" uniqueCount="19">
  <si>
    <t>Question</t>
  </si>
  <si>
    <t>A</t>
  </si>
  <si>
    <t>B</t>
  </si>
  <si>
    <t>C</t>
  </si>
  <si>
    <t>Question Table: Tax rate</t>
  </si>
  <si>
    <t>From</t>
  </si>
  <si>
    <t>To</t>
  </si>
  <si>
    <t>Tax Rate</t>
  </si>
  <si>
    <t>Over</t>
  </si>
  <si>
    <t>Income</t>
  </si>
  <si>
    <t>Person ID</t>
  </si>
  <si>
    <t>Tax</t>
  </si>
  <si>
    <t>Awnser</t>
  </si>
  <si>
    <t>D</t>
  </si>
  <si>
    <t>E</t>
  </si>
  <si>
    <t>BrackLow</t>
  </si>
  <si>
    <t>BrackHigh</t>
  </si>
  <si>
    <t>Taxable</t>
  </si>
  <si>
    <t>Error in rounding the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</si>
</sst>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;[Red]\-&quot;$&quot;#,##0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5" fillId="5" borderId="0" applyNumberFormat="0" applyAlignment="0" applyProtection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9" fontId="2" fillId="0" borderId="2" xfId="0" applyNumberFormat="1" applyFont="1" applyBorder="1"/>
    <xf numFmtId="9" fontId="2" fillId="0" borderId="6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3" fontId="2" fillId="0" borderId="7" xfId="0" applyNumberFormat="1" applyFont="1" applyBorder="1"/>
    <xf numFmtId="3" fontId="2" fillId="2" borderId="7" xfId="0" applyNumberFormat="1" applyFont="1" applyFill="1" applyBorder="1"/>
    <xf numFmtId="3" fontId="2" fillId="0" borderId="8" xfId="0" applyNumberFormat="1" applyFont="1" applyBorder="1"/>
    <xf numFmtId="14" fontId="2" fillId="3" borderId="12" xfId="0" applyNumberFormat="1" applyFont="1" applyFill="1" applyBorder="1" applyAlignment="1">
      <alignment horizontal="center"/>
    </xf>
    <xf numFmtId="3" fontId="2" fillId="3" borderId="13" xfId="0" applyNumberFormat="1" applyFont="1" applyFill="1" applyBorder="1" applyAlignment="1">
      <alignment horizontal="center"/>
    </xf>
    <xf numFmtId="3" fontId="2" fillId="0" borderId="12" xfId="0" applyNumberFormat="1" applyFont="1" applyBorder="1"/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9" fontId="2" fillId="0" borderId="16" xfId="0" applyNumberFormat="1" applyFont="1" applyBorder="1"/>
    <xf numFmtId="0" fontId="3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3" borderId="11" xfId="0" applyNumberFormat="1" applyFont="1" applyFill="1" applyBorder="1"/>
    <xf numFmtId="0" fontId="3" fillId="3" borderId="1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8" fontId="0" fillId="0" borderId="0" xfId="0" applyNumberFormat="1"/>
    <xf numFmtId="8" fontId="0" fillId="2" borderId="0" xfId="0" applyNumberFormat="1" applyFill="1"/>
    <xf numFmtId="8" fontId="2" fillId="6" borderId="7" xfId="0" applyNumberFormat="1" applyFont="1" applyFill="1" applyBorder="1"/>
    <xf numFmtId="3" fontId="0" fillId="0" borderId="0" xfId="0" applyNumberFormat="1"/>
  </cellXfs>
  <cellStyles count="3">
    <cellStyle name="Intro_Hd" xfId="2" xr:uid="{E2C5C36D-925C-4CFF-BE88-5CFB3E213EB1}"/>
    <cellStyle name="Normal" xfId="0" builtinId="0"/>
    <cellStyle name="Normal 2" xfId="1" xr:uid="{8373A6E1-9610-4091-8B0E-837676B7C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441446</xdr:colOff>
      <xdr:row>6</xdr:row>
      <xdr:rowOff>209549</xdr:rowOff>
    </xdr:from>
    <xdr:to>
      <xdr:col>6</xdr:col>
      <xdr:colOff>368302</xdr:colOff>
      <xdr:row>8</xdr:row>
      <xdr:rowOff>108626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3993873" y="1314847"/>
          <a:ext cx="318177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212724</xdr:colOff>
      <xdr:row>8</xdr:row>
      <xdr:rowOff>95249</xdr:rowOff>
    </xdr:from>
    <xdr:to>
      <xdr:col>9</xdr:col>
      <xdr:colOff>142875</xdr:colOff>
      <xdr:row>25</xdr:row>
      <xdr:rowOff>38101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2724" y="1828799"/>
          <a:ext cx="6292851" cy="3505202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76: Reverse Stepped Tax!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challenge 58, we aimed to find an efficient way to calculate the stepped tax based on the tax rates presented in the question table.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for a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Person, with a yearly income of $26,068: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tax rate for the first $18,200 is 0%.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the remaining amount ($26,068 - $18,200), the tax rate is 19%.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Therefore, the tax value is calculated as: (26,068−18,200)×0.19=1,494 USD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challenge we know the people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tax and want to calculate theire incomes.</a:t>
          </a:r>
          <a:endParaRPr lang="en-AU" sz="1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412871</xdr:colOff>
      <xdr:row>6</xdr:row>
      <xdr:rowOff>209549</xdr:rowOff>
    </xdr:from>
    <xdr:to>
      <xdr:col>3</xdr:col>
      <xdr:colOff>349252</xdr:colOff>
      <xdr:row>8</xdr:row>
      <xdr:rowOff>108626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DA77251-725E-C3DB-7862-54F1C336EA5C}"/>
            </a:ext>
          </a:extLst>
        </xdr:cNvPr>
        <xdr:cNvSpPr/>
      </xdr:nvSpPr>
      <xdr:spPr>
        <a:xfrm rot="5400000">
          <a:off x="1669773" y="1314847"/>
          <a:ext cx="318177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workbookViewId="0">
      <selection activeCell="J15" sqref="J15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10.5" style="4" bestFit="1" customWidth="1"/>
    <col min="4" max="4" width="7.3984375" bestFit="1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/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9"/>
      <c r="C12" s="4"/>
      <c r="D12"/>
      <c r="E12" s="7"/>
      <c r="F12"/>
      <c r="G12"/>
      <c r="H12"/>
      <c r="I12"/>
      <c r="J12"/>
      <c r="K12"/>
      <c r="L12"/>
      <c r="M12"/>
      <c r="N12"/>
      <c r="O12"/>
    </row>
    <row r="13" spans="1:15" x14ac:dyDescent="0.25">
      <c r="B13" s="9"/>
      <c r="E13" s="7"/>
      <c r="F13"/>
      <c r="G13"/>
    </row>
    <row r="14" spans="1:15" x14ac:dyDescent="0.25">
      <c r="B14" s="9"/>
      <c r="E14" s="7"/>
      <c r="F14"/>
      <c r="G14"/>
    </row>
    <row r="15" spans="1:15" x14ac:dyDescent="0.25">
      <c r="A15" s="1"/>
      <c r="B15" s="9"/>
      <c r="E15" s="7"/>
      <c r="F15"/>
      <c r="G15"/>
    </row>
    <row r="16" spans="1:15" x14ac:dyDescent="0.25">
      <c r="A16" s="1"/>
      <c r="B16" s="9"/>
      <c r="E16" s="7"/>
      <c r="F16"/>
      <c r="G16"/>
    </row>
    <row r="17" spans="1:7" x14ac:dyDescent="0.25">
      <c r="A17" s="1"/>
      <c r="B17" s="9"/>
      <c r="E17" s="7"/>
      <c r="F17"/>
      <c r="G17"/>
    </row>
    <row r="18" spans="1:7" x14ac:dyDescent="0.25">
      <c r="A18" s="1"/>
      <c r="B18" s="9"/>
      <c r="E18" s="7"/>
      <c r="F18"/>
      <c r="G18"/>
    </row>
    <row r="19" spans="1:7" x14ac:dyDescent="0.25">
      <c r="A19" s="1"/>
      <c r="B19" s="9"/>
      <c r="E19" s="7"/>
      <c r="F19"/>
      <c r="G19"/>
    </row>
    <row r="20" spans="1:7" x14ac:dyDescent="0.25">
      <c r="A20" s="1"/>
      <c r="B20" s="9"/>
      <c r="E20" s="1"/>
      <c r="F20"/>
      <c r="G20"/>
    </row>
    <row r="21" spans="1:7" x14ac:dyDescent="0.25">
      <c r="A21" s="1"/>
      <c r="B21" s="9"/>
      <c r="E21" s="1"/>
      <c r="F21"/>
      <c r="G21"/>
    </row>
    <row r="22" spans="1:7" x14ac:dyDescent="0.25">
      <c r="A22" s="1"/>
      <c r="B22" s="9"/>
      <c r="E22" s="1"/>
      <c r="F22"/>
      <c r="G22"/>
    </row>
    <row r="23" spans="1:7" x14ac:dyDescent="0.25">
      <c r="A23" s="1"/>
      <c r="B23" s="9"/>
      <c r="E23" s="1"/>
      <c r="F23"/>
      <c r="G23"/>
    </row>
    <row r="24" spans="1:7" x14ac:dyDescent="0.25">
      <c r="B24" s="9"/>
      <c r="E24" s="1"/>
      <c r="F24"/>
      <c r="G24"/>
    </row>
    <row r="25" spans="1:7" x14ac:dyDescent="0.25">
      <c r="B25" s="9"/>
      <c r="E25" s="1"/>
      <c r="F25"/>
      <c r="G25"/>
    </row>
    <row r="26" spans="1:7" x14ac:dyDescent="0.25">
      <c r="B26" s="9"/>
      <c r="F26"/>
      <c r="G26"/>
    </row>
    <row r="27" spans="1:7" x14ac:dyDescent="0.25">
      <c r="B27" s="9"/>
      <c r="F27"/>
      <c r="G27"/>
    </row>
    <row r="28" spans="1:7" x14ac:dyDescent="0.25">
      <c r="B28" s="9"/>
      <c r="F28"/>
      <c r="G28"/>
    </row>
    <row r="29" spans="1:7" x14ac:dyDescent="0.25">
      <c r="B29" s="9"/>
      <c r="F29"/>
      <c r="G29"/>
    </row>
    <row r="30" spans="1:7" x14ac:dyDescent="0.25">
      <c r="B30" s="9"/>
      <c r="F30"/>
      <c r="G30"/>
    </row>
    <row r="31" spans="1:7" x14ac:dyDescent="0.25">
      <c r="B31" s="9"/>
      <c r="F31"/>
      <c r="G31"/>
    </row>
    <row r="32" spans="1:7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6B74-8320-4033-A242-06DF60A305BB}">
  <dimension ref="A1:O111"/>
  <sheetViews>
    <sheetView workbookViewId="0">
      <selection activeCell="B13" sqref="B13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10.5" style="4" bestFit="1" customWidth="1"/>
    <col min="4" max="4" width="7.3984375" bestFit="1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/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9"/>
      <c r="C12" s="4"/>
      <c r="D12" s="30" t="str" cm="1">
        <f t="array" ref="D12:F17">_xlfn.VSTACK(F2:H2,_xlfn.HSTACK(F3:G7,B13:B17))</f>
        <v>Person ID</v>
      </c>
      <c r="E12" s="30" t="str">
        <v>Tax</v>
      </c>
      <c r="F12" s="31" t="str">
        <v>Income</v>
      </c>
      <c r="G12"/>
      <c r="H12"/>
      <c r="I12"/>
      <c r="J12"/>
      <c r="K12"/>
      <c r="L12"/>
      <c r="M12"/>
      <c r="N12"/>
      <c r="O12"/>
    </row>
    <row r="13" spans="1:15" x14ac:dyDescent="0.25">
      <c r="B13" s="34" cm="1">
        <f t="array" ref="B13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)(H3,$B$3:$B$7,$D$3:$D$7)</f>
        <v>60630.55</v>
      </c>
      <c r="D13" s="23" t="str">
        <v>A</v>
      </c>
      <c r="E13" s="24">
        <v>60630</v>
      </c>
      <c r="F13" s="25">
        <v>60630.55</v>
      </c>
      <c r="G13"/>
    </row>
    <row r="14" spans="1:15" x14ac:dyDescent="0.25">
      <c r="B14" s="34" cm="1">
        <f t="array" ref="B14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)(H4,$B$3:$B$7,$D$3:$D$7)</f>
        <v>1494.73</v>
      </c>
      <c r="D14" s="18" t="str">
        <v>B</v>
      </c>
      <c r="E14" s="16">
        <v>1495</v>
      </c>
      <c r="F14" s="21">
        <v>1494.73</v>
      </c>
      <c r="G14"/>
    </row>
    <row r="15" spans="1:15" x14ac:dyDescent="0.25">
      <c r="A15" s="1"/>
      <c r="B15" s="34" cm="1">
        <f t="array" ref="B15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)(H5,$B$3:$B$7,$D$3:$D$7)</f>
        <v>25059.350000000002</v>
      </c>
      <c r="D15" s="18" t="str">
        <v>C</v>
      </c>
      <c r="E15" s="16">
        <v>25059</v>
      </c>
      <c r="F15" s="20">
        <v>25059.350000000002</v>
      </c>
      <c r="G15"/>
    </row>
    <row r="16" spans="1:15" x14ac:dyDescent="0.25">
      <c r="A16" s="1"/>
      <c r="B16" s="34" cm="1">
        <f t="array" ref="B16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)(H6,$B$3:$B$7,$D$3:$D$7)</f>
        <v>1960.8</v>
      </c>
      <c r="D16" s="18" t="str">
        <v>D</v>
      </c>
      <c r="E16" s="16">
        <v>1961</v>
      </c>
      <c r="F16" s="20">
        <v>1960.8</v>
      </c>
      <c r="G16"/>
    </row>
    <row r="17" spans="1:7" x14ac:dyDescent="0.25">
      <c r="A17" s="1"/>
      <c r="B17" s="34" cm="1">
        <f t="array" ref="B17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)(H7,$B$3:$B$7,$D$3:$D$7)</f>
        <v>37816.050000000003</v>
      </c>
      <c r="D17" s="19" t="str">
        <v>E</v>
      </c>
      <c r="E17" s="17">
        <v>37816</v>
      </c>
      <c r="F17" s="22">
        <v>37816.050000000003</v>
      </c>
      <c r="G17"/>
    </row>
    <row r="18" spans="1:7" x14ac:dyDescent="0.25">
      <c r="A18" s="1"/>
      <c r="B18" s="9"/>
      <c r="F18"/>
      <c r="G18"/>
    </row>
    <row r="19" spans="1:7" x14ac:dyDescent="0.25">
      <c r="A19" s="1"/>
      <c r="B19" s="9"/>
      <c r="E19" s="7"/>
      <c r="F19"/>
      <c r="G19"/>
    </row>
    <row r="20" spans="1:7" x14ac:dyDescent="0.25">
      <c r="A20" s="1"/>
      <c r="B20" s="9"/>
      <c r="E20" s="1"/>
      <c r="F20"/>
      <c r="G20"/>
    </row>
    <row r="21" spans="1:7" x14ac:dyDescent="0.25">
      <c r="A21" s="1"/>
      <c r="B21" s="9"/>
      <c r="E21" s="1"/>
      <c r="F21"/>
      <c r="G21"/>
    </row>
    <row r="22" spans="1:7" x14ac:dyDescent="0.25">
      <c r="A22" s="1"/>
      <c r="B22" s="9"/>
      <c r="E22" s="1"/>
      <c r="F22"/>
      <c r="G22"/>
    </row>
    <row r="23" spans="1:7" x14ac:dyDescent="0.25">
      <c r="A23" s="1"/>
      <c r="B23" s="9"/>
      <c r="E23" s="1"/>
      <c r="F23"/>
      <c r="G23"/>
    </row>
    <row r="24" spans="1:7" x14ac:dyDescent="0.25">
      <c r="B24" s="9"/>
      <c r="E24" s="1"/>
      <c r="F24"/>
      <c r="G24"/>
    </row>
    <row r="25" spans="1:7" x14ac:dyDescent="0.25">
      <c r="B25" s="9"/>
      <c r="E25" s="1"/>
      <c r="F25"/>
      <c r="G25"/>
    </row>
    <row r="26" spans="1:7" x14ac:dyDescent="0.25">
      <c r="B26" s="9"/>
      <c r="F26"/>
      <c r="G26"/>
    </row>
    <row r="27" spans="1:7" x14ac:dyDescent="0.25">
      <c r="B27" s="9"/>
      <c r="F27"/>
      <c r="G27"/>
    </row>
    <row r="28" spans="1:7" x14ac:dyDescent="0.25">
      <c r="B28" s="9"/>
      <c r="F28"/>
      <c r="G28"/>
    </row>
    <row r="29" spans="1:7" x14ac:dyDescent="0.25">
      <c r="B29" s="9"/>
      <c r="F29"/>
      <c r="G29"/>
    </row>
    <row r="30" spans="1:7" x14ac:dyDescent="0.25">
      <c r="B30" s="9"/>
      <c r="F30"/>
      <c r="G30"/>
    </row>
    <row r="31" spans="1:7" x14ac:dyDescent="0.25">
      <c r="B31" s="9"/>
      <c r="F31"/>
      <c r="G31"/>
    </row>
    <row r="32" spans="1:7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C9F0-E043-4ACC-B8BA-C492115F893E}">
  <dimension ref="A1:O111"/>
  <sheetViews>
    <sheetView tabSelected="1" workbookViewId="0">
      <selection activeCell="N11" sqref="N11"/>
    </sheetView>
  </sheetViews>
  <sheetFormatPr defaultRowHeight="13.8" x14ac:dyDescent="0.25"/>
  <cols>
    <col min="1" max="1" width="3.09765625" customWidth="1"/>
    <col min="2" max="3" width="11.3984375" style="4" bestFit="1" customWidth="1"/>
    <col min="4" max="4" width="13.296875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 t="s">
        <v>18</v>
      </c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37">
        <v>28521</v>
      </c>
      <c r="C12" s="4"/>
      <c r="D12"/>
      <c r="E12" s="7"/>
      <c r="F12"/>
      <c r="G12"/>
      <c r="H12"/>
      <c r="I12"/>
      <c r="J12"/>
      <c r="K12"/>
      <c r="L12"/>
      <c r="M12"/>
      <c r="N12"/>
      <c r="O12"/>
    </row>
    <row r="13" spans="1:15" x14ac:dyDescent="0.25">
      <c r="B13" s="9"/>
      <c r="E13" s="7"/>
      <c r="F13"/>
      <c r="G13"/>
    </row>
    <row r="14" spans="1:15" x14ac:dyDescent="0.25">
      <c r="B14" s="9" t="s">
        <v>15</v>
      </c>
      <c r="C14" s="4" t="s">
        <v>16</v>
      </c>
      <c r="D14" t="s">
        <v>17</v>
      </c>
      <c r="E14" s="7" t="s">
        <v>11</v>
      </c>
      <c r="F14"/>
      <c r="G14"/>
      <c r="H14" s="35">
        <f>E20</f>
        <v>1960.8</v>
      </c>
      <c r="J14" s="30" t="str" cm="1">
        <f t="array" ref="J14:L19">_xlfn.VSTACK(F2:H2,_xlfn.HSTACK(F3:F7,H15:H19,H3:H7))</f>
        <v>Person ID</v>
      </c>
      <c r="K14" s="30" t="str">
        <v>Tax</v>
      </c>
      <c r="L14" s="31" t="str">
        <v>Income</v>
      </c>
    </row>
    <row r="15" spans="1:15" x14ac:dyDescent="0.25">
      <c r="A15" s="1"/>
      <c r="B15" s="35" cm="1">
        <f t="array" ref="B15:B19">B3:B7</f>
        <v>0</v>
      </c>
      <c r="C15" s="35" cm="1">
        <f t="array" ref="C15:C19">_xlfn.VSTACK(_xlfn.DROP(_xlfn.ANCHORARRAY(B15),1),B12)</f>
        <v>18201</v>
      </c>
      <c r="D15" s="35">
        <f>IF(_nIncome&lt;B15,0,MIN(C15,_nIncome)-B15)</f>
        <v>18201</v>
      </c>
      <c r="E15" s="35" cm="1">
        <f t="array" ref="E15:E19">D15:D19*D3:D7</f>
        <v>0</v>
      </c>
      <c r="F15"/>
      <c r="G15" s="38" cm="1">
        <f t="array" ref="G15:G19">H3:H7</f>
        <v>199920</v>
      </c>
      <c r="H15">
        <f t="dataTable" ref="H15:H19" dt2D="0" dtr="0" r1="B12"/>
        <v>60630.55</v>
      </c>
      <c r="I15" s="1"/>
      <c r="J15" s="23" t="str">
        <v>A</v>
      </c>
      <c r="K15" s="24">
        <v>60630.55</v>
      </c>
      <c r="L15" s="25">
        <v>199920</v>
      </c>
      <c r="N15" t="b" cm="1">
        <f t="array" ref="N15:O19">G3:H7=ROUND(K15:L19,0)</f>
        <v>0</v>
      </c>
      <c r="O15" t="b">
        <v>1</v>
      </c>
    </row>
    <row r="16" spans="1:15" x14ac:dyDescent="0.25">
      <c r="A16" s="1"/>
      <c r="B16" s="35">
        <v>18201</v>
      </c>
      <c r="C16" s="35">
        <v>45001</v>
      </c>
      <c r="D16" s="35">
        <f>IF(_nIncome&lt;B16,0,MIN(C16,_nIncome)-B16)</f>
        <v>10320</v>
      </c>
      <c r="E16" s="35">
        <v>1960.8</v>
      </c>
      <c r="F16"/>
      <c r="G16">
        <v>26068</v>
      </c>
      <c r="H16">
        <v>1494.73</v>
      </c>
      <c r="J16" s="18" t="str">
        <v>B</v>
      </c>
      <c r="K16" s="16">
        <v>1494.73</v>
      </c>
      <c r="L16" s="21">
        <v>26068</v>
      </c>
      <c r="N16" t="b">
        <v>1</v>
      </c>
      <c r="O16" t="b">
        <v>1</v>
      </c>
    </row>
    <row r="17" spans="1:15" x14ac:dyDescent="0.25">
      <c r="A17" s="1"/>
      <c r="B17" s="35">
        <v>45001</v>
      </c>
      <c r="C17" s="35">
        <v>120001</v>
      </c>
      <c r="D17" s="35">
        <f>IF(_nIncome&lt;B17,0,MIN(C17,_nIncome)-B17)</f>
        <v>0</v>
      </c>
      <c r="E17" s="35">
        <v>0</v>
      </c>
      <c r="F17"/>
      <c r="G17">
        <v>106439</v>
      </c>
      <c r="H17">
        <v>25059.350000000002</v>
      </c>
      <c r="J17" s="18" t="str">
        <v>C</v>
      </c>
      <c r="K17" s="16">
        <v>25059.350000000002</v>
      </c>
      <c r="L17" s="20">
        <v>106439</v>
      </c>
      <c r="N17" t="b">
        <v>1</v>
      </c>
      <c r="O17" t="b">
        <v>1</v>
      </c>
    </row>
    <row r="18" spans="1:15" x14ac:dyDescent="0.25">
      <c r="A18" s="1"/>
      <c r="B18" s="35">
        <v>120001</v>
      </c>
      <c r="C18" s="35">
        <v>180001</v>
      </c>
      <c r="D18" s="35">
        <f>IF(_nIncome&lt;B18,0,MIN(C18,_nIncome)-B18)</f>
        <v>0</v>
      </c>
      <c r="E18" s="35">
        <v>0</v>
      </c>
      <c r="F18"/>
      <c r="G18">
        <v>28521</v>
      </c>
      <c r="H18">
        <v>1960.8</v>
      </c>
      <c r="J18" s="18" t="str">
        <v>D</v>
      </c>
      <c r="K18" s="16">
        <v>1960.8</v>
      </c>
      <c r="L18" s="20">
        <v>28521</v>
      </c>
      <c r="N18" t="b">
        <v>1</v>
      </c>
      <c r="O18" t="b">
        <v>1</v>
      </c>
    </row>
    <row r="19" spans="1:15" x14ac:dyDescent="0.25">
      <c r="A19" s="1"/>
      <c r="B19" s="35">
        <v>180001</v>
      </c>
      <c r="C19" s="35">
        <v>28521</v>
      </c>
      <c r="D19" s="35">
        <f>IF(_nIncome&lt;B19,0,MIN(C19,_nIncome)-B19)</f>
        <v>0</v>
      </c>
      <c r="E19" s="35">
        <v>0</v>
      </c>
      <c r="F19"/>
      <c r="G19">
        <v>142566</v>
      </c>
      <c r="H19">
        <v>37816.050000000003</v>
      </c>
      <c r="J19" s="19" t="str">
        <v>E</v>
      </c>
      <c r="K19" s="17">
        <v>37816.050000000003</v>
      </c>
      <c r="L19" s="22">
        <v>142566</v>
      </c>
      <c r="N19" t="b">
        <v>1</v>
      </c>
      <c r="O19" t="b">
        <v>1</v>
      </c>
    </row>
    <row r="20" spans="1:15" x14ac:dyDescent="0.25">
      <c r="A20" s="1"/>
      <c r="B20" s="9"/>
      <c r="E20" s="36">
        <f>SUM(_xlfn.ANCHORARRAY(E15))</f>
        <v>1960.8</v>
      </c>
      <c r="F20"/>
      <c r="G20"/>
    </row>
    <row r="21" spans="1:15" x14ac:dyDescent="0.25">
      <c r="A21" s="1"/>
      <c r="B21" s="9"/>
      <c r="E21" s="1"/>
      <c r="F21"/>
      <c r="G21"/>
    </row>
    <row r="22" spans="1:15" x14ac:dyDescent="0.25">
      <c r="A22" s="1"/>
      <c r="B22" s="9"/>
      <c r="E22" s="1"/>
      <c r="F22"/>
      <c r="G22"/>
    </row>
    <row r="23" spans="1:15" x14ac:dyDescent="0.25">
      <c r="A23" s="1"/>
      <c r="B23" s="9"/>
      <c r="E23" s="1"/>
      <c r="F23"/>
      <c r="G23"/>
    </row>
    <row r="24" spans="1:15" x14ac:dyDescent="0.25">
      <c r="B24" s="9"/>
      <c r="E24" s="1"/>
      <c r="F24"/>
      <c r="G24"/>
    </row>
    <row r="25" spans="1:15" x14ac:dyDescent="0.25">
      <c r="B25" s="9"/>
      <c r="E25" s="1"/>
      <c r="F25"/>
      <c r="G25"/>
    </row>
    <row r="26" spans="1:15" x14ac:dyDescent="0.25">
      <c r="B26" s="9"/>
      <c r="F26"/>
      <c r="G26"/>
    </row>
    <row r="27" spans="1:15" x14ac:dyDescent="0.25">
      <c r="B27" s="9"/>
      <c r="F27"/>
      <c r="G27"/>
    </row>
    <row r="28" spans="1:15" x14ac:dyDescent="0.25">
      <c r="B28" s="9"/>
      <c r="F28"/>
      <c r="G28"/>
    </row>
    <row r="29" spans="1:15" x14ac:dyDescent="0.25">
      <c r="B29" s="9"/>
      <c r="F29"/>
      <c r="G29"/>
    </row>
    <row r="30" spans="1:15" x14ac:dyDescent="0.25">
      <c r="B30" s="9"/>
      <c r="F30"/>
      <c r="G30"/>
    </row>
    <row r="31" spans="1:15" x14ac:dyDescent="0.25">
      <c r="B31" s="9"/>
      <c r="F31"/>
      <c r="G31"/>
    </row>
    <row r="32" spans="1:15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EDA</vt:lpstr>
      <vt:lpstr>ModelApproach</vt:lpstr>
      <vt:lpstr>_nIncome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2024-07-02T19:45:48Z</dcterms:modified>
</cp:coreProperties>
</file>