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23"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2001_{A7138522-6BA8-4237-9EB3-4A0E106E826C}" xr6:coauthVersionLast="47" xr6:coauthVersionMax="47" xr10:uidLastSave="{00000000-0000-0000-0000-000000000000}"/>
  <bookViews>
    <workbookView xWindow="-120" yWindow="-120" windowWidth="29040" windowHeight="15720" firstSheet="1" activeTab="1" xr2:uid="{AD5FE48E-9CE6-4EDE-8F69-E8FD3B4EAF42}"/>
  </bookViews>
  <sheets>
    <sheet name="2025" sheetId="1" r:id="rId1"/>
    <sheet name="2026" sheetId="11" r:id="rId2"/>
    <sheet name="Sheet6" sheetId="31" r:id="rId3"/>
    <sheet name="Bread" sheetId="29" r:id="rId4"/>
    <sheet name="LongTermTraining" sheetId="3" r:id="rId5"/>
    <sheet name="GermanPractice" sheetId="27" r:id="rId6"/>
    <sheet name="GermanText" sheetId="28" r:id="rId7"/>
    <sheet name="GermanBakingWords" sheetId="30" r:id="rId8"/>
    <sheet name="AddRows" sheetId="26" r:id="rId9"/>
    <sheet name="Python" sheetId="21" r:id="rId10"/>
    <sheet name="DataDrill" sheetId="25" r:id="rId11"/>
    <sheet name="PythonMore" sheetId="22" r:id="rId12"/>
    <sheet name="PointTraining" sheetId="4" r:id="rId13"/>
    <sheet name="Table 1 (2)" sheetId="20" r:id="rId14"/>
    <sheet name="water_levels_export" sheetId="24" r:id="rId15"/>
    <sheet name="LakeLevel" sheetId="23" r:id="rId16"/>
    <sheet name="Append1" sheetId="19" r:id="rId17"/>
    <sheet name="Table 3" sheetId="18" r:id="rId18"/>
    <sheet name="Table 2" sheetId="17" r:id="rId19"/>
    <sheet name="Table 1" sheetId="16" r:id="rId20"/>
    <sheet name="Hockey" sheetId="15" r:id="rId21"/>
    <sheet name="Sheet5" sheetId="13" r:id="rId22"/>
    <sheet name="Sheet4" sheetId="12" r:id="rId23"/>
    <sheet name="RAOBF" sheetId="8" r:id="rId24"/>
    <sheet name="BP_Data" sheetId="9" r:id="rId25"/>
    <sheet name="Sheet1" sheetId="5" r:id="rId26"/>
    <sheet name="Sheet2" sheetId="6" r:id="rId27"/>
    <sheet name="Sheet3" sheetId="10" r:id="rId28"/>
    <sheet name="DataValidation" sheetId="14" r:id="rId29"/>
    <sheet name="SH3_Correction_Table" sheetId="7" r:id="rId30"/>
  </sheets>
  <definedNames>
    <definedName name="__xL">RAOBF!$C$12</definedName>
    <definedName name="_AOB">RAOBF!$C$1</definedName>
    <definedName name="_AP">Bread!$D$11</definedName>
    <definedName name="_B">RAOBF!$C$2</definedName>
    <definedName name="_BP">Bread!$C$25</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4" hidden="1">BP_Data!$A$3:$M$3</definedName>
    <definedName name="_xlnm._FilterDatabase" localSheetId="27" hidden="1">Sheet3!$B$5:$E$16</definedName>
    <definedName name="_xlnm._FilterDatabase" localSheetId="22"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H">Bread!$D$5</definedName>
    <definedName name="_nHd" localSheetId="1">'2026'!$C$4:$K$4</definedName>
    <definedName name="_nHd">'2025'!$C$9:$K$9</definedName>
    <definedName name="_nP">Bread!$D$6</definedName>
    <definedName name="_nT">Bread!$D$4</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10" hidden="1">DataDrill!$F$20:$G$29</definedName>
    <definedName name="ExternalData_1" localSheetId="19" hidden="1">'Table 1'!$A$1:$J$4</definedName>
    <definedName name="ExternalData_1" localSheetId="14" hidden="1">water_levels_export!$A$1:$D$575</definedName>
    <definedName name="ExternalData_2" localSheetId="18" hidden="1">'Table 2'!$A$1:$J$8</definedName>
    <definedName name="ExternalData_3" localSheetId="17" hidden="1">'Table 3'!$A$1:$J$14</definedName>
    <definedName name="ExternalData_4" localSheetId="16" hidden="1">Append1!$A$1:$L$24</definedName>
    <definedName name="ExternalData_5" localSheetId="13" hidden="1">'Table 1 (2)'!$A$1:$L$26</definedName>
    <definedName name="fmt" localSheetId="0">_xlfn.DROP(_xlfn._TRO_ALL('2025'!$C:$K),12)</definedName>
    <definedName name="fmt" localSheetId="1">_xlfn.DROP(_xlfn._TRO_ALL('2026'!$C:$K),12)</definedName>
    <definedName name="HD_Date" localSheetId="2">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4">_xlfn.DROP(_xlfn.TRIMRANGE(LongTermTraining!$D:$Y),1)</definedName>
    <definedName name="solver_adj" localSheetId="3" hidden="1">Bread!$B$58:$B$59</definedName>
    <definedName name="solver_cvg" localSheetId="3" hidden="1">0.0001</definedName>
    <definedName name="solver_drv" localSheetId="3" hidden="1">1</definedName>
    <definedName name="solver_eng" localSheetId="3" hidden="1">1</definedName>
    <definedName name="solver_est" localSheetId="3" hidden="1">1</definedName>
    <definedName name="solver_itr" localSheetId="3" hidden="1">2147483647</definedName>
    <definedName name="solver_lhs1" localSheetId="3" hidden="1">Bread!$B$60</definedName>
    <definedName name="solver_mip" localSheetId="3" hidden="1">2147483647</definedName>
    <definedName name="solver_mni" localSheetId="3" hidden="1">30</definedName>
    <definedName name="solver_mrt" localSheetId="3" hidden="1">0.075</definedName>
    <definedName name="solver_msl" localSheetId="3" hidden="1">2</definedName>
    <definedName name="solver_neg" localSheetId="3" hidden="1">1</definedName>
    <definedName name="solver_nod" localSheetId="3" hidden="1">2147483647</definedName>
    <definedName name="solver_num" localSheetId="3" hidden="1">1</definedName>
    <definedName name="solver_nwt" localSheetId="3" hidden="1">1</definedName>
    <definedName name="solver_opt" localSheetId="3" hidden="1">Bread!$C$60</definedName>
    <definedName name="solver_pre" localSheetId="3" hidden="1">0.000001</definedName>
    <definedName name="solver_rbv" localSheetId="3" hidden="1">1</definedName>
    <definedName name="solver_rel1" localSheetId="3" hidden="1">2</definedName>
    <definedName name="solver_rhs1" localSheetId="3" hidden="1">450</definedName>
    <definedName name="solver_rlx" localSheetId="3" hidden="1">2</definedName>
    <definedName name="solver_rsd" localSheetId="3" hidden="1">0</definedName>
    <definedName name="solver_scl" localSheetId="3" hidden="1">1</definedName>
    <definedName name="solver_sho" localSheetId="3" hidden="1">2</definedName>
    <definedName name="solver_ssz" localSheetId="3" hidden="1">100</definedName>
    <definedName name="solver_tim" localSheetId="3" hidden="1">2147483647</definedName>
    <definedName name="solver_tol" localSheetId="3" hidden="1">0.01</definedName>
    <definedName name="solver_typ" localSheetId="3" hidden="1">3</definedName>
    <definedName name="solver_val" localSheetId="3" hidden="1">0.14</definedName>
    <definedName name="solver_ver" localSheetId="3" hidden="1">3</definedName>
  </definedNames>
  <calcPr calcId="191029"/>
  <pivotCaches>
    <pivotCache cacheId="2" r:id="rId31"/>
    <pivotCache cacheId="3" r:id="rId32"/>
    <pivotCache cacheId="4" r:id="rId33"/>
  </pivotCaches>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0" i="31" l="1" a="1"/>
  <c r="B3" i="3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F18" i="13" l="1"/>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M2" i="30" l="1"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79" i="8" l="1"/>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G5" i="21" a="1"/>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<sst xmlns="http://schemas.openxmlformats.org/spreadsheetml/2006/main" count="6249" uniqueCount="2687">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</sst>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fill>
        <patternFill>
          <bgColor theme="2"/>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22/10/relationships/richValueRel" Target="richData/richValueRel.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17/06/relationships/rdArray" Target="richData/rdarray.xml"/><Relationship Id="rId47" Type="http://schemas.microsoft.com/office/2022/11/relationships/FeaturePropertyBag" Target="featurePropertyBag/featurePropertyBag.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2.xml"/><Relationship Id="rId37" Type="http://schemas.openxmlformats.org/officeDocument/2006/relationships/sharedStrings" Target="sharedStrings.xml"/><Relationship Id="rId40" Type="http://schemas.microsoft.com/office/2017/06/relationships/rdRichValue" Target="richData/rdrichvalue.xml"/><Relationship Id="rId45" Type="http://schemas.microsoft.com/office/2017/06/relationships/rdSupportingPropertyBag" Target="richData/rdsupporting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xml"/><Relationship Id="rId44" Type="http://schemas.microsoft.com/office/2017/06/relationships/rdSupportingPropertyBagStructure" Target="richData/rdsupportingpropertybagstructure.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microsoft.com/office/2017/06/relationships/richStyles" Target="richData/richStyles.xml"/><Relationship Id="rId48" Type="http://schemas.openxmlformats.org/officeDocument/2006/relationships/calcChain" Target="calcChain.xml"/><Relationship Id="rId8" Type="http://schemas.openxmlformats.org/officeDocument/2006/relationships/worksheet" Target="worksheets/sheet8.xml"/><Relationship Id="rId51" Type="http://schemas.microsoft.com/office/2023/09/relationships/Python" Target="pytho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3.xml"/><Relationship Id="rId38" Type="http://schemas.openxmlformats.org/officeDocument/2006/relationships/sheetMetadata" Target="metadata.xml"/><Relationship Id="rId46" Type="http://schemas.microsoft.com/office/2017/06/relationships/rdRichValueTypes" Target="richData/rdRichValueTypes.xml"/><Relationship Id="rId20" Type="http://schemas.openxmlformats.org/officeDocument/2006/relationships/worksheet" Target="worksheets/sheet20.xml"/><Relationship Id="rId41"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564"/>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121</xdr:row>
          <xdr:rowOff>10551</xdr:rowOff>
        </xdr:from>
        <xdr:to>
          <xdr:col>24</xdr:col>
          <xdr:colOff>0</xdr:colOff>
          <xdr:row>152</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6" spid="_x0000_s160949"/>
                </a:ext>
              </a:extLst>
            </xdr:cNvPicPr>
          </xdr:nvPicPr>
          <xdr:blipFill>
            <a:blip xmlns:r="http://schemas.openxmlformats.org/officeDocument/2006/relationships" r:embed="rId1"/>
            <a:srcRect/>
            <a:stretch>
              <a:fillRect/>
            </a:stretch>
          </xdr:blipFill>
          <xdr:spPr bwMode="auto">
            <a:xfrm>
              <a:off x="4427616" y="20921589"/>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82">
      <pivotArea fieldPosition="0">
        <references count="2">
          <reference field="4294967294" count="1" selected="0">
            <x v="1"/>
          </reference>
          <reference field="9" count="0"/>
        </references>
      </pivotArea>
    </format>
    <format dxfId="8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0x7F8365F56FF0&gt;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90" headerRowBorderDxfId="89" headerRowCellStyle="Normal 2" dataCellStyle="Normal 2">
  <autoFilter ref="A5:E370" xr:uid="{373A30EB-BD66-4EA3-BBBC-CF90A5BC047F}"/>
  <tableColumns count="5">
    <tableColumn id="1" xr3:uid="{155F25D9-C692-4D1A-A4FE-37CB75F0F064}" name="Date" dataDxfId="88" dataCellStyle="Normal 2"/>
    <tableColumn id="2" xr3:uid="{1FCAFB6D-CCCB-40DD-9529-EF0C57255B24}" name="Coral Coast" dataDxfId="87" dataCellStyle="Normal 2"/>
    <tableColumn id="3" xr3:uid="{4DA4AF32-EFCC-4A32-BAED-3881A66149E9}" name="Red Desert" dataDxfId="86" dataCellStyle="Normal 2"/>
    <tableColumn id="4" xr3:uid="{B153EF18-4F4D-42F7-BBFF-421CB4833695}" name="Silver Plains" dataDxfId="85" dataCellStyle="Normal 2"/>
    <tableColumn id="5" xr3:uid="{D59945C8-F13D-4F0D-A21F-BD81028FC476}" name="Sapphire Range" dataDxfId="8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8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80"/>
    <tableColumn id="3" xr3:uid="{9C3FFCBB-91DD-4642-A90F-B17302A1D5AF}" uniqueName="3" name="Last Name" queryTableFieldId="3" dataDxfId="79"/>
    <tableColumn id="4" xr3:uid="{D873C24D-C1C0-423B-BC40-B9C74A44B50A}" uniqueName="4" name="Pos" queryTableFieldId="4" dataDxfId="78"/>
    <tableColumn id="5" xr3:uid="{4E457B49-3368-4F12-A5BB-E51B57CFAC79}" uniqueName="5" name="Ht (cm)" queryTableFieldId="5" dataDxfId="77"/>
    <tableColumn id="6" xr3:uid="{07AF9F17-B627-4405-AC09-43CF7E505721}" uniqueName="6" name="Wt (kg)" queryTableFieldId="6" dataDxfId="76"/>
    <tableColumn id="7" xr3:uid="{F940E2C8-94D6-4BDA-8743-6ECC39D754C0}" uniqueName="7" name="Birthdate" queryTableFieldId="7" dataDxfId="75"/>
    <tableColumn id="8" xr3:uid="{3BA1FDD2-BDF6-49B4-87BC-FB70CB339729}" uniqueName="8" name="S/C" queryTableFieldId="8" dataDxfId="74"/>
    <tableColumn id="9" xr3:uid="{88445FE4-62A9-4DAC-B4B5-3180E13E08C8}" uniqueName="9" name="Hometown.1" queryTableFieldId="9" dataDxfId="73"/>
    <tableColumn id="10" xr3:uid="{FDC6576F-CB3E-426A-8E72-6DCE0A95AFC5}" uniqueName="10" name="Hometown.2" queryTableFieldId="10" dataDxfId="72"/>
    <tableColumn id="11" xr3:uid="{EF296E25-3CB0-4E01-8F2C-87FD6E528D5C}" uniqueName="11" name="Most Recent Team (League)" queryTableFieldId="11" dataDxfId="71"/>
    <tableColumn id="12" xr3:uid="{FFED3C66-7BEF-402E-8362-4E5409FCCA38}" uniqueName="12" name="U.S. College (League) (if applicable)" queryTableFieldId="12" dataDxfId="7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6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68"/>
    <tableColumn id="4" xr3:uid="{1CD539A2-F0EE-48D3-BDA1-7377B0CF1910}" uniqueName="4" name="DATUM_ADJ" queryTableFieldId="4" dataDxfId="6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66"/>
    <tableColumn id="3" xr3:uid="{1097BE4B-5C43-4118-B021-E84ADEB8CE10}" uniqueName="3" name="Position" queryTableFieldId="3" dataDxfId="65"/>
    <tableColumn id="4" xr3:uid="{77A79E0E-9969-48C1-926D-1F42EF3A3DA3}" uniqueName="4" name="Height (CM)" queryTableFieldId="4" dataDxfId="64"/>
    <tableColumn id="5" xr3:uid="{6BB94BCF-6F27-4AF3-B638-7F5C516868D9}" uniqueName="5" name="Weight (KG)" queryTableFieldId="5" dataDxfId="63"/>
    <tableColumn id="6" xr3:uid="{345B8CC2-12AE-4907-9724-4AD009824330}" uniqueName="6" name="D.O.B." queryTableFieldId="6" dataDxfId="62"/>
    <tableColumn id="7" xr3:uid="{53C4E96A-1695-47C6-85DB-1B03702B0647}" uniqueName="7" name="Shoots/Catches" queryTableFieldId="7" dataDxfId="61"/>
    <tableColumn id="8" xr3:uid="{BF29C712-7C5A-4232-A45A-129CE56D523C}" uniqueName="8" name="Hometown.1" queryTableFieldId="8" dataDxfId="60"/>
    <tableColumn id="9" xr3:uid="{21040255-7D76-4E9F-8DDB-589B99E1EBDA}" uniqueName="9" name="Hometown.2" queryTableFieldId="9" dataDxfId="59"/>
    <tableColumn id="10" xr3:uid="{37C12A8A-B3E3-4093-A6E9-2099D8889FB7}" uniqueName="10" name="Most Recent Team (League)" queryTableFieldId="10" dataDxfId="58"/>
    <tableColumn id="11" xr3:uid="{E92E2B08-9477-4072-9CE8-80049DC44518}" uniqueName="11" name="College Team (League)" queryTableFieldId="11" dataDxfId="5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56"/>
    <tableColumn id="3" xr3:uid="{DEDF3196-9505-4D7E-A51B-D81AEFB82521}" uniqueName="3" name="Position" queryTableFieldId="3" dataDxfId="55"/>
    <tableColumn id="4" xr3:uid="{7729D8E5-1137-4380-8B85-B615D037AB8E}" uniqueName="4" name="Height (CM)" queryTableFieldId="4" dataDxfId="54"/>
    <tableColumn id="5" xr3:uid="{7B734501-6C16-4182-B005-D068BDDECC82}" uniqueName="5" name="Weight (KG)" queryTableFieldId="5" dataDxfId="53"/>
    <tableColumn id="6" xr3:uid="{AF2DB2A1-E43F-4650-A6FF-6745665E190B}" uniqueName="6" name="D.O.B." queryTableFieldId="6" dataDxfId="52"/>
    <tableColumn id="7" xr3:uid="{0B8E4C58-096F-4E98-B96B-AA2B344F6D06}" uniqueName="7" name="Shoots/Catches" queryTableFieldId="7" dataDxfId="51"/>
    <tableColumn id="8" xr3:uid="{ACEA76FA-BD5E-41F4-924A-7A32E1D70F1D}" uniqueName="8" name="Hometown" queryTableFieldId="8" dataDxfId="50"/>
    <tableColumn id="9" xr3:uid="{9650733E-DB21-402C-AB52-EE16AFBAA2A3}" uniqueName="9" name="Most Recent Team (League)" queryTableFieldId="9" dataDxfId="49"/>
    <tableColumn id="10" xr3:uid="{59F91B36-F099-41C5-8BAC-FFFD76F6788E}" uniqueName="10" name="College Team (League)" queryTableFieldId="10" dataDxfId="4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47"/>
    <tableColumn id="3" xr3:uid="{7945FB26-3E0B-431D-ADD5-7C48535C361B}" uniqueName="3" name="Position" queryTableFieldId="3" dataDxfId="46"/>
    <tableColumn id="4" xr3:uid="{63CD2A89-580C-4BE8-B668-48A4ACD77E31}" uniqueName="4" name="Height (CM)" queryTableFieldId="4" dataDxfId="45"/>
    <tableColumn id="5" xr3:uid="{FCD1A316-D228-45ED-9D1F-C9D43FDDF824}" uniqueName="5" name="Weight (KG)" queryTableFieldId="5" dataDxfId="44"/>
    <tableColumn id="6" xr3:uid="{9DFA98B2-9BE6-4CBA-8043-415E7A555E72}" uniqueName="6" name="D.O.B." queryTableFieldId="6" dataDxfId="43"/>
    <tableColumn id="7" xr3:uid="{773C1AFE-F3DE-46B9-9E3E-0CB4BB754A9E}" uniqueName="7" name="Shoots/Catches" queryTableFieldId="7" dataDxfId="42"/>
    <tableColumn id="8" xr3:uid="{40F3430D-4829-4CF7-AD53-48B090D658A9}" uniqueName="8" name="Hometown" queryTableFieldId="8" dataDxfId="41"/>
    <tableColumn id="9" xr3:uid="{08D87531-572B-430C-A196-0F7000F9E15E}" uniqueName="9" name="Most Recent Team (League)" queryTableFieldId="9" dataDxfId="40"/>
    <tableColumn id="10" xr3:uid="{873CB82D-D3CE-4DFA-8D4B-8AD72C1EE353}" uniqueName="10" name="College Team (League)" queryTableFieldId="10" dataDxfId="3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38"/>
    <tableColumn id="3" xr3:uid="{9BB03E49-2FFA-4625-BDEA-CEEDBDA987BC}" uniqueName="3" name="Position" queryTableFieldId="3" dataDxfId="37"/>
    <tableColumn id="4" xr3:uid="{D9E0CA2C-B30E-4C81-825D-0133CA487804}" uniqueName="4" name="Height (CM)" queryTableFieldId="4" dataDxfId="36"/>
    <tableColumn id="5" xr3:uid="{D078A6BE-5B92-44EE-BE85-7FE5594ECC22}" uniqueName="5" name="Weight (KG)" queryTableFieldId="5" dataDxfId="35"/>
    <tableColumn id="6" xr3:uid="{6FCC2632-AFDC-4A96-9F6B-EDFC4ABD13BB}" uniqueName="6" name="D.O.B." queryTableFieldId="6" dataDxfId="34"/>
    <tableColumn id="7" xr3:uid="{17EC0189-C979-4E24-AA6D-721963A40816}" uniqueName="7" name="Shoots/Catches" queryTableFieldId="7" dataDxfId="33"/>
    <tableColumn id="8" xr3:uid="{DA7FCD24-68D6-42E2-9224-ECD7B5EFE98C}" uniqueName="8" name="Hometown" queryTableFieldId="8" dataDxfId="32"/>
    <tableColumn id="9" xr3:uid="{9AC8AE6D-86FD-464F-A1BF-FCD36F7BB723}" uniqueName="9" name="Most Recent Team (League)" queryTableFieldId="9" dataDxfId="31"/>
    <tableColumn id="10" xr3:uid="{3E6B8E69-CDC2-4206-98DC-8A08EFD4C8C9}" uniqueName="10" name="College Team (League)" queryTableFieldId="10" dataDxfId="3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29" priority="25" stopIfTrue="1">
      <formula>MOD(ROW(N9)-ROW($B$9),2)</formula>
    </cfRule>
  </conditionalFormatting>
  <conditionalFormatting sqref="O10:X60">
    <cfRule type="expression" dxfId="28" priority="64">
      <formula>MOD(ROW(O10)-ROW($O$258),2)</formula>
    </cfRule>
  </conditionalFormatting>
  <conditionalFormatting sqref="O45">
    <cfRule type="expression" dxfId="27" priority="20">
      <formula>MOD(ROW(O45)-ROW($O$258),2)</formula>
    </cfRule>
  </conditionalFormatting>
  <conditionalFormatting sqref="O46:O52">
    <cfRule type="expression" dxfId="26" priority="19">
      <formula>MOD(ROW(O46)-ROW($O$258),2)</formula>
    </cfRule>
  </conditionalFormatting>
  <conditionalFormatting sqref="P46:X46">
    <cfRule type="expression" dxfId="25" priority="18">
      <formula>MOD(ROW(P46)-ROW($O$258),2)</formula>
    </cfRule>
  </conditionalFormatting>
  <conditionalFormatting sqref="O48:X48">
    <cfRule type="expression" dxfId="24" priority="17">
      <formula>MOD(ROW(O48)-ROW($O$258),2)</formula>
    </cfRule>
  </conditionalFormatting>
  <conditionalFormatting sqref="P48:X48">
    <cfRule type="expression" dxfId="23" priority="16">
      <formula>MOD(ROW(P48)-ROW($O$258),2)</formula>
    </cfRule>
  </conditionalFormatting>
  <conditionalFormatting sqref="O49:X49">
    <cfRule type="expression" dxfId="22" priority="14">
      <formula>MOD(ROW(O49)-ROW($O$258),2)</formula>
    </cfRule>
  </conditionalFormatting>
  <conditionalFormatting sqref="O50:X50">
    <cfRule type="expression" dxfId="21" priority="13">
      <formula>MOD(ROW(O50)-ROW($O$258),2)</formula>
    </cfRule>
  </conditionalFormatting>
  <conditionalFormatting sqref="P50:X50">
    <cfRule type="expression" dxfId="20" priority="12">
      <formula>MOD(ROW(P50)-ROW($O$258),2)</formula>
    </cfRule>
  </conditionalFormatting>
  <conditionalFormatting sqref="O51:X51">
    <cfRule type="expression" dxfId="19" priority="10">
      <formula>MOD(ROW(O51)-ROW($O$258),2)</formula>
    </cfRule>
  </conditionalFormatting>
  <conditionalFormatting sqref="O52:X52">
    <cfRule type="expression" dxfId="18" priority="9">
      <formula>MOD(ROW(O52)-ROW($O$258),2)</formula>
    </cfRule>
  </conditionalFormatting>
  <conditionalFormatting sqref="O52:X52">
    <cfRule type="expression" dxfId="17" priority="8">
      <formula>MOD(ROW(O52)-ROW($O$258),2)</formula>
    </cfRule>
  </conditionalFormatting>
  <conditionalFormatting sqref="P52:X52">
    <cfRule type="expression" dxfId="16" priority="7">
      <formula>MOD(ROW(P52)-ROW($O$258),2)</formula>
    </cfRule>
  </conditionalFormatting>
  <conditionalFormatting sqref="P54:X54">
    <cfRule type="expression" dxfId="15" priority="2">
      <formula>MOD(ROW(P54)-ROW($O$258),2)</formula>
    </cfRule>
  </conditionalFormatting>
  <conditionalFormatting sqref="P53:X53">
    <cfRule type="expression" dxfId="14" priority="1">
      <formula>MOD(ROW(P53)-ROW($O$258),2)</formula>
    </cfRule>
  </conditionalFormatting>
  <conditionalFormatting sqref="J375">
    <cfRule type="expression" dxfId="13" priority="65" stopIfTrue="1">
      <formula>MOD(ROW(J375)-ROW($B$9),2)</formula>
    </cfRule>
  </conditionalFormatting>
  <conditionalFormatting sqref="B10:K374">
    <cfRule type="expression" dxfId="12"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46" activePane="bottomLeft" state="frozen"/>
      <selection pane="bottomLeft" activeCell="K156" sqref="K156"/>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53" ca="1">TEXT(DATE(2026,1,_xlfn.SEQUENCE(1+_xlfn.DAYS(TODAY(),DATE(2026,1,1)))),"dd-mmm")</f>
        <v>01-Jan</v>
      </c>
      <c r="C5" s="5">
        <v>1</v>
      </c>
      <c r="D5" s="5">
        <v>1</v>
      </c>
      <c r="E5" s="5">
        <v>0</v>
      </c>
      <c r="F5" s="5">
        <v>0</v>
      </c>
      <c r="G5" s="5">
        <v>1</v>
      </c>
      <c r="H5" s="5">
        <v>1</v>
      </c>
      <c r="I5" s="5">
        <v>1</v>
      </c>
      <c r="J5" s="5">
        <v>1</v>
      </c>
      <c r="K5" s="5">
        <v>1</v>
      </c>
      <c r="L5" cm="1">
        <f t="array" aca="1" ref="L5:L153" ca="1">_xlfn.BYROW(_xlfn.TAKE(Banded,,1),_xleta.WEEKNUM)</f>
        <v>1</v>
      </c>
      <c r="M5" cm="1">
        <f t="array" ref="M5:M153">_xlfn.BYROW(_xlfn.DROP(Banded,,1),_xleta.SUM)</f>
        <v>7</v>
      </c>
      <c r="O5" s="38" cm="1">
        <f t="array" aca="1" ref="O5:X26"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x14ac:dyDescent="0.2">
      <c r="B26" s="41" t="str">
        <f ca="1"/>
        <v>22-Jan</v>
      </c>
      <c r="C26" s="5">
        <v>1</v>
      </c>
      <c r="D26" s="5">
        <v>1</v>
      </c>
      <c r="E26" s="5">
        <v>0</v>
      </c>
      <c r="F26" s="5">
        <v>1</v>
      </c>
      <c r="G26" s="5">
        <v>1</v>
      </c>
      <c r="H26" s="5">
        <v>1</v>
      </c>
      <c r="I26" s="5">
        <v>1</v>
      </c>
      <c r="J26" s="5">
        <v>1</v>
      </c>
      <c r="K26" s="5">
        <v>1</v>
      </c>
      <c r="L26">
        <f ca="1"/>
        <v>4</v>
      </c>
      <c r="M26">
        <v>8</v>
      </c>
      <c r="O26" s="38">
        <f ca="1"/>
        <v>22</v>
      </c>
      <c r="P26" s="5">
        <f ca="1"/>
        <v>5</v>
      </c>
      <c r="Q26" s="5">
        <f ca="1"/>
        <v>6</v>
      </c>
      <c r="R26" s="5">
        <f ca="1"/>
        <v>4</v>
      </c>
      <c r="S26" s="5">
        <f ca="1"/>
        <v>4</v>
      </c>
      <c r="T26" s="5">
        <f ca="1"/>
        <v>6</v>
      </c>
      <c r="U26" s="5">
        <f ca="1"/>
        <v>5</v>
      </c>
      <c r="V26" s="5">
        <f ca="1"/>
        <v>5</v>
      </c>
      <c r="W26" s="5">
        <f ca="1"/>
        <v>5</v>
      </c>
      <c r="X26" s="5">
        <f ca="1"/>
        <v>6</v>
      </c>
    </row>
    <row r="27" spans="2:24" x14ac:dyDescent="0.2">
      <c r="B27" s="41" t="str">
        <f ca="1"/>
        <v>23-Jan</v>
      </c>
      <c r="C27" s="5">
        <v>1</v>
      </c>
      <c r="D27" s="5">
        <v>1</v>
      </c>
      <c r="E27" s="5">
        <v>0</v>
      </c>
      <c r="F27" s="5">
        <v>1</v>
      </c>
      <c r="G27" s="5">
        <v>1</v>
      </c>
      <c r="H27" s="5">
        <v>1</v>
      </c>
      <c r="I27" s="5">
        <v>1</v>
      </c>
      <c r="J27" s="5">
        <v>1</v>
      </c>
      <c r="K27" s="5">
        <v>1</v>
      </c>
      <c r="L27">
        <f ca="1"/>
        <v>4</v>
      </c>
      <c r="M27">
        <v>8</v>
      </c>
      <c r="O27" s="38"/>
    </row>
    <row r="28" spans="2:24" x14ac:dyDescent="0.2">
      <c r="B28" s="41" t="str">
        <f ca="1"/>
        <v>24-Jan</v>
      </c>
      <c r="C28" s="5">
        <v>1</v>
      </c>
      <c r="D28" s="5">
        <v>1</v>
      </c>
      <c r="E28" s="5">
        <v>1</v>
      </c>
      <c r="F28" s="5">
        <v>1</v>
      </c>
      <c r="G28" s="5">
        <v>1</v>
      </c>
      <c r="H28" s="5">
        <v>1</v>
      </c>
      <c r="I28" s="5">
        <v>1</v>
      </c>
      <c r="J28" s="5">
        <v>1</v>
      </c>
      <c r="K28" s="5">
        <v>1</v>
      </c>
      <c r="L28">
        <f ca="1"/>
        <v>4</v>
      </c>
      <c r="M28">
        <v>9</v>
      </c>
      <c r="O28" s="38"/>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x14ac:dyDescent="0.2">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x14ac:dyDescent="0.2">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x14ac:dyDescent="0.2">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x14ac:dyDescent="0.2">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x14ac:dyDescent="0.2">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x14ac:dyDescent="0.2">
      <c r="B151" s="41"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x14ac:dyDescent="0.2">
      <c r="B152" s="41" t="str">
        <f ca="1"/>
        <v>28-May</v>
      </c>
      <c r="C152" s="5">
        <v>1</v>
      </c>
      <c r="D152" s="5">
        <v>1</v>
      </c>
      <c r="E152" s="5">
        <v>0</v>
      </c>
      <c r="F152" s="5">
        <v>0</v>
      </c>
      <c r="G152" s="5">
        <v>1</v>
      </c>
      <c r="H152" s="5">
        <v>1</v>
      </c>
      <c r="I152" s="5">
        <v>1</v>
      </c>
      <c r="J152" s="5">
        <v>1</v>
      </c>
      <c r="K152" s="5">
        <v>1</v>
      </c>
      <c r="L152">
        <f ca="1"/>
        <v>22</v>
      </c>
      <c r="M152">
        <v>7</v>
      </c>
      <c r="P152"/>
      <c r="Q152"/>
      <c r="R152"/>
      <c r="S152"/>
      <c r="T152"/>
      <c r="U152"/>
      <c r="V152"/>
      <c r="W152"/>
      <c r="X152"/>
    </row>
    <row r="153" spans="2:28" x14ac:dyDescent="0.2">
      <c r="B153" s="41" t="str">
        <f ca="1"/>
        <v>29-May</v>
      </c>
      <c r="C153" s="5">
        <v>0</v>
      </c>
      <c r="D153" s="5">
        <v>1</v>
      </c>
      <c r="E153" s="5">
        <v>0</v>
      </c>
      <c r="F153" s="5">
        <v>0</v>
      </c>
      <c r="G153" s="5">
        <v>1</v>
      </c>
      <c r="H153" s="5">
        <v>0</v>
      </c>
      <c r="I153" s="5">
        <v>0</v>
      </c>
      <c r="J153" s="5">
        <v>0</v>
      </c>
      <c r="K153" s="5">
        <v>1</v>
      </c>
      <c r="L153">
        <f ca="1"/>
        <v>22</v>
      </c>
      <c r="M153">
        <v>3</v>
      </c>
      <c r="P153"/>
      <c r="Q153"/>
      <c r="R153"/>
      <c r="S153"/>
      <c r="T153"/>
      <c r="U153"/>
      <c r="V153"/>
      <c r="W153"/>
      <c r="X153"/>
    </row>
    <row r="154" spans="2:28" x14ac:dyDescent="0.2">
      <c r="B154" s="41"/>
      <c r="C154" s="5"/>
      <c r="D154" s="5"/>
      <c r="E154" s="5"/>
      <c r="F154" s="5"/>
      <c r="G154" s="5"/>
      <c r="H154" s="5"/>
      <c r="I154" s="5"/>
      <c r="J154" s="5"/>
      <c r="K154" s="5"/>
      <c r="P154"/>
      <c r="Q154"/>
      <c r="R154"/>
      <c r="S154"/>
      <c r="T154"/>
      <c r="U154"/>
      <c r="V154"/>
      <c r="W154"/>
      <c r="X154"/>
    </row>
    <row r="155" spans="2:28" x14ac:dyDescent="0.2">
      <c r="B155" s="41"/>
      <c r="C155" s="5"/>
      <c r="D155" s="5"/>
      <c r="E155" s="5"/>
      <c r="F155" s="5"/>
      <c r="G155" s="5"/>
      <c r="H155" s="5"/>
      <c r="I155" s="5"/>
      <c r="J155" s="5"/>
      <c r="K155" s="5"/>
      <c r="P155"/>
      <c r="Q155"/>
      <c r="R155"/>
      <c r="S155"/>
      <c r="T155"/>
      <c r="U155"/>
      <c r="V155"/>
      <c r="W155"/>
      <c r="X155"/>
    </row>
    <row r="156" spans="2:28" x14ac:dyDescent="0.2">
      <c r="B156" s="41"/>
      <c r="C156" s="5"/>
      <c r="D156" s="5"/>
      <c r="E156" s="5"/>
      <c r="F156" s="5"/>
      <c r="G156" s="5"/>
      <c r="H156" s="5"/>
      <c r="I156" s="5"/>
      <c r="J156" s="5"/>
      <c r="K156" s="5"/>
      <c r="P156"/>
      <c r="Q156"/>
      <c r="R156"/>
      <c r="S156"/>
      <c r="T156"/>
      <c r="U156"/>
      <c r="V156"/>
      <c r="W156"/>
      <c r="X156"/>
    </row>
    <row r="157" spans="2:28" x14ac:dyDescent="0.2">
      <c r="B157" s="41"/>
      <c r="C157" s="5"/>
      <c r="D157" s="5"/>
      <c r="E157" s="5"/>
      <c r="F157" s="5"/>
      <c r="G157" s="5"/>
      <c r="H157" s="5"/>
      <c r="I157" s="5"/>
      <c r="J157" s="5"/>
      <c r="K157" s="5"/>
      <c r="P157"/>
      <c r="Q157"/>
      <c r="R157"/>
      <c r="S157"/>
      <c r="T157"/>
      <c r="U157"/>
      <c r="V157"/>
      <c r="W157"/>
      <c r="X157"/>
    </row>
    <row r="158" spans="2:28" x14ac:dyDescent="0.2">
      <c r="B158" s="41"/>
      <c r="C158" s="5"/>
      <c r="D158" s="5"/>
      <c r="E158" s="5"/>
      <c r="F158" s="5"/>
      <c r="G158" s="5"/>
      <c r="H158" s="5"/>
      <c r="I158" s="5"/>
      <c r="J158" s="5"/>
      <c r="K158" s="5"/>
      <c r="P158"/>
      <c r="Q158"/>
      <c r="R158"/>
      <c r="S158"/>
      <c r="T158"/>
      <c r="U158"/>
      <c r="V158"/>
      <c r="W158"/>
      <c r="X158"/>
    </row>
    <row r="159" spans="2:28" x14ac:dyDescent="0.2">
      <c r="B159" s="41"/>
      <c r="C159" s="5"/>
      <c r="D159" s="5"/>
      <c r="E159" s="5"/>
      <c r="F159" s="5"/>
      <c r="G159" s="5"/>
      <c r="H159" s="5"/>
      <c r="I159" s="5"/>
      <c r="J159" s="5"/>
      <c r="K159" s="5"/>
      <c r="P159"/>
      <c r="Q159"/>
      <c r="R159"/>
      <c r="S159"/>
      <c r="T159"/>
      <c r="U159"/>
      <c r="V159"/>
      <c r="W159"/>
      <c r="X159"/>
    </row>
    <row r="160" spans="2:28" x14ac:dyDescent="0.2">
      <c r="B160" s="41"/>
      <c r="C160" s="5"/>
      <c r="D160" s="5"/>
      <c r="E160" s="5"/>
      <c r="F160" s="5"/>
      <c r="G160" s="5"/>
      <c r="H160" s="5"/>
      <c r="I160" s="5"/>
      <c r="J160" s="5"/>
      <c r="K160" s="5"/>
      <c r="P160"/>
      <c r="Q160"/>
      <c r="R160"/>
      <c r="S160"/>
      <c r="T160"/>
      <c r="U160"/>
      <c r="V160"/>
      <c r="W160"/>
      <c r="X160"/>
    </row>
    <row r="161" spans="2:24" x14ac:dyDescent="0.2">
      <c r="B161" s="41"/>
      <c r="C161" s="5"/>
      <c r="D161" s="5"/>
      <c r="E161" s="5"/>
      <c r="F161" s="5"/>
      <c r="G161" s="5"/>
      <c r="H161" s="5"/>
      <c r="I161" s="5"/>
      <c r="J161" s="5"/>
      <c r="K161" s="5"/>
      <c r="P161"/>
      <c r="Q161"/>
      <c r="R161"/>
      <c r="S161"/>
      <c r="T161"/>
      <c r="U161"/>
      <c r="V161"/>
      <c r="W161"/>
      <c r="X161"/>
    </row>
    <row r="162" spans="2:24" x14ac:dyDescent="0.2">
      <c r="B162" s="41"/>
      <c r="C162" s="5"/>
      <c r="D162" s="5"/>
      <c r="E162" s="5"/>
      <c r="F162" s="5"/>
      <c r="G162" s="5"/>
      <c r="H162" s="5"/>
      <c r="I162" s="5"/>
      <c r="J162" s="5"/>
      <c r="K162" s="5"/>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11" priority="7">
      <formula>AND(LEN($O5)&gt;0,MOD(ROW(O5)-ROW($O$4),2))</formula>
    </cfRule>
  </conditionalFormatting>
  <conditionalFormatting sqref="O5:O95">
    <cfRule type="expression" dxfId="10" priority="6">
      <formula>LEN(O5)=0</formula>
    </cfRule>
  </conditionalFormatting>
  <conditionalFormatting sqref="B5:K65 B66:G67 I66:K67 B68:K369">
    <cfRule type="expression" dxfId="9" priority="4" stopIfTrue="1">
      <formula>LEN($B5)=0</formula>
    </cfRule>
    <cfRule type="expression" dxfId="8" priority="5" stopIfTrue="1">
      <formula>(LEN($B5)&gt;0)*(MOD(ROW(B5)-ROW(B$4),2)=0)</formula>
    </cfRule>
    <cfRule type="expression" dxfId="7" priority="8" stopIfTrue="1">
      <formula>AND(LEN($B5)&gt;0,MOD(ROW(B5)-ROW(B$4),2)=1)</formula>
    </cfRule>
  </conditionalFormatting>
  <conditionalFormatting sqref="H66">
    <cfRule type="expression" dxfId="6" priority="73" stopIfTrue="1">
      <formula>LEN($B67)=0</formula>
    </cfRule>
    <cfRule type="expression" dxfId="5" priority="74" stopIfTrue="1">
      <formula>(LEN($B67)&gt;0)*(MOD(ROW(H66)-ROW(H$4),2)=0)</formula>
    </cfRule>
    <cfRule type="expression" dxfId="4" priority="75" stopIfTrue="1">
      <formula>AND(LEN($B67)&gt;0,MOD(ROW(H66)-ROW(H$4),2)=1)</formula>
    </cfRule>
  </conditionalFormatting>
  <conditionalFormatting sqref="H67">
    <cfRule type="expression" dxfId="3" priority="1" stopIfTrue="1">
      <formula>LEN($B67)=0</formula>
    </cfRule>
    <cfRule type="expression" dxfId="2" priority="2" stopIfTrue="1">
      <formula>(LEN($B67)&gt;0)*(MOD(ROW(H67)-ROW(H$4),2)=0)</formula>
    </cfRule>
    <cfRule type="expression" dxfId="1"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A1:G57"/>
  <sheetViews>
    <sheetView workbookViewId="0">
      <selection activeCell="C18" sqref="C18"/>
    </sheetView>
  </sheetViews>
  <sheetFormatPr defaultRowHeight="12.75" x14ac:dyDescent="0.2"/>
  <cols>
    <col min="3" max="3" width="46.140625" customWidth="1"/>
    <col min="6" max="6" width="24.140625" customWidth="1"/>
    <col min="7" max="7" width="50.5703125" customWidth="1"/>
  </cols>
  <sheetData>
    <row r="1" spans="1:7" x14ac:dyDescent="0.2">
      <c r="A1" s="27" t="s">
        <v>49</v>
      </c>
      <c r="B1" s="26" t="s">
        <v>48</v>
      </c>
      <c r="C1" s="26"/>
    </row>
    <row r="2" spans="1:7" x14ac:dyDescent="0.2">
      <c r="A2" s="27" t="s">
        <v>47</v>
      </c>
      <c r="B2" s="26"/>
      <c r="C2" s="26"/>
    </row>
    <row r="3" spans="1:7" x14ac:dyDescent="0.2">
      <c r="A3" s="27" t="s">
        <v>46</v>
      </c>
      <c r="B3" s="26" t="str" cm="1">
        <f t="array" aca="1" ref="B3" ca="1">HD_Date</f>
        <v>29-May-2026</v>
      </c>
      <c r="C3" s="26"/>
    </row>
    <row r="10" spans="1:7" x14ac:dyDescent="0.2">
      <c r="C10">
        <v>1</v>
      </c>
      <c r="E10" cm="1">
        <f t="array" ref="E10:G25">_xlfn.WRAPROWS(C10:C57,3)</f>
        <v>1</v>
      </c>
      <c r="F10" t="str">
        <v>behalten </v>
      </c>
      <c r="G10" t="str">
        <v>to keep (a secret)</v>
      </c>
    </row>
    <row r="11" spans="1:7" x14ac:dyDescent="0.2">
      <c r="C11" t="s">
        <v>2655</v>
      </c>
      <c r="E11">
        <v>2</v>
      </c>
      <c r="F11" t="str">
        <v>Steuererhöhung f </v>
      </c>
      <c r="G11" t="str">
        <v>tax hike, tax increase</v>
      </c>
    </row>
    <row r="12" spans="1:7" x14ac:dyDescent="0.2">
      <c r="C12" t="s">
        <v>2656</v>
      </c>
      <c r="E12">
        <v>3</v>
      </c>
      <c r="F12" t="str">
        <v>Gemüsebeet n </v>
      </c>
      <c r="G12" t="str">
        <v>vegetable patch, kitchen garden</v>
      </c>
    </row>
    <row r="13" spans="1:7" x14ac:dyDescent="0.2">
      <c r="C13">
        <v>2</v>
      </c>
      <c r="E13">
        <v>4</v>
      </c>
      <c r="F13" t="str">
        <v>Enthüllung f </v>
      </c>
      <c r="G13" t="str">
        <v>revelation</v>
      </c>
    </row>
    <row r="14" spans="1:7" x14ac:dyDescent="0.2">
      <c r="C14" t="s">
        <v>2657</v>
      </c>
      <c r="E14">
        <v>5</v>
      </c>
      <c r="F14" t="str">
        <v>maßgeblich </v>
      </c>
      <c r="G14" t="str">
        <v>decisive, significant</v>
      </c>
    </row>
    <row r="15" spans="1:7" x14ac:dyDescent="0.2">
      <c r="C15" t="s">
        <v>2658</v>
      </c>
      <c r="E15">
        <v>6</v>
      </c>
      <c r="F15" t="str">
        <v>erläutern </v>
      </c>
      <c r="G15" t="str">
        <v>to explain, to illustrate, to elaborate on</v>
      </c>
    </row>
    <row r="16" spans="1:7" x14ac:dyDescent="0.2">
      <c r="C16">
        <v>3</v>
      </c>
      <c r="E16">
        <v>7</v>
      </c>
      <c r="F16" t="str">
        <v>die Genehmigung</v>
      </c>
      <c r="G16" t="str">
        <v>approval, permission</v>
      </c>
    </row>
    <row r="17" spans="3:7" x14ac:dyDescent="0.2">
      <c r="C17" t="s">
        <v>2659</v>
      </c>
      <c r="E17">
        <v>8</v>
      </c>
      <c r="F17" t="str">
        <v>betreiben </v>
      </c>
      <c r="G17" t="str">
        <v>to operate, to run, to pursue</v>
      </c>
    </row>
    <row r="18" spans="3:7" x14ac:dyDescent="0.2">
      <c r="C18" t="s">
        <v>2660</v>
      </c>
      <c r="E18">
        <v>9</v>
      </c>
      <c r="F18" t="str">
        <v>betreffen </v>
      </c>
      <c r="G18" t="str">
        <v>to concern, to affect</v>
      </c>
    </row>
    <row r="19" spans="3:7" x14ac:dyDescent="0.2">
      <c r="C19">
        <v>4</v>
      </c>
      <c r="E19">
        <v>10</v>
      </c>
      <c r="F19" t="str">
        <v>entsprechend </v>
      </c>
      <c r="G19" t="str">
        <v>to correspond, to match, to meet</v>
      </c>
    </row>
    <row r="20" spans="3:7" x14ac:dyDescent="0.2">
      <c r="C20" t="s">
        <v>2661</v>
      </c>
      <c r="E20">
        <v>11</v>
      </c>
      <c r="F20" t="str">
        <v>nachweisen </v>
      </c>
      <c r="G20" t="str">
        <v>to prove, to demonstrate</v>
      </c>
    </row>
    <row r="21" spans="3:7" x14ac:dyDescent="0.2">
      <c r="C21" t="s">
        <v>2662</v>
      </c>
      <c r="E21">
        <v>12</v>
      </c>
      <c r="F21" t="str">
        <v>ausfällig</v>
      </c>
      <c r="G21" t="str">
        <v>conspicuous</v>
      </c>
    </row>
    <row r="22" spans="3:7" x14ac:dyDescent="0.2">
      <c r="C22">
        <v>5</v>
      </c>
      <c r="E22">
        <v>13</v>
      </c>
      <c r="F22" t="str">
        <v>verzehren </v>
      </c>
      <c r="G22" t="str">
        <v>to consume (food or resources)</v>
      </c>
    </row>
    <row r="23" spans="3:7" x14ac:dyDescent="0.2">
      <c r="C23" t="s">
        <v>2663</v>
      </c>
      <c r="E23">
        <v>14</v>
      </c>
      <c r="F23" t="str">
        <v>handhaben </v>
      </c>
      <c r="G23" t="str">
        <v>to handle (=to manage or use with the hands)</v>
      </c>
    </row>
    <row r="24" spans="3:7" x14ac:dyDescent="0.2">
      <c r="C24" t="s">
        <v>2664</v>
      </c>
      <c r="E24">
        <v>15</v>
      </c>
      <c r="F24" t="str">
        <v>Messe f </v>
      </c>
      <c r="G24" t="str">
        <v>mass (church service)</v>
      </c>
    </row>
    <row r="25" spans="3:7" x14ac:dyDescent="0.2">
      <c r="C25">
        <v>6</v>
      </c>
      <c r="E25">
        <v>16</v>
      </c>
      <c r="F25" t="str">
        <v>Gehör n </v>
      </c>
      <c r="G25" t="str">
        <v>hearing (sense of hearing)</v>
      </c>
    </row>
    <row r="26" spans="3:7" x14ac:dyDescent="0.2">
      <c r="C26" t="s">
        <v>2665</v>
      </c>
    </row>
    <row r="27" spans="3:7" x14ac:dyDescent="0.2">
      <c r="C27" t="s">
        <v>2666</v>
      </c>
    </row>
    <row r="28" spans="3:7" x14ac:dyDescent="0.2">
      <c r="C28">
        <v>7</v>
      </c>
    </row>
    <row r="29" spans="3:7" x14ac:dyDescent="0.2">
      <c r="C29" t="s">
        <v>2667</v>
      </c>
    </row>
    <row r="30" spans="3:7" x14ac:dyDescent="0.2">
      <c r="C30" t="s">
        <v>2668</v>
      </c>
    </row>
    <row r="31" spans="3:7" x14ac:dyDescent="0.2">
      <c r="C31">
        <v>8</v>
      </c>
    </row>
    <row r="32" spans="3:7" x14ac:dyDescent="0.2">
      <c r="C32" t="s">
        <v>2669</v>
      </c>
    </row>
    <row r="33" spans="3:3" x14ac:dyDescent="0.2">
      <c r="C33" t="s">
        <v>2670</v>
      </c>
    </row>
    <row r="34" spans="3:3" x14ac:dyDescent="0.2">
      <c r="C34">
        <v>9</v>
      </c>
    </row>
    <row r="35" spans="3:3" x14ac:dyDescent="0.2">
      <c r="C35" t="s">
        <v>2671</v>
      </c>
    </row>
    <row r="36" spans="3:3" x14ac:dyDescent="0.2">
      <c r="C36" t="s">
        <v>2672</v>
      </c>
    </row>
    <row r="37" spans="3:3" x14ac:dyDescent="0.2">
      <c r="C37">
        <v>10</v>
      </c>
    </row>
    <row r="38" spans="3:3" x14ac:dyDescent="0.2">
      <c r="C38" t="s">
        <v>2673</v>
      </c>
    </row>
    <row r="39" spans="3:3" x14ac:dyDescent="0.2">
      <c r="C39" t="s">
        <v>2674</v>
      </c>
    </row>
    <row r="40" spans="3:3" x14ac:dyDescent="0.2">
      <c r="C40">
        <v>11</v>
      </c>
    </row>
    <row r="41" spans="3:3" x14ac:dyDescent="0.2">
      <c r="C41" t="s">
        <v>2675</v>
      </c>
    </row>
    <row r="42" spans="3:3" x14ac:dyDescent="0.2">
      <c r="C42" t="s">
        <v>2676</v>
      </c>
    </row>
    <row r="43" spans="3:3" x14ac:dyDescent="0.2">
      <c r="C43">
        <v>12</v>
      </c>
    </row>
    <row r="44" spans="3:3" x14ac:dyDescent="0.2">
      <c r="C44" t="s">
        <v>2677</v>
      </c>
    </row>
    <row r="45" spans="3:3" x14ac:dyDescent="0.2">
      <c r="C45" t="s">
        <v>2678</v>
      </c>
    </row>
    <row r="46" spans="3:3" x14ac:dyDescent="0.2">
      <c r="C46">
        <v>13</v>
      </c>
    </row>
    <row r="47" spans="3:3" x14ac:dyDescent="0.2">
      <c r="C47" t="s">
        <v>2679</v>
      </c>
    </row>
    <row r="48" spans="3:3" x14ac:dyDescent="0.2">
      <c r="C48" t="s">
        <v>2680</v>
      </c>
    </row>
    <row r="49" spans="3:3" x14ac:dyDescent="0.2">
      <c r="C49">
        <v>14</v>
      </c>
    </row>
    <row r="50" spans="3:3" x14ac:dyDescent="0.2">
      <c r="C50" t="s">
        <v>2681</v>
      </c>
    </row>
    <row r="51" spans="3:3" x14ac:dyDescent="0.2">
      <c r="C51" t="s">
        <v>2682</v>
      </c>
    </row>
    <row r="52" spans="3:3" x14ac:dyDescent="0.2">
      <c r="C52">
        <v>15</v>
      </c>
    </row>
    <row r="53" spans="3:3" x14ac:dyDescent="0.2">
      <c r="C53" t="s">
        <v>2683</v>
      </c>
    </row>
    <row r="54" spans="3:3" x14ac:dyDescent="0.2">
      <c r="C54" t="s">
        <v>2684</v>
      </c>
    </row>
    <row r="55" spans="3:3" x14ac:dyDescent="0.2">
      <c r="C55">
        <v>16</v>
      </c>
    </row>
    <row r="56" spans="3:3" x14ac:dyDescent="0.2">
      <c r="C56" t="s">
        <v>2685</v>
      </c>
    </row>
    <row r="57" spans="3:3" x14ac:dyDescent="0.2">
      <c r="C57" t="s">
        <v>2686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x14ac:dyDescent="0.2"/>
  <cols>
    <col min="2" max="2" width="26.140625" customWidth="1"/>
    <col min="4" max="4" width="13.28515625" customWidth="1"/>
    <col min="6" max="6" width="12.85546875" customWidth="1"/>
    <col min="7" max="7" width="12.42578125" bestFit="1" customWidth="1"/>
    <col min="8" max="8" width="11.28515625" bestFit="1" customWidth="1"/>
  </cols>
  <sheetData>
    <row r="1" spans="1:7" ht="15" x14ac:dyDescent="0.2">
      <c r="A1" s="76" t="s">
        <v>2630</v>
      </c>
    </row>
    <row r="2" spans="1:7" ht="15" x14ac:dyDescent="0.2">
      <c r="A2" s="76"/>
      <c r="F2" t="s">
        <v>2649</v>
      </c>
      <c r="G2" t="s">
        <v>2650</v>
      </c>
    </row>
    <row r="3" spans="1:7" x14ac:dyDescent="0.2">
      <c r="A3" s="84" t="s">
        <v>2635</v>
      </c>
      <c r="C3" s="84" t="s">
        <v>2638</v>
      </c>
    </row>
    <row r="4" spans="1:7" x14ac:dyDescent="0.2">
      <c r="B4" t="s">
        <v>2631</v>
      </c>
      <c r="C4" t="s">
        <v>2646</v>
      </c>
      <c r="D4">
        <v>780</v>
      </c>
      <c r="E4" t="s">
        <v>2651</v>
      </c>
    </row>
    <row r="5" spans="1:7" x14ac:dyDescent="0.2">
      <c r="B5" t="s">
        <v>2568</v>
      </c>
      <c r="C5" t="s">
        <v>2639</v>
      </c>
      <c r="D5" s="54">
        <v>0.65</v>
      </c>
      <c r="E5" t="s">
        <v>2652</v>
      </c>
    </row>
    <row r="6" spans="1:7" x14ac:dyDescent="0.2">
      <c r="B6" t="s">
        <v>2634</v>
      </c>
      <c r="C6" t="s">
        <v>2640</v>
      </c>
      <c r="D6" s="54">
        <v>0.14000000000000001</v>
      </c>
      <c r="E6" t="s">
        <v>2652</v>
      </c>
    </row>
    <row r="7" spans="1:7" x14ac:dyDescent="0.2">
      <c r="D7" s="54"/>
    </row>
    <row r="8" spans="1:7" x14ac:dyDescent="0.2">
      <c r="A8" s="84" t="s">
        <v>2636</v>
      </c>
    </row>
    <row r="9" spans="1:7" x14ac:dyDescent="0.2">
      <c r="B9" t="s">
        <v>2644</v>
      </c>
      <c r="C9" t="s">
        <v>2645</v>
      </c>
      <c r="D9" s="75">
        <f>_nT/_BP</f>
        <v>427.00729927007302</v>
      </c>
      <c r="E9" t="s">
        <v>2651</v>
      </c>
    </row>
    <row r="10" spans="1:7" x14ac:dyDescent="0.2">
      <c r="B10" t="s">
        <v>2633</v>
      </c>
      <c r="C10" t="s">
        <v>2641</v>
      </c>
      <c r="D10" s="54">
        <v>0.8</v>
      </c>
      <c r="E10" t="s">
        <v>2652</v>
      </c>
    </row>
    <row r="11" spans="1:7" x14ac:dyDescent="0.2">
      <c r="B11" t="s">
        <v>2632</v>
      </c>
      <c r="C11" t="s">
        <v>2642</v>
      </c>
      <c r="D11" s="52">
        <v>0.11700000000000001</v>
      </c>
      <c r="E11" t="s">
        <v>2652</v>
      </c>
    </row>
    <row r="13" spans="1:7" x14ac:dyDescent="0.2">
      <c r="A13" s="84" t="s">
        <v>2637</v>
      </c>
    </row>
    <row r="15" spans="1:7" x14ac:dyDescent="0.2">
      <c r="B15" s="85">
        <f>_AP</f>
        <v>0.11700000000000001</v>
      </c>
      <c r="C15" s="85">
        <f>_GP</f>
        <v>0.8</v>
      </c>
      <c r="D15" s="86">
        <f>_nP</f>
        <v>0.14000000000000001</v>
      </c>
      <c r="E15" s="87" cm="1">
        <f t="array" ref="E15:E16">MMULT(MINVERSE(B15:C16),D15:D16)*D9</f>
        <v>412.62784409699589</v>
      </c>
    </row>
    <row r="16" spans="1:7" x14ac:dyDescent="0.2">
      <c r="B16" s="85">
        <v>1</v>
      </c>
      <c r="C16" s="85">
        <v>1</v>
      </c>
      <c r="D16" s="86">
        <v>1</v>
      </c>
      <c r="E16" s="87">
        <v>14.37945517307713</v>
      </c>
    </row>
    <row r="18" spans="1:12" ht="15" x14ac:dyDescent="0.2">
      <c r="A18" s="76" t="s">
        <v>2643</v>
      </c>
    </row>
    <row r="19" spans="1:12" x14ac:dyDescent="0.2">
      <c r="B19" t="s">
        <v>2647</v>
      </c>
      <c r="C19" s="73">
        <v>1</v>
      </c>
      <c r="D19" s="70">
        <f>450</f>
        <v>450</v>
      </c>
      <c r="E19" t="s">
        <v>2651</v>
      </c>
      <c r="I19">
        <f>(_nT-70)/_nT*D19</f>
        <v>409.61538461538458</v>
      </c>
      <c r="L19">
        <v>456.14035087719299</v>
      </c>
    </row>
    <row r="20" spans="1:12" x14ac:dyDescent="0.2">
      <c r="B20" t="s">
        <v>2557</v>
      </c>
      <c r="C20" s="73">
        <f>_nH</f>
        <v>0.65</v>
      </c>
      <c r="D20" s="70">
        <f>_nT*C20/_BP</f>
        <v>277.55474452554745</v>
      </c>
      <c r="E20" t="s">
        <v>2651</v>
      </c>
      <c r="I20">
        <f>(_nT-70)/_nT*D20</f>
        <v>252.64598540145985</v>
      </c>
      <c r="L20">
        <v>296.49122807017545</v>
      </c>
    </row>
    <row r="21" spans="1:12" x14ac:dyDescent="0.2">
      <c r="B21" t="s">
        <v>2561</v>
      </c>
      <c r="C21" s="73">
        <v>0.02</v>
      </c>
      <c r="D21" s="70">
        <f>_nT*C21/_BP</f>
        <v>8.540145985401459</v>
      </c>
      <c r="E21" t="s">
        <v>2651</v>
      </c>
      <c r="F21" s="83"/>
      <c r="I21">
        <f>(_nT-70)/_nT*D21</f>
        <v>7.7737226277372251</v>
      </c>
      <c r="L21">
        <v>9.1228070175438596</v>
      </c>
    </row>
    <row r="22" spans="1:12" x14ac:dyDescent="0.2">
      <c r="B22" t="s">
        <v>2558</v>
      </c>
      <c r="C22" s="73">
        <v>0.02</v>
      </c>
      <c r="D22" s="70">
        <f>_nT*C22/_BP</f>
        <v>8.540145985401459</v>
      </c>
      <c r="E22" t="s">
        <v>2651</v>
      </c>
      <c r="I22">
        <f>(_nT-70)/_nT*D22</f>
        <v>7.7737226277372251</v>
      </c>
      <c r="L22">
        <v>9.1228070175438596</v>
      </c>
    </row>
    <row r="23" spans="1:12" x14ac:dyDescent="0.2">
      <c r="B23" t="s">
        <v>2567</v>
      </c>
      <c r="C23" s="73">
        <v>0.02</v>
      </c>
      <c r="D23" s="70">
        <f>_nT*C23/_BP</f>
        <v>8.540145985401459</v>
      </c>
      <c r="E23" t="s">
        <v>2651</v>
      </c>
      <c r="F23" s="74"/>
      <c r="I23">
        <f>(_nT-70)/_nT*D23</f>
        <v>7.7737226277372251</v>
      </c>
      <c r="L23">
        <v>9.1228070175438596</v>
      </c>
    </row>
    <row r="24" spans="1:12" x14ac:dyDescent="0.2">
      <c r="B24" t="s">
        <v>2654</v>
      </c>
      <c r="C24" s="73">
        <f>(20+32.5)/D19</f>
        <v>0.11666666666666667</v>
      </c>
      <c r="D24" s="70">
        <v>70</v>
      </c>
      <c r="E24" t="s">
        <v>2651</v>
      </c>
      <c r="F24" s="74"/>
      <c r="G24">
        <v>70</v>
      </c>
      <c r="I24">
        <f>70/I19</f>
        <v>0.17089201877934274</v>
      </c>
      <c r="L24">
        <v>70</v>
      </c>
    </row>
    <row r="25" spans="1:12" x14ac:dyDescent="0.2">
      <c r="C25" s="74">
        <f>SUM(C19:C24)</f>
        <v>1.8266666666666667</v>
      </c>
    </row>
    <row r="28" spans="1:12" x14ac:dyDescent="0.2">
      <c r="A28" t="s">
        <v>2648</v>
      </c>
    </row>
    <row r="29" spans="1:12" x14ac:dyDescent="0.2">
      <c r="A29" t="s">
        <v>2653</v>
      </c>
    </row>
    <row r="34" spans="2:11" x14ac:dyDescent="0.2">
      <c r="B34" t="s">
        <v>2572</v>
      </c>
      <c r="F34" t="s">
        <v>2573</v>
      </c>
    </row>
    <row r="35" spans="2:11" x14ac:dyDescent="0.2">
      <c r="F35" t="s">
        <v>2574</v>
      </c>
      <c r="G35">
        <v>624</v>
      </c>
    </row>
    <row r="36" spans="2:11" ht="15" x14ac:dyDescent="0.2">
      <c r="B36" s="76" t="s">
        <v>2565</v>
      </c>
      <c r="C36" s="77" t="s">
        <v>2566</v>
      </c>
      <c r="D36" s="77" t="s">
        <v>734</v>
      </c>
      <c r="F36" s="76" t="s">
        <v>2565</v>
      </c>
      <c r="G36" s="77" t="s">
        <v>734</v>
      </c>
      <c r="H36" s="77" t="s">
        <v>2566</v>
      </c>
      <c r="K36" t="s">
        <v>2623</v>
      </c>
    </row>
    <row r="37" spans="2:11" x14ac:dyDescent="0.2">
      <c r="B37" t="s">
        <v>2556</v>
      </c>
      <c r="C37">
        <v>450</v>
      </c>
      <c r="D37" s="73">
        <f>C37/$C$37</f>
        <v>1</v>
      </c>
      <c r="F37" t="s">
        <v>2556</v>
      </c>
      <c r="G37" s="73">
        <v>1</v>
      </c>
      <c r="H37">
        <f>(G37/$G$47)*$G$35</f>
        <v>399.99999999999994</v>
      </c>
      <c r="K37" t="s">
        <v>2624</v>
      </c>
    </row>
    <row r="38" spans="2:11" x14ac:dyDescent="0.2">
      <c r="B38" t="s">
        <v>2560</v>
      </c>
      <c r="C38">
        <v>0</v>
      </c>
      <c r="D38" s="73">
        <f t="shared" ref="D38:D46" si="0">C38/$C$37</f>
        <v>0</v>
      </c>
      <c r="F38" t="s">
        <v>2560</v>
      </c>
      <c r="G38" s="73">
        <v>0</v>
      </c>
      <c r="H38">
        <f t="shared" ref="H38:H46" si="1">(G38/$G$47)*$G$35</f>
        <v>0</v>
      </c>
      <c r="K38" t="s">
        <v>2625</v>
      </c>
    </row>
    <row r="39" spans="2:11" x14ac:dyDescent="0.2">
      <c r="B39" s="71" t="s">
        <v>2557</v>
      </c>
      <c r="C39">
        <v>315</v>
      </c>
      <c r="D39" s="73">
        <f t="shared" si="0"/>
        <v>0.7</v>
      </c>
      <c r="F39" t="s">
        <v>2557</v>
      </c>
      <c r="G39" s="73">
        <v>0.5</v>
      </c>
      <c r="H39">
        <f t="shared" si="1"/>
        <v>199.99999999999997</v>
      </c>
      <c r="K39" t="s">
        <v>2626</v>
      </c>
    </row>
    <row r="40" spans="2:11" x14ac:dyDescent="0.2">
      <c r="B40" s="71" t="s">
        <v>2564</v>
      </c>
      <c r="C40">
        <v>0</v>
      </c>
      <c r="D40" s="73">
        <f t="shared" si="0"/>
        <v>0</v>
      </c>
      <c r="F40" t="s">
        <v>2564</v>
      </c>
      <c r="G40" s="73">
        <v>0</v>
      </c>
      <c r="H40">
        <f t="shared" si="1"/>
        <v>0</v>
      </c>
    </row>
    <row r="41" spans="2:11" x14ac:dyDescent="0.2">
      <c r="B41" s="71" t="s">
        <v>2561</v>
      </c>
      <c r="C41">
        <v>8</v>
      </c>
      <c r="D41" s="73">
        <f t="shared" si="0"/>
        <v>1.7777777777777778E-2</v>
      </c>
      <c r="F41" t="s">
        <v>2561</v>
      </c>
      <c r="G41" s="73">
        <v>0.02</v>
      </c>
      <c r="H41">
        <f t="shared" si="1"/>
        <v>8</v>
      </c>
    </row>
    <row r="42" spans="2:11" x14ac:dyDescent="0.2">
      <c r="B42" t="s">
        <v>2558</v>
      </c>
      <c r="C42">
        <v>8</v>
      </c>
      <c r="D42" s="73">
        <f t="shared" si="0"/>
        <v>1.7777777777777778E-2</v>
      </c>
      <c r="F42" t="s">
        <v>2558</v>
      </c>
      <c r="G42" s="73">
        <v>0.02</v>
      </c>
      <c r="H42">
        <f t="shared" si="1"/>
        <v>8</v>
      </c>
    </row>
    <row r="43" spans="2:11" x14ac:dyDescent="0.2">
      <c r="B43" t="s">
        <v>2562</v>
      </c>
      <c r="C43">
        <v>18</v>
      </c>
      <c r="D43" s="73">
        <f t="shared" si="0"/>
        <v>0.04</v>
      </c>
      <c r="F43" t="s">
        <v>2562</v>
      </c>
      <c r="G43" s="73">
        <v>0</v>
      </c>
      <c r="H43">
        <f t="shared" si="1"/>
        <v>0</v>
      </c>
    </row>
    <row r="44" spans="2:11" x14ac:dyDescent="0.2">
      <c r="B44" t="s">
        <v>2563</v>
      </c>
      <c r="C44">
        <v>54</v>
      </c>
      <c r="D44" s="73">
        <f t="shared" si="0"/>
        <v>0.12</v>
      </c>
      <c r="F44" t="s">
        <v>2563</v>
      </c>
      <c r="G44" s="73">
        <v>0</v>
      </c>
      <c r="H44">
        <f t="shared" si="1"/>
        <v>0</v>
      </c>
    </row>
    <row r="45" spans="2:11" x14ac:dyDescent="0.2">
      <c r="B45" t="s">
        <v>2567</v>
      </c>
      <c r="C45">
        <v>8</v>
      </c>
      <c r="D45" s="73">
        <f t="shared" si="0"/>
        <v>1.7777777777777778E-2</v>
      </c>
      <c r="F45" t="s">
        <v>2567</v>
      </c>
      <c r="G45" s="73">
        <v>0.02</v>
      </c>
      <c r="H45">
        <f t="shared" si="1"/>
        <v>8</v>
      </c>
    </row>
    <row r="46" spans="2:11" x14ac:dyDescent="0.2">
      <c r="B46" t="s">
        <v>2622</v>
      </c>
      <c r="C46">
        <v>31.5</v>
      </c>
      <c r="D46" s="73">
        <f t="shared" si="0"/>
        <v>7.0000000000000007E-2</v>
      </c>
      <c r="F46" t="s">
        <v>2559</v>
      </c>
      <c r="G46" s="73">
        <v>0</v>
      </c>
      <c r="H46">
        <f t="shared" si="1"/>
        <v>0</v>
      </c>
    </row>
    <row r="47" spans="2:11" x14ac:dyDescent="0.2">
      <c r="D47" s="74">
        <f>SUM(D37:D46)</f>
        <v>1.9833333333333329</v>
      </c>
      <c r="G47" s="74">
        <f>SUM(G37:G46)</f>
        <v>1.56</v>
      </c>
    </row>
    <row r="49" spans="2:8" x14ac:dyDescent="0.2">
      <c r="B49" t="s">
        <v>2570</v>
      </c>
    </row>
    <row r="50" spans="2:8" x14ac:dyDescent="0.2">
      <c r="B50" t="s">
        <v>2569</v>
      </c>
      <c r="D50">
        <f>C37*D47</f>
        <v>892.49999999999977</v>
      </c>
    </row>
    <row r="51" spans="2:8" x14ac:dyDescent="0.2">
      <c r="B51" t="s">
        <v>2568</v>
      </c>
      <c r="D51" s="72">
        <v>0.65</v>
      </c>
    </row>
    <row r="52" spans="2:8" x14ac:dyDescent="0.2">
      <c r="B52" t="s">
        <v>2571</v>
      </c>
    </row>
    <row r="56" spans="2:8" ht="15" x14ac:dyDescent="0.25">
      <c r="B56" s="61" t="s">
        <v>2621</v>
      </c>
      <c r="E56" s="61" t="s">
        <v>2564</v>
      </c>
    </row>
    <row r="58" spans="2:8" x14ac:dyDescent="0.2">
      <c r="B58" s="75">
        <v>434.84626647139891</v>
      </c>
      <c r="C58" s="74">
        <v>0.11700000000000001</v>
      </c>
      <c r="E58">
        <v>350</v>
      </c>
      <c r="G58" s="54">
        <v>0.1</v>
      </c>
      <c r="H58">
        <f>E58*G58</f>
        <v>35</v>
      </c>
    </row>
    <row r="59" spans="2:8" x14ac:dyDescent="0.2">
      <c r="B59" s="75">
        <v>15.153733528601077</v>
      </c>
      <c r="C59" s="74">
        <v>0.8</v>
      </c>
      <c r="G59" s="54">
        <v>0.9</v>
      </c>
      <c r="H59">
        <f>G59*E58</f>
        <v>315</v>
      </c>
    </row>
    <row r="60" spans="2:8" x14ac:dyDescent="0.2">
      <c r="B60">
        <f>SUM(B58:B59)</f>
        <v>450</v>
      </c>
      <c r="C60" s="73">
        <f>(B58*C58+B59*C59)/B60</f>
        <v>0.14000000000007676</v>
      </c>
    </row>
    <row r="63" spans="2:8" x14ac:dyDescent="0.2">
      <c r="G63" t="s">
        <v>2629</v>
      </c>
    </row>
    <row r="64" spans="2:8" ht="15" x14ac:dyDescent="0.25">
      <c r="B64" s="61" t="s">
        <v>2627</v>
      </c>
      <c r="D64" s="83" t="s">
        <v>2628</v>
      </c>
    </row>
    <row r="66" spans="2:7" x14ac:dyDescent="0.2">
      <c r="B66" s="78">
        <v>0.11700000000000001</v>
      </c>
      <c r="C66" s="79">
        <v>0.8</v>
      </c>
      <c r="D66" s="81">
        <v>0.14000000000000001</v>
      </c>
      <c r="E66">
        <v>450</v>
      </c>
      <c r="G66" cm="1">
        <f t="array" ref="G66:G67">MMULT(MINVERSE(B66:C67),D66:D67)*E66</f>
        <v>434.8462664714495</v>
      </c>
    </row>
    <row r="67" spans="2:7" x14ac:dyDescent="0.2">
      <c r="B67" s="80">
        <v>1</v>
      </c>
      <c r="C67" s="80">
        <v>1</v>
      </c>
      <c r="D67" s="82">
        <v>1</v>
      </c>
      <c r="G67">
        <v>15.153733528550513</v>
      </c>
    </row>
  </sheetData>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22"/>
  <sheetViews>
    <sheetView topLeftCell="A4" workbookViewId="0">
      <pane ySplit="5" topLeftCell="A509" activePane="bottomLeft" state="frozen"/>
      <selection activeCell="A4" sqref="A4"/>
      <selection pane="bottomLeft" activeCell="E521" sqref="E521:Y522"/>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22"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22">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x14ac:dyDescent="0.2">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x14ac:dyDescent="0.2">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x14ac:dyDescent="0.2">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x14ac:dyDescent="0.2">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x14ac:dyDescent="0.2">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x14ac:dyDescent="0.2">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x14ac:dyDescent="0.2">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x14ac:dyDescent="0.2">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sheetData>
  <conditionalFormatting sqref="D9:Y339">
    <cfRule type="expression" dxfId="0" priority="1">
      <formula>MOD(ROW(D9)-ROW($D$8),2)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x14ac:dyDescent="0.2"/>
  <cols>
    <col min="11" max="11" width="14" customWidth="1"/>
  </cols>
  <sheetData>
    <row r="1" spans="1:13" x14ac:dyDescent="0.2">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x14ac:dyDescent="0.2">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x14ac:dyDescent="0.2">
      <c r="A3" t="s">
        <v>2582</v>
      </c>
      <c r="J3" t="str">
        <v>1</v>
      </c>
      <c r="K3" t="str">
        <f t="shared" ref="K3:K66" si="0">SUBSTITUTE(SUBSTITUTE(SUBSTITUTE(SUBSTITUTE(SUBSTITUTE(LEFT(J3,FIND(",",J3&amp;",")-1),"-"," "),"1",""),"(",""),")",""),".","")</f>
        <v/>
      </c>
      <c r="M3" t="str">
        <v>Schüssel</v>
      </c>
    </row>
    <row r="4" spans="1:13" x14ac:dyDescent="0.2">
      <c r="A4" t="s">
        <v>2583</v>
      </c>
      <c r="J4" t="str">
        <v>:</v>
      </c>
      <c r="K4" t="str">
        <f t="shared" si="0"/>
        <v>:</v>
      </c>
      <c r="M4" t="str">
        <v>Zutaten</v>
      </c>
    </row>
    <row r="5" spans="1:13" x14ac:dyDescent="0.2">
      <c r="A5" t="s">
        <v>2584</v>
      </c>
      <c r="J5" t="str">
        <v>Du</v>
      </c>
      <c r="K5" t="str">
        <f t="shared" si="0"/>
        <v>Du</v>
      </c>
      <c r="M5" t="str">
        <v>Mehl</v>
      </c>
    </row>
    <row r="6" spans="1:13" x14ac:dyDescent="0.2">
      <c r="A6" t="s">
        <v>2585</v>
      </c>
      <c r="J6" t="str">
        <v>musst</v>
      </c>
      <c r="K6" t="str">
        <f t="shared" si="0"/>
        <v>musst</v>
      </c>
      <c r="M6" t="str">
        <v>Hefe</v>
      </c>
    </row>
    <row r="7" spans="1:13" x14ac:dyDescent="0.2">
      <c r="A7" t="s">
        <v>2586</v>
      </c>
      <c r="J7" t="str">
        <v>eine</v>
      </c>
      <c r="K7" t="str">
        <f t="shared" si="0"/>
        <v>eine</v>
      </c>
      <c r="M7" t="str">
        <v>Salz</v>
      </c>
    </row>
    <row r="8" spans="1:13" x14ac:dyDescent="0.2">
      <c r="A8" t="s">
        <v>2587</v>
      </c>
      <c r="J8" t="str">
        <v>Schüssel</v>
      </c>
      <c r="K8" t="str">
        <f t="shared" si="0"/>
        <v>Schüssel</v>
      </c>
      <c r="L8" t="s">
        <v>2620</v>
      </c>
      <c r="M8" t="str">
        <v>mischen</v>
      </c>
    </row>
    <row r="9" spans="1:13" x14ac:dyDescent="0.2">
      <c r="A9" t="s">
        <v>2588</v>
      </c>
      <c r="J9" t="str">
        <v>und</v>
      </c>
      <c r="K9" t="str">
        <f t="shared" si="0"/>
        <v>und</v>
      </c>
      <c r="M9" t="str">
        <v>Teig</v>
      </c>
    </row>
    <row r="10" spans="1:13" x14ac:dyDescent="0.2">
      <c r="A10" t="s">
        <v>2589</v>
      </c>
      <c r="J10" t="str">
        <v>die</v>
      </c>
      <c r="K10" t="str">
        <f t="shared" si="0"/>
        <v>die</v>
      </c>
      <c r="M10" t="str">
        <v>Händen</v>
      </c>
    </row>
    <row r="11" spans="1:13" x14ac:dyDescent="0.2">
      <c r="A11" t="s">
        <v>2590</v>
      </c>
      <c r="J11" t="str">
        <v>Zutaten</v>
      </c>
      <c r="K11" t="str">
        <f t="shared" si="0"/>
        <v>Zutaten</v>
      </c>
      <c r="L11" t="s">
        <v>2620</v>
      </c>
      <c r="M11" t="str">
        <v>kneten</v>
      </c>
    </row>
    <row r="12" spans="1:13" x14ac:dyDescent="0.2">
      <c r="A12" t="s">
        <v>2591</v>
      </c>
      <c r="J12" t="str">
        <v>holen.</v>
      </c>
      <c r="K12" t="str">
        <f t="shared" si="0"/>
        <v>holen</v>
      </c>
      <c r="M12" t="str">
        <v>gehen</v>
      </c>
    </row>
    <row r="13" spans="1:13" x14ac:dyDescent="0.2">
      <c r="A13" t="s">
        <v>2592</v>
      </c>
      <c r="J13" t="str">
        <v>2:</v>
      </c>
      <c r="K13" t="str">
        <f t="shared" si="0"/>
        <v>2:</v>
      </c>
      <c r="M13" t="str">
        <v>lassen</v>
      </c>
    </row>
    <row r="14" spans="1:13" x14ac:dyDescent="0.2">
      <c r="A14" t="s">
        <v>2593</v>
      </c>
      <c r="J14" t="str">
        <v>das</v>
      </c>
      <c r="K14" t="str">
        <f t="shared" si="0"/>
        <v>das</v>
      </c>
      <c r="M14" t="str">
        <v>backen</v>
      </c>
    </row>
    <row r="15" spans="1:13" x14ac:dyDescent="0.2">
      <c r="A15" t="s">
        <v>2594</v>
      </c>
      <c r="J15" t="str">
        <v>Mehl,</v>
      </c>
      <c r="K15" t="str">
        <f t="shared" si="0"/>
        <v>Mehl</v>
      </c>
      <c r="L15" t="s">
        <v>2620</v>
      </c>
      <c r="M15" t="str">
        <v>gemischt</v>
      </c>
    </row>
    <row r="16" spans="1:13" x14ac:dyDescent="0.2">
      <c r="A16" t="s">
        <v>2595</v>
      </c>
      <c r="J16" t="str">
        <v>Hefe,</v>
      </c>
      <c r="K16" t="str">
        <f t="shared" si="0"/>
        <v>Hefe</v>
      </c>
      <c r="L16" t="s">
        <v>2620</v>
      </c>
      <c r="M16" t="str">
        <v>geknetet</v>
      </c>
    </row>
    <row r="17" spans="1:13" x14ac:dyDescent="0.2">
      <c r="A17" t="s">
        <v>2596</v>
      </c>
      <c r="J17" t="str">
        <v>Salz</v>
      </c>
      <c r="K17" t="str">
        <f t="shared" si="0"/>
        <v>Salz</v>
      </c>
      <c r="L17" t="s">
        <v>2620</v>
      </c>
      <c r="M17" t="str">
        <v>gelassen</v>
      </c>
    </row>
    <row r="18" spans="1:13" x14ac:dyDescent="0.2">
      <c r="A18" t="s">
        <v>2597</v>
      </c>
      <c r="J18" t="str">
        <v>Wasser</v>
      </c>
      <c r="K18" t="str">
        <f t="shared" si="0"/>
        <v>Wasser</v>
      </c>
      <c r="M18" t="str">
        <v>gebacken</v>
      </c>
    </row>
    <row r="19" spans="1:13" x14ac:dyDescent="0.2">
      <c r="A19" t="s">
        <v>988</v>
      </c>
      <c r="J19" t="str">
        <v>mischen.</v>
      </c>
      <c r="K19" t="str">
        <f t="shared" si="0"/>
        <v>mischen</v>
      </c>
      <c r="L19" t="s">
        <v>2620</v>
      </c>
      <c r="M19" t="str">
        <v>Zucker</v>
      </c>
    </row>
    <row r="20" spans="1:13" x14ac:dyDescent="0.2">
      <c r="A20" t="s">
        <v>2598</v>
      </c>
      <c r="J20" t="str">
        <v>3:</v>
      </c>
      <c r="K20" t="str">
        <f t="shared" si="0"/>
        <v>3:</v>
      </c>
      <c r="M20" t="str">
        <v>Schokolade</v>
      </c>
    </row>
    <row r="21" spans="1:13" x14ac:dyDescent="0.2">
      <c r="A21" t="s">
        <v>2599</v>
      </c>
      <c r="J21" t="str">
        <v>den</v>
      </c>
      <c r="K21" t="str">
        <f t="shared" si="0"/>
        <v>den</v>
      </c>
      <c r="M21" t="str">
        <v>Backpulver</v>
      </c>
    </row>
    <row r="22" spans="1:13" x14ac:dyDescent="0.2">
      <c r="A22" t="s">
        <v>2600</v>
      </c>
      <c r="J22" t="str">
        <v>Teig</v>
      </c>
      <c r="K22" t="str">
        <f t="shared" si="0"/>
        <v>Teig</v>
      </c>
      <c r="L22" t="s">
        <v>2620</v>
      </c>
      <c r="M22" t="str">
        <v>aufschlagen</v>
      </c>
    </row>
    <row r="23" spans="1:13" x14ac:dyDescent="0.2">
      <c r="A23" t="s">
        <v>2580</v>
      </c>
      <c r="J23" t="str">
        <v>mit</v>
      </c>
      <c r="K23" t="str">
        <f t="shared" si="0"/>
        <v>mit</v>
      </c>
      <c r="M23" t="str">
        <v>Kugeln</v>
      </c>
    </row>
    <row r="24" spans="1:13" x14ac:dyDescent="0.2">
      <c r="A24" t="s">
        <v>2601</v>
      </c>
      <c r="J24" t="str">
        <v>Händen</v>
      </c>
      <c r="K24" t="str">
        <f t="shared" si="0"/>
        <v>Händen</v>
      </c>
      <c r="L24" t="s">
        <v>2620</v>
      </c>
      <c r="M24" t="str">
        <v>formen</v>
      </c>
    </row>
    <row r="25" spans="1:13" x14ac:dyDescent="0.2">
      <c r="A25" t="s">
        <v>2602</v>
      </c>
      <c r="J25" t="str">
        <v>kneten.</v>
      </c>
      <c r="K25" t="str">
        <f t="shared" si="0"/>
        <v>kneten</v>
      </c>
      <c r="L25" t="s">
        <v>2620</v>
      </c>
      <c r="M25" t="str">
        <v>aufgeschlagen</v>
      </c>
    </row>
    <row r="26" spans="1:13" x14ac:dyDescent="0.2">
      <c r="A26" t="s">
        <v>2603</v>
      </c>
      <c r="J26" t="str">
        <v>4:</v>
      </c>
      <c r="K26" t="str">
        <f t="shared" si="0"/>
        <v>4:</v>
      </c>
      <c r="M26" t="str">
        <v>gerührt</v>
      </c>
    </row>
    <row r="27" spans="1:13" x14ac:dyDescent="0.2">
      <c r="A27" t="s">
        <v>2604</v>
      </c>
      <c r="J27" t="str">
        <v>Stunde</v>
      </c>
      <c r="K27" t="str">
        <f t="shared" si="0"/>
        <v>Stunde</v>
      </c>
      <c r="M27" t="str">
        <v>geformt</v>
      </c>
    </row>
    <row r="28" spans="1:13" x14ac:dyDescent="0.2">
      <c r="A28" t="s">
        <v>2605</v>
      </c>
      <c r="J28" t="str">
        <v>gehen</v>
      </c>
      <c r="K28" t="str">
        <f t="shared" si="0"/>
        <v>gehen</v>
      </c>
      <c r="L28" t="s">
        <v>2620</v>
      </c>
    </row>
    <row r="29" spans="1:13" x14ac:dyDescent="0.2">
      <c r="A29" t="s">
        <v>2606</v>
      </c>
      <c r="J29" t="str">
        <v>lassen.</v>
      </c>
      <c r="K29" t="str">
        <f t="shared" si="0"/>
        <v>lassen</v>
      </c>
      <c r="L29" t="s">
        <v>2620</v>
      </c>
    </row>
    <row r="30" spans="1:13" x14ac:dyDescent="0.2">
      <c r="A30" t="s">
        <v>2607</v>
      </c>
      <c r="J30" t="str">
        <v>5:</v>
      </c>
      <c r="K30" t="str">
        <f t="shared" si="0"/>
        <v>5:</v>
      </c>
    </row>
    <row r="31" spans="1:13" x14ac:dyDescent="0.2">
      <c r="A31" t="s">
        <v>2608</v>
      </c>
      <c r="J31" t="str">
        <v>Brot</v>
      </c>
      <c r="K31" t="str">
        <f t="shared" si="0"/>
        <v>Brot</v>
      </c>
    </row>
    <row r="32" spans="1:13" x14ac:dyDescent="0.2">
      <c r="A32" t="s">
        <v>2609</v>
      </c>
      <c r="J32" t="str">
        <v>im</v>
      </c>
      <c r="K32" t="str">
        <f t="shared" si="0"/>
        <v>im</v>
      </c>
    </row>
    <row r="33" spans="1:12" x14ac:dyDescent="0.2">
      <c r="A33" t="s">
        <v>2610</v>
      </c>
      <c r="J33" t="str">
        <v>Ofen</v>
      </c>
      <c r="K33" t="str">
        <f t="shared" si="0"/>
        <v>Ofen</v>
      </c>
    </row>
    <row r="34" spans="1:12" x14ac:dyDescent="0.2">
      <c r="A34" t="s">
        <v>2611</v>
      </c>
      <c r="J34" t="str">
        <v>bei</v>
      </c>
      <c r="K34" t="str">
        <f t="shared" si="0"/>
        <v>bei</v>
      </c>
    </row>
    <row r="35" spans="1:12" x14ac:dyDescent="0.2">
      <c r="A35" t="s">
        <v>2612</v>
      </c>
      <c r="J35" t="str">
        <v>200°C</v>
      </c>
      <c r="K35" t="str">
        <f t="shared" si="0"/>
        <v>200°C</v>
      </c>
    </row>
    <row r="36" spans="1:12" x14ac:dyDescent="0.2">
      <c r="A36" t="s">
        <v>2613</v>
      </c>
      <c r="J36" t="str">
        <v>backen.</v>
      </c>
      <c r="K36" t="str">
        <f t="shared" si="0"/>
        <v>backen</v>
      </c>
      <c r="L36" t="s">
        <v>2620</v>
      </c>
    </row>
    <row r="37" spans="1:12" x14ac:dyDescent="0.2">
      <c r="A37" t="s">
        <v>2614</v>
      </c>
      <c r="J37" t="str">
        <v>venastd</v>
      </c>
      <c r="K37" t="str">
        <f t="shared" si="0"/>
        <v>venastd</v>
      </c>
    </row>
    <row r="38" spans="1:12" x14ac:dyDescent="0.2">
      <c r="A38" t="s">
        <v>2615</v>
      </c>
      <c r="J38" t="str">
        <v>1:</v>
      </c>
      <c r="K38" t="str">
        <f t="shared" si="0"/>
        <v>:</v>
      </c>
    </row>
    <row r="39" spans="1:12" x14ac:dyDescent="0.2">
      <c r="A39" t="s">
        <v>2616</v>
      </c>
      <c r="J39" t="str">
        <v>I(</v>
      </c>
      <c r="K39" t="str">
        <f t="shared" si="0"/>
        <v>I</v>
      </c>
    </row>
    <row r="40" spans="1:12" x14ac:dyDescent="0.2">
      <c r="A40" t="s">
        <v>2617</v>
      </c>
      <c r="J40" t="str">
        <v>2:1(</v>
      </c>
      <c r="K40" t="str">
        <f t="shared" si="0"/>
        <v>2:</v>
      </c>
    </row>
    <row r="41" spans="1:12" x14ac:dyDescent="0.2">
      <c r="A41" t="s">
        <v>2618</v>
      </c>
      <c r="J41" t="str">
        <v>It</v>
      </c>
      <c r="K41" t="str">
        <f t="shared" si="0"/>
        <v>It</v>
      </c>
    </row>
    <row r="42" spans="1:12" x14ac:dyDescent="0.2">
      <c r="A42" t="s">
        <v>2619</v>
      </c>
      <c r="J42" t="str">
        <v>gebacken?</v>
      </c>
      <c r="K42" t="str">
        <f t="shared" si="0"/>
        <v>gebacken?</v>
      </c>
    </row>
    <row r="43" spans="1:12" x14ac:dyDescent="0.2">
      <c r="J43" t="str">
        <v>i</v>
      </c>
      <c r="K43" t="str">
        <f t="shared" si="0"/>
        <v>i</v>
      </c>
    </row>
    <row r="44" spans="1:12" x14ac:dyDescent="0.2">
      <c r="J44" t="str">
        <v>habe</v>
      </c>
      <c r="K44" t="str">
        <f t="shared" si="0"/>
        <v>habe</v>
      </c>
    </row>
    <row r="45" spans="1:12" x14ac:dyDescent="0.2">
      <c r="J45" t="str">
        <v>geholt</v>
      </c>
      <c r="K45" t="str">
        <f t="shared" si="0"/>
        <v>geholt</v>
      </c>
    </row>
    <row r="46" spans="1:12" x14ac:dyDescent="0.2">
      <c r="J46" t="str">
        <v>gemischt.</v>
      </c>
      <c r="K46" t="str">
        <f t="shared" si="0"/>
        <v>gemischt</v>
      </c>
      <c r="L46" t="s">
        <v>2620</v>
      </c>
    </row>
    <row r="47" spans="1:12" x14ac:dyDescent="0.2">
      <c r="J47" t="str">
        <v>geknetet.</v>
      </c>
      <c r="K47" t="str">
        <f t="shared" si="0"/>
        <v>geknetet</v>
      </c>
      <c r="L47" t="s">
        <v>2620</v>
      </c>
    </row>
    <row r="48" spans="1:12" x14ac:dyDescent="0.2">
      <c r="J48" t="str">
        <v>gelassen.</v>
      </c>
      <c r="K48" t="str">
        <f t="shared" si="0"/>
        <v>gelassen</v>
      </c>
      <c r="L48" t="s">
        <v>2620</v>
      </c>
    </row>
    <row r="49" spans="10:12" x14ac:dyDescent="0.2">
      <c r="J49" t="str">
        <v>gebacken.</v>
      </c>
      <c r="K49" t="str">
        <f t="shared" si="0"/>
        <v>gebacken</v>
      </c>
      <c r="L49" t="s">
        <v>2620</v>
      </c>
    </row>
    <row r="50" spans="10:12" x14ac:dyDescent="0.2">
      <c r="J50" t="str">
        <v>%</v>
      </c>
      <c r="K50" t="str">
        <f t="shared" si="0"/>
        <v>%</v>
      </c>
    </row>
    <row r="51" spans="10:12" x14ac:dyDescent="0.2">
      <c r="J51" t="str">
        <v>o</v>
      </c>
      <c r="K51" t="str">
        <f t="shared" si="0"/>
        <v>o</v>
      </c>
    </row>
    <row r="52" spans="10:12" x14ac:dyDescent="0.2">
      <c r="J52" t="str">
        <v>@-d@v</v>
      </c>
      <c r="K52" t="str">
        <f t="shared" si="0"/>
        <v>@ d@v</v>
      </c>
    </row>
    <row r="53" spans="10:12" x14ac:dyDescent="0.2">
      <c r="J53" t="str">
        <v>Qr</v>
      </c>
      <c r="K53" t="str">
        <f t="shared" si="0"/>
        <v>Qr</v>
      </c>
    </row>
    <row r="54" spans="10:12" x14ac:dyDescent="0.2">
      <c r="J54" t="str">
        <v>Present))</v>
      </c>
      <c r="K54" t="str">
        <f t="shared" si="0"/>
        <v>Present</v>
      </c>
    </row>
    <row r="55" spans="10:12" x14ac:dyDescent="0.2">
      <c r="J55" t="str">
        <v>X</v>
      </c>
      <c r="K55" t="str">
        <f t="shared" si="0"/>
        <v>X</v>
      </c>
    </row>
    <row r="56" spans="10:12" x14ac:dyDescent="0.2">
      <c r="J56" t="str">
        <v>T</v>
      </c>
      <c r="K56" t="str">
        <f t="shared" si="0"/>
        <v>T</v>
      </c>
    </row>
    <row r="57" spans="10:12" x14ac:dyDescent="0.2">
      <c r="J57" t="str">
        <v>s</v>
      </c>
      <c r="K57" t="str">
        <f t="shared" si="0"/>
        <v>s</v>
      </c>
    </row>
    <row r="58" spans="10:12" x14ac:dyDescent="0.2">
      <c r="J58" t="str">
        <v>D</v>
      </c>
      <c r="K58" t="str">
        <f t="shared" si="0"/>
        <v>D</v>
      </c>
    </row>
    <row r="59" spans="10:12" x14ac:dyDescent="0.2">
      <c r="J59" t="str">
        <v>0</v>
      </c>
      <c r="K59" t="str">
        <f t="shared" si="0"/>
        <v>0</v>
      </c>
    </row>
    <row r="60" spans="10:12" x14ac:dyDescent="0.2">
      <c r="J60" t="str">
        <v>ó</v>
      </c>
      <c r="K60" t="str">
        <f t="shared" si="0"/>
        <v>ó</v>
      </c>
    </row>
    <row r="61" spans="10:12" x14ac:dyDescent="0.2">
      <c r="J61" t="str">
        <v>6</v>
      </c>
      <c r="K61" t="str">
        <f t="shared" si="0"/>
        <v>6</v>
      </c>
    </row>
    <row r="62" spans="10:12" x14ac:dyDescent="0.2">
      <c r="J62" t="str">
        <v>©</v>
      </c>
      <c r="K62" t="str">
        <f t="shared" si="0"/>
        <v>©</v>
      </c>
    </row>
    <row r="63" spans="10:12" x14ac:dyDescent="0.2">
      <c r="J63" t="str">
        <v>□</v>
      </c>
      <c r="K63" t="str">
        <f t="shared" si="0"/>
        <v>□</v>
      </c>
    </row>
    <row r="64" spans="10:12" x14ac:dyDescent="0.2">
      <c r="J64" t="str">
        <v>Als</v>
      </c>
      <c r="K64" t="str">
        <f t="shared" si="0"/>
        <v>Als</v>
      </c>
    </row>
    <row r="65" spans="10:12" x14ac:dyDescent="0.2">
      <c r="J65" t="str">
        <v>erstes</v>
      </c>
      <c r="K65" t="str">
        <f t="shared" si="0"/>
        <v>erstes</v>
      </c>
    </row>
    <row r="66" spans="10:12" x14ac:dyDescent="0.2">
      <c r="J66" t="str">
        <v>Zucker,</v>
      </c>
      <c r="K66" t="str">
        <f t="shared" si="0"/>
        <v>Zucker</v>
      </c>
      <c r="L66" t="s">
        <v>2620</v>
      </c>
    </row>
    <row r="67" spans="10:12" x14ac:dyDescent="0.2">
      <c r="J67" t="str">
        <v>Schokolade</v>
      </c>
      <c r="K67" t="str">
        <f t="shared" ref="K67:K108" si="1">SUBSTITUTE(SUBSTITUTE(SUBSTITUTE(SUBSTITUTE(SUBSTITUTE(LEFT(J67,FIND(",",J67&amp;",")-1),"-"," "),"1",""),"(",""),")",""),".","")</f>
        <v>Schokolade</v>
      </c>
      <c r="L67" t="s">
        <v>2620</v>
      </c>
    </row>
    <row r="68" spans="10:12" x14ac:dyDescent="0.2">
      <c r="J68" t="str">
        <v>Backpulver</v>
      </c>
      <c r="K68" t="str">
        <f t="shared" si="1"/>
        <v>Backpulver</v>
      </c>
      <c r="L68" t="s">
        <v>2620</v>
      </c>
    </row>
    <row r="69" spans="10:12" x14ac:dyDescent="0.2">
      <c r="J69" t="str">
        <v>mischénhritt</v>
      </c>
      <c r="K69" t="str">
        <f t="shared" si="1"/>
        <v>mischénhritt</v>
      </c>
    </row>
    <row r="70" spans="10:12" x14ac:dyDescent="0.2">
      <c r="J70" t="str">
        <v>Id</v>
      </c>
      <c r="K70" t="str">
        <f t="shared" si="1"/>
        <v>Id</v>
      </c>
    </row>
    <row r="71" spans="10:12" x14ac:dyDescent="0.2">
      <c r="J71" t="str">
        <v>Ihr</v>
      </c>
      <c r="K71" t="str">
        <f t="shared" si="1"/>
        <v>Ihr</v>
      </c>
    </row>
    <row r="72" spans="10:12" x14ac:dyDescent="0.2">
      <c r="J72" t="str">
        <v>müsst</v>
      </c>
      <c r="K72" t="str">
        <f t="shared" si="1"/>
        <v>müsst</v>
      </c>
    </row>
    <row r="73" spans="10:12" x14ac:dyDescent="0.2">
      <c r="J73" t="str">
        <v>ein</v>
      </c>
      <c r="K73" t="str">
        <f t="shared" si="1"/>
        <v>ein</v>
      </c>
    </row>
    <row r="74" spans="10:12" x14ac:dyDescent="0.2">
      <c r="J74" t="str">
        <v>Ei</v>
      </c>
      <c r="K74" t="str">
        <f t="shared" si="1"/>
        <v>Ei</v>
      </c>
    </row>
    <row r="75" spans="10:12" x14ac:dyDescent="0.2">
      <c r="J75" t="str">
        <v>aufschlagen.</v>
      </c>
      <c r="K75" t="str">
        <f t="shared" si="1"/>
        <v>aufschlagen</v>
      </c>
      <c r="L75" t="s">
        <v>2620</v>
      </c>
    </row>
    <row r="76" spans="10:12" x14ac:dyDescent="0.2">
      <c r="J76" t="str">
        <v>Wir</v>
      </c>
      <c r="K76" t="str">
        <f t="shared" si="1"/>
        <v>Wir</v>
      </c>
    </row>
    <row r="77" spans="10:12" x14ac:dyDescent="0.2">
      <c r="J77" t="str">
        <v>müssen</v>
      </c>
      <c r="K77" t="str">
        <f t="shared" si="1"/>
        <v>müssen</v>
      </c>
    </row>
    <row r="78" spans="10:12" x14ac:dyDescent="0.2">
      <c r="J78" t="str">
        <v>dem</v>
      </c>
      <c r="K78" t="str">
        <f t="shared" si="1"/>
        <v>dem</v>
      </c>
    </row>
    <row r="79" spans="10:12" x14ac:dyDescent="0.2">
      <c r="J79" t="str">
        <v>Rührgerät</v>
      </c>
      <c r="K79" t="str">
        <f t="shared" si="1"/>
        <v>Rührgerät</v>
      </c>
    </row>
    <row r="80" spans="10:12" x14ac:dyDescent="0.2">
      <c r="J80" t="str">
        <v>rühren.</v>
      </c>
      <c r="K80" t="str">
        <f t="shared" si="1"/>
        <v>rühren</v>
      </c>
    </row>
    <row r="81" spans="10:12" x14ac:dyDescent="0.2">
      <c r="J81" t="str">
        <v>zu</v>
      </c>
      <c r="K81" t="str">
        <f t="shared" si="1"/>
        <v>zu</v>
      </c>
    </row>
    <row r="82" spans="10:12" x14ac:dyDescent="0.2">
      <c r="J82" t="str">
        <v>Kugeln</v>
      </c>
      <c r="K82" t="str">
        <f t="shared" si="1"/>
        <v>Kugeln</v>
      </c>
      <c r="L82" t="s">
        <v>2620</v>
      </c>
    </row>
    <row r="83" spans="10:12" x14ac:dyDescent="0.2">
      <c r="J83" t="str">
        <v>formen.</v>
      </c>
      <c r="K83" t="str">
        <f t="shared" si="1"/>
        <v>formen</v>
      </c>
      <c r="L83" t="s">
        <v>2620</v>
      </c>
    </row>
    <row r="84" spans="10:12" x14ac:dyDescent="0.2">
      <c r="J84" t="str">
        <v>6:</v>
      </c>
      <c r="K84" t="str">
        <f t="shared" si="1"/>
        <v>6:</v>
      </c>
    </row>
    <row r="85" spans="10:12" x14ac:dyDescent="0.2">
      <c r="J85" t="str">
        <v>Er</v>
      </c>
      <c r="K85" t="str">
        <f t="shared" si="1"/>
        <v>Er</v>
      </c>
    </row>
    <row r="86" spans="10:12" x14ac:dyDescent="0.2">
      <c r="J86" t="str">
        <v>muss</v>
      </c>
      <c r="K86" t="str">
        <f t="shared" si="1"/>
        <v>muss</v>
      </c>
    </row>
    <row r="87" spans="10:12" x14ac:dyDescent="0.2">
      <c r="J87" t="str">
        <v>Backofen</v>
      </c>
      <c r="K87" t="str">
        <f t="shared" si="1"/>
        <v>Backofen</v>
      </c>
    </row>
    <row r="88" spans="10:12" x14ac:dyDescent="0.2">
      <c r="J88" t="str">
        <v>Wie</v>
      </c>
      <c r="K88" t="str">
        <f t="shared" si="1"/>
        <v>Wie</v>
      </c>
    </row>
    <row r="89" spans="10:12" x14ac:dyDescent="0.2">
      <c r="J89" t="str">
        <v>lange</v>
      </c>
      <c r="K89" t="str">
        <f t="shared" si="1"/>
        <v>lange</v>
      </c>
    </row>
    <row r="90" spans="10:12" x14ac:dyDescent="0.2">
      <c r="J90" t="str">
        <v>ist</v>
      </c>
      <c r="K90" t="str">
        <f t="shared" si="1"/>
        <v>ist</v>
      </c>
    </row>
    <row r="91" spans="10:12" x14ac:dyDescent="0.2">
      <c r="J91" t="str">
        <v>der</v>
      </c>
      <c r="K91" t="str">
        <f t="shared" si="1"/>
        <v>der</v>
      </c>
    </row>
    <row r="92" spans="10:12" x14ac:dyDescent="0.2">
      <c r="J92" t="str">
        <v>gegangen?</v>
      </c>
      <c r="K92" t="str">
        <f t="shared" si="1"/>
        <v>gegangen?</v>
      </c>
    </row>
    <row r="93" spans="10:12" x14ac:dyDescent="0.2">
      <c r="J93" t="str">
        <v>geht</v>
      </c>
      <c r="K93" t="str">
        <f t="shared" si="1"/>
        <v>geht</v>
      </c>
    </row>
    <row r="94" spans="10:12" x14ac:dyDescent="0.2">
      <c r="J94" t="str">
        <v>Stunde.</v>
      </c>
      <c r="K94" t="str">
        <f t="shared" si="1"/>
        <v>Stunde</v>
      </c>
    </row>
    <row r="95" spans="10:12" x14ac:dyDescent="0.2">
      <c r="J95" t="str">
        <v>gegangen.</v>
      </c>
      <c r="K95" t="str">
        <f t="shared" si="1"/>
        <v>gegangen</v>
      </c>
    </row>
    <row r="96" spans="10:12" x14ac:dyDescent="0.2">
      <c r="J96" t="str">
        <v>II</v>
      </c>
      <c r="K96" t="str">
        <f t="shared" si="1"/>
        <v>II</v>
      </c>
    </row>
    <row r="97" spans="10:12" x14ac:dyDescent="0.2">
      <c r="J97" t="str">
        <v>W</v>
      </c>
      <c r="K97" t="str">
        <f t="shared" si="1"/>
        <v>W</v>
      </c>
    </row>
    <row r="98" spans="10:12" x14ac:dyDescent="0.2">
      <c r="J98" t="str">
        <v>5.</v>
      </c>
      <c r="K98" t="str">
        <f t="shared" si="1"/>
        <v>5</v>
      </c>
    </row>
    <row r="99" spans="10:12" x14ac:dyDescent="0.2">
      <c r="J99" t="str">
        <v>h</v>
      </c>
      <c r="K99" t="str">
        <f t="shared" si="1"/>
        <v>h</v>
      </c>
    </row>
    <row r="100" spans="10:12" x14ac:dyDescent="0.2">
      <c r="J100" t="str">
        <v>geholt.</v>
      </c>
      <c r="K100" t="str">
        <f t="shared" si="1"/>
        <v>geholt</v>
      </c>
    </row>
    <row r="101" spans="10:12" x14ac:dyDescent="0.2">
      <c r="J101" t="str">
        <v>hast</v>
      </c>
      <c r="K101" t="str">
        <f t="shared" si="1"/>
        <v>hast</v>
      </c>
    </row>
    <row r="102" spans="10:12" x14ac:dyDescent="0.2">
      <c r="J102" t="str">
        <v>■</v>
      </c>
      <c r="K102" t="str">
        <f t="shared" si="1"/>
        <v>■</v>
      </c>
    </row>
    <row r="103" spans="10:12" x14ac:dyDescent="0.2">
      <c r="J103" t="str">
        <v>habt</v>
      </c>
      <c r="K103" t="str">
        <f t="shared" si="1"/>
        <v>habt</v>
      </c>
    </row>
    <row r="104" spans="10:12" x14ac:dyDescent="0.2">
      <c r="J104" t="str">
        <v>aufgeschlagen.</v>
      </c>
      <c r="K104" t="str">
        <f t="shared" si="1"/>
        <v>aufgeschlagen</v>
      </c>
      <c r="L104" t="s">
        <v>2620</v>
      </c>
    </row>
    <row r="105" spans="10:12" x14ac:dyDescent="0.2">
      <c r="J105" t="str">
        <v>r</v>
      </c>
      <c r="K105" t="str">
        <f t="shared" si="1"/>
        <v>r</v>
      </c>
    </row>
    <row r="106" spans="10:12" x14ac:dyDescent="0.2">
      <c r="J106" t="str">
        <v>haben</v>
      </c>
      <c r="K106" t="str">
        <f t="shared" si="1"/>
        <v>haben</v>
      </c>
    </row>
    <row r="107" spans="10:12" x14ac:dyDescent="0.2">
      <c r="J107" t="str">
        <v>gerührt.</v>
      </c>
      <c r="K107" t="str">
        <f t="shared" si="1"/>
        <v>gerührt</v>
      </c>
      <c r="L107" t="s">
        <v>2620</v>
      </c>
    </row>
    <row r="108" spans="10:12" x14ac:dyDescent="0.2">
      <c r="J108" t="str">
        <v>geformt.</v>
      </c>
      <c r="K108" t="str">
        <f t="shared" si="1"/>
        <v>geformt</v>
      </c>
      <c r="L108" t="s">
        <v>2620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29-May-2026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29-May-2026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29</vt:i4>
      </vt:variant>
    </vt:vector>
  </HeadingPairs>
  <TitlesOfParts>
    <vt:vector size="59" baseType="lpstr">
      <vt:lpstr>2025</vt:lpstr>
      <vt:lpstr>2026</vt:lpstr>
      <vt:lpstr>Sheet6</vt:lpstr>
      <vt:lpstr>Bread</vt:lpstr>
      <vt:lpstr>LongTermTraining</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_B</vt:lpstr>
      <vt:lpstr>_BP</vt:lpstr>
      <vt:lpstr>_f</vt:lpstr>
      <vt:lpstr>_GP</vt:lpstr>
      <vt:lpstr>_i</vt:lpstr>
      <vt:lpstr>_L</vt:lpstr>
      <vt:lpstr>_M</vt:lpstr>
      <vt:lpstr>_MAP</vt:lpstr>
      <vt:lpstr>_MG</vt:lpstr>
      <vt:lpstr>_nH</vt:lpstr>
      <vt:lpstr>'2026'!_nHd</vt:lpstr>
      <vt:lpstr>_nHd</vt:lpstr>
      <vt:lpstr>_nP</vt:lpstr>
      <vt:lpstr>_nT</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2026-05-29T13:50:29Z</dcterms:modified>
</cp:coreProperties>
</file>