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B0D28567-4DCA-43BE-8420-4ABFA642075B}" xr6:coauthVersionLast="47" xr6:coauthVersionMax="47" xr10:uidLastSave="{00000000-0000-0000-0000-000000000000}"/>
  <bookViews>
    <workbookView xWindow="-108" yWindow="-108" windowWidth="23256" windowHeight="12456" activeTab="3" xr2:uid="{00000000-000D-0000-FFFF-FFFF00000000}"/>
  </bookViews>
  <sheets>
    <sheet name="Original" sheetId="1" r:id="rId1"/>
    <sheet name="EDA" sheetId="2" r:id="rId2"/>
    <sheet name="Experiment" sheetId="3" r:id="rId3"/>
    <sheet name="SingleFunction" sheetId="4" r:id="rId4"/>
  </sheets>
  <definedNames>
    <definedName name="_xlnm._FilterDatabase" localSheetId="1" hidden="1">EDA!$G$2:$I$10</definedName>
    <definedName name="_xlnm._FilterDatabase" localSheetId="0" hidden="1">Original!$G$2:$I$10</definedName>
    <definedName name="_xlnm._FilterDatabase" localSheetId="3" hidden="1">SingleFunction!$G$2:$I$10</definedName>
    <definedName name="HD_Date">_xlfn.LET(_xlpm.dt, TODAY(),      _xlpm.y,  YEAR(_xlpm.dt),      _xlpm.m,  MONTH(_xlpm.dt),      _xlpm.d,  DAY(_xlpm.dt),      TEXT(DATE(_xlpm.y,_xlpm.m,_xlpm.d),"dd-mmm-yyyy")     )</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5" i="4" l="1" a="1"/>
  <c r="B25" i="4" s="1"/>
  <c r="S5" i="3" a="1"/>
  <c r="S5" i="3" s="1"/>
  <c r="P5" i="3" a="1"/>
  <c r="P5" i="3" s="1"/>
  <c r="B29" i="2" a="1"/>
  <c r="B29" i="2" s="1"/>
  <c r="L3" i="2" s="1" a="1"/>
  <c r="L3" i="2" s="1"/>
  <c r="M5" i="3" a="1"/>
  <c r="M5" i="3" s="1"/>
  <c r="F5" i="3" a="1"/>
  <c r="F5" i="3" s="1"/>
  <c r="K5" i="3" s="1" a="1"/>
  <c r="K5" i="3" s="1"/>
  <c r="M78" i="2"/>
  <c r="L78" i="2"/>
  <c r="L76" i="2"/>
  <c r="N76" i="2" s="1"/>
  <c r="O73" i="2"/>
  <c r="M73" i="2"/>
  <c r="N73" i="2" s="1"/>
  <c r="L73" i="2"/>
  <c r="K73" i="2"/>
  <c r="L72" i="2"/>
  <c r="O72" i="2" s="1"/>
  <c r="K72" i="2"/>
  <c r="F72" i="2" a="1"/>
  <c r="F72" i="2" s="1"/>
  <c r="B70" i="2" a="1"/>
  <c r="B70" i="2" s="1"/>
  <c r="N78" i="2" l="1"/>
  <c r="Q78" i="2" s="1"/>
  <c r="Q76" i="2"/>
  <c r="P73" i="2"/>
  <c r="Q73" i="2" s="1"/>
  <c r="M72" i="2"/>
  <c r="N72" i="2" l="1"/>
  <c r="P72" i="2" s="1"/>
  <c r="Q72" i="2"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<sst xmlns="http://schemas.openxmlformats.org/spreadsheetml/2006/main" count="255" uniqueCount="10">
  <si>
    <t>Question Tables</t>
  </si>
  <si>
    <t>Result</t>
  </si>
  <si>
    <t>Date</t>
  </si>
  <si>
    <t>Project</t>
  </si>
  <si>
    <t>A</t>
  </si>
  <si>
    <t>B</t>
  </si>
  <si>
    <t>C</t>
  </si>
  <si>
    <t>Actual Progress</t>
  </si>
  <si>
    <t>CH-054 Solution</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</si>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</sst>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onsolas"/>
      <family val="2"/>
      <scheme val="minor"/>
    </font>
    <font>
      <sz val="8"/>
      <name val="Consolas"/>
      <family val="2"/>
      <scheme val="minor"/>
    </font>
    <font>
      <sz val="11"/>
      <color theme="1"/>
      <name val="Times New Roman"/>
      <family val="1"/>
    </font>
    <font>
      <b/>
      <sz val="11"/>
      <color theme="1"/>
      <name val="Consolas"/>
      <family val="1"/>
      <scheme val="minor"/>
    </font>
    <font>
      <b/>
      <sz val="11"/>
      <color theme="0"/>
      <name val="Times New Roman"/>
      <family val="1"/>
    </font>
    <font>
      <sz val="12"/>
      <color rgb="FF0D0D0D"/>
      <name val="Times New Roman"/>
      <family val="1"/>
    </font>
    <font>
      <b/>
      <sz val="12"/>
      <color theme="0"/>
      <name val="Times New Roman"/>
      <family val="1"/>
    </font>
    <font>
      <b/>
      <sz val="15"/>
      <color theme="3"/>
      <name val="Aptos Mono"/>
      <family val="2"/>
    </font>
    <font>
      <sz val="10"/>
      <color theme="1"/>
      <name val="Consolas"/>
      <family val="2"/>
      <scheme val="minor"/>
    </font>
    <font>
      <b/>
      <sz val="10"/>
      <color theme="1"/>
      <name val="Consolas"/>
      <family val="2"/>
      <scheme val="minor"/>
    </font>
  </fonts>
  <fills count="6">
    <fill>
      <patternFill patternType="none"/>
    </fill>
    <fill>
      <patternFill patternType="gray125"/>
    </fill>
    <fill>
      <patternFill patternType="solid">
        <fgColor rgb="FF58508D"/>
        <bgColor indexed="64"/>
      </patternFill>
    </fill>
    <fill>
      <patternFill patternType="solid">
        <fgColor rgb="FFFFFF00"/>
        <bgColor indexed="64"/>
      </patternFill>
    </fill>
    <fill>
      <patternFill patternType="solid">
        <fgColor rgb="FF938CBE"/>
        <bgColor indexed="64"/>
      </patternFill>
    </fill>
    <fill>
      <patternFill patternType="solid">
        <fgColor theme="6" tint="0.59996337778862885"/>
        <bgColor indexed="64"/>
      </patternFill>
    </fill>
  </fills>
  <borders count="7">
    <border>
      <left/>
      <right/>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right/>
      <top style="thin">
        <color auto="1"/>
      </top>
      <bottom style="hair">
        <color auto="1"/>
      </bottom>
      <diagonal/>
    </border>
    <border>
      <left/>
      <right/>
      <top/>
      <bottom style="thick">
        <color theme="4"/>
      </bottom>
      <diagonal/>
    </border>
  </borders>
  <cellStyleXfs count="4">
    <xf numFmtId="0" fontId="0" fillId="0" borderId="0"/>
    <xf numFmtId="0" fontId="7" fillId="0" borderId="6" applyNumberFormat="0" applyFill="0" applyAlignment="0" applyProtection="0"/>
    <xf numFmtId="0" fontId="8" fillId="0" borderId="0"/>
    <xf numFmtId="0" fontId="9" fillId="5" borderId="0" applyNumberFormat="0" applyAlignment="0" applyProtection="0"/>
  </cellStyleXfs>
  <cellXfs count="17">
    <xf numFmtId="0" fontId="0" fillId="0" borderId="0" xfId="0"/>
    <xf numFmtId="0" fontId="2" fillId="0" borderId="0" xfId="0" applyFont="1"/>
    <xf numFmtId="0" fontId="0" fillId="0" borderId="0" xfId="0" applyAlignment="1">
      <alignment horizontal="center"/>
    </xf>
    <xf numFmtId="0" fontId="3" fillId="0" borderId="0" xfId="0" applyFont="1" applyAlignment="1">
      <alignment vertical="center"/>
    </xf>
    <xf numFmtId="4" fontId="2" fillId="0" borderId="0" xfId="0" applyNumberFormat="1" applyFont="1"/>
    <xf numFmtId="4" fontId="0" fillId="0" borderId="0" xfId="0" applyNumberFormat="1"/>
    <xf numFmtId="0" fontId="4" fillId="2" borderId="4" xfId="0" applyFont="1" applyFill="1" applyBorder="1" applyAlignment="1">
      <alignment horizontal="center" vertical="center"/>
    </xf>
    <xf numFmtId="0" fontId="4" fillId="2" borderId="3" xfId="0" applyFont="1" applyFill="1" applyBorder="1" applyAlignment="1">
      <alignment horizontal="center" vertical="center"/>
    </xf>
    <xf numFmtId="0" fontId="5" fillId="0" borderId="2" xfId="0" applyFont="1" applyBorder="1" applyAlignment="1">
      <alignment horizontal="center" vertical="center" wrapText="1"/>
    </xf>
    <xf numFmtId="0" fontId="4" fillId="2" borderId="4" xfId="0" applyFont="1" applyFill="1" applyBorder="1" applyAlignment="1">
      <alignment horizontal="center" vertical="center" wrapText="1"/>
    </xf>
    <xf numFmtId="9" fontId="5" fillId="0" borderId="2" xfId="0" applyNumberFormat="1" applyFont="1" applyBorder="1" applyAlignment="1">
      <alignment horizontal="center" vertical="center" wrapText="1"/>
    </xf>
    <xf numFmtId="14" fontId="6" fillId="4" borderId="1" xfId="0" applyNumberFormat="1" applyFont="1" applyFill="1" applyBorder="1" applyAlignment="1">
      <alignment horizontal="center"/>
    </xf>
    <xf numFmtId="9" fontId="5" fillId="3" borderId="2" xfId="0" applyNumberFormat="1" applyFont="1" applyFill="1" applyBorder="1" applyAlignment="1">
      <alignment horizontal="center" vertical="center" wrapText="1"/>
    </xf>
    <xf numFmtId="4" fontId="7" fillId="0" borderId="6" xfId="1" applyNumberFormat="1"/>
    <xf numFmtId="0" fontId="8" fillId="0" borderId="0" xfId="2"/>
    <xf numFmtId="0" fontId="4" fillId="2" borderId="5" xfId="0" applyFont="1" applyFill="1" applyBorder="1" applyAlignment="1">
      <alignment horizontal="center" vertical="center"/>
    </xf>
    <xf numFmtId="0" fontId="8" fillId="0" borderId="0" xfId="2" applyAlignment="1">
      <alignment wrapText="1"/>
    </xf>
  </cellXfs>
  <cellStyles count="4">
    <cellStyle name="Heading 1" xfId="1" builtinId="16"/>
    <cellStyle name="Intro_Hd" xfId="3" xr:uid="{464B17D7-087D-4543-A532-640BE73C2EE2}"/>
    <cellStyle name="Normal" xfId="0" builtinId="0"/>
    <cellStyle name="Normal 2" xfId="2" xr:uid="{92DAC45E-EA74-418C-9EB0-1EB872499779}"/>
  </cellStyles>
  <dxfs count="0"/>
  <tableStyles count="0" defaultTableStyle="TableStyleMedium2" defaultPivotStyle="PivotStyleLight16"/>
  <colors>
    <mruColors>
      <color rgb="FF938CBE"/>
      <color rgb="FF58508D"/>
      <color rgb="FFBC5090"/>
      <color rgb="FFFFA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4</xdr:col>
      <xdr:colOff>76200</xdr:colOff>
      <xdr:row>2</xdr:row>
      <xdr:rowOff>101600</xdr:rowOff>
    </xdr:from>
    <xdr:to>
      <xdr:col>6</xdr:col>
      <xdr:colOff>517526</xdr:colOff>
      <xdr:row>22</xdr:row>
      <xdr:rowOff>168275</xdr:rowOff>
    </xdr:to>
    <xdr:grpSp>
      <xdr:nvGrpSpPr>
        <xdr:cNvPr id="5" name="Group 4">
          <a:extLst>
            <a:ext uri="{FF2B5EF4-FFF2-40B4-BE49-F238E27FC236}">
              <a16:creationId xmlns:a16="http://schemas.microsoft.com/office/drawing/2014/main" id="{4282F47C-B666-2605-B0F1-5FA3ADBA3B01}"/>
            </a:ext>
          </a:extLst>
        </xdr:cNvPr>
        <xdr:cNvGrpSpPr/>
      </xdr:nvGrpSpPr>
      <xdr:grpSpPr>
        <a:xfrm>
          <a:off x="3314700" y="558800"/>
          <a:ext cx="4556126" cy="4029075"/>
          <a:chOff x="4132802" y="1860550"/>
          <a:chExt cx="3791314" cy="2737366"/>
        </a:xfrm>
      </xdr:grpSpPr>
      <xdr:sp macro="" textlink="">
        <xdr:nvSpPr>
          <xdr:cNvPr id="3" name="Rectangle: Rounded Corners 2">
            <a:extLst>
              <a:ext uri="{FF2B5EF4-FFF2-40B4-BE49-F238E27FC236}">
                <a16:creationId xmlns:a16="http://schemas.microsoft.com/office/drawing/2014/main" id="{55287C99-B350-D4BF-7BD6-E42B10518F35}"/>
              </a:ext>
            </a:extLst>
          </xdr:cNvPr>
          <xdr:cNvSpPr/>
        </xdr:nvSpPr>
        <xdr:spPr>
          <a:xfrm>
            <a:off x="4191000" y="1860550"/>
            <a:ext cx="3695700" cy="2737366"/>
          </a:xfrm>
          <a:prstGeom prst="roundRect">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200"/>
          </a:p>
        </xdr:txBody>
      </xdr:sp>
      <xdr:sp macro="" textlink="">
        <xdr:nvSpPr>
          <xdr:cNvPr id="7" name="TextBox 6">
            <a:extLst>
              <a:ext uri="{FF2B5EF4-FFF2-40B4-BE49-F238E27FC236}">
                <a16:creationId xmlns:a16="http://schemas.microsoft.com/office/drawing/2014/main" id="{BA92CFD9-E0BB-DAC5-95A8-A2838B2C84DA}"/>
              </a:ext>
            </a:extLst>
          </xdr:cNvPr>
          <xdr:cNvSpPr txBox="1"/>
        </xdr:nvSpPr>
        <xdr:spPr>
          <a:xfrm>
            <a:off x="4132802" y="1898650"/>
            <a:ext cx="3791314" cy="268433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AU" sz="2400" b="0">
                <a:solidFill>
                  <a:schemeClr val="bg1"/>
                </a:solidFill>
                <a:effectLst/>
                <a:latin typeface="Times New Roman" panose="02020603050405020304" pitchFamily="18" charset="0"/>
                <a:ea typeface="+mn-ea"/>
                <a:cs typeface="Times New Roman" panose="02020603050405020304" pitchFamily="18" charset="0"/>
              </a:rPr>
              <a:t>Challenge</a:t>
            </a:r>
            <a:r>
              <a:rPr lang="en-AU" sz="2400" b="0" baseline="0">
                <a:solidFill>
                  <a:schemeClr val="bg1"/>
                </a:solidFill>
                <a:effectLst/>
                <a:latin typeface="Times New Roman" panose="02020603050405020304" pitchFamily="18" charset="0"/>
                <a:ea typeface="+mn-ea"/>
                <a:cs typeface="Times New Roman" panose="02020603050405020304" pitchFamily="18" charset="0"/>
              </a:rPr>
              <a:t> 62</a:t>
            </a:r>
            <a:r>
              <a:rPr lang="en-AU" sz="2400" b="0">
                <a:solidFill>
                  <a:schemeClr val="bg1"/>
                </a:solidFill>
                <a:effectLst/>
                <a:latin typeface="Times New Roman" panose="02020603050405020304" pitchFamily="18" charset="0"/>
                <a:ea typeface="+mn-ea"/>
                <a:cs typeface="Times New Roman" panose="02020603050405020304" pitchFamily="18" charset="0"/>
              </a:rPr>
              <a:t>: Missing Values! </a:t>
            </a:r>
            <a:br>
              <a:rPr lang="en-AU" sz="1800" b="0">
                <a:solidFill>
                  <a:schemeClr val="bg1"/>
                </a:solidFill>
                <a:effectLst/>
                <a:latin typeface="Times New Roman" panose="02020603050405020304" pitchFamily="18" charset="0"/>
                <a:ea typeface="+mn-ea"/>
                <a:cs typeface="Times New Roman" panose="02020603050405020304" pitchFamily="18" charset="0"/>
              </a:rPr>
            </a:br>
            <a:r>
              <a:rPr lang="en-AU" sz="1800" b="0">
                <a:solidFill>
                  <a:schemeClr val="bg1"/>
                </a:solidFill>
                <a:effectLst/>
                <a:latin typeface="Times New Roman" panose="02020603050405020304" pitchFamily="18" charset="0"/>
                <a:ea typeface="+mn-ea"/>
                <a:cs typeface="Times New Roman" panose="02020603050405020304" pitchFamily="18" charset="0"/>
              </a:rPr>
              <a:t>The question table presents the actual progress of 3 projects at the end of each month, but some values are missing. Like in the result table, we want to fill in the missing values using linear interpolation between the known values before and after the missing period.</a:t>
            </a:r>
          </a:p>
          <a:p>
            <a:pPr algn="ctr"/>
            <a:endParaRPr lang="en-AU" sz="1800" b="0">
              <a:solidFill>
                <a:schemeClr val="bg1"/>
              </a:solidFill>
              <a:effectLst/>
              <a:latin typeface="Times New Roman" panose="02020603050405020304" pitchFamily="18" charset="0"/>
              <a:ea typeface="+mn-ea"/>
              <a:cs typeface="Times New Roman" panose="02020603050405020304" pitchFamily="18" charset="0"/>
            </a:endParaRP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For example, for Project A:</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The progress for month 8 is missing, so the average of the progress values for months 7 and 9 is used.</a:t>
            </a:r>
          </a:p>
          <a:p>
            <a:pPr algn="ctr"/>
            <a:r>
              <a:rPr lang="en-AU" sz="1800" b="0">
                <a:solidFill>
                  <a:schemeClr val="bg1"/>
                </a:solidFill>
                <a:effectLst/>
                <a:latin typeface="Times New Roman" panose="02020603050405020304" pitchFamily="18" charset="0"/>
                <a:ea typeface="+mn-ea"/>
                <a:cs typeface="Times New Roman" panose="02020603050405020304" pitchFamily="18" charset="0"/>
              </a:rPr>
              <a:t>For months 4, 5, and 6, the progress is interpolated linearly from month 3 to month 7.</a:t>
            </a:r>
          </a:p>
        </xdr:txBody>
      </xdr:sp>
    </xdr:grpSp>
    <xdr:clientData/>
  </xdr:twoCellAnchor>
  <xdr:twoCellAnchor>
    <xdr:from>
      <xdr:col>5</xdr:col>
      <xdr:colOff>2266950</xdr:colOff>
      <xdr:row>22</xdr:row>
      <xdr:rowOff>150813</xdr:rowOff>
    </xdr:from>
    <xdr:to>
      <xdr:col>6</xdr:col>
      <xdr:colOff>598488</xdr:colOff>
      <xdr:row>25</xdr:row>
      <xdr:rowOff>66676</xdr:rowOff>
    </xdr:to>
    <xdr:sp macro="" textlink="">
      <xdr:nvSpPr>
        <xdr:cNvPr id="8" name="Arrow: Bent-Up 7">
          <a:extLst>
            <a:ext uri="{FF2B5EF4-FFF2-40B4-BE49-F238E27FC236}">
              <a16:creationId xmlns:a16="http://schemas.microsoft.com/office/drawing/2014/main" id="{6F982FE3-6197-4ED2-B72A-ABB74AF981E1}"/>
            </a:ext>
          </a:extLst>
        </xdr:cNvPr>
        <xdr:cNvSpPr/>
      </xdr:nvSpPr>
      <xdr:spPr>
        <a:xfrm rot="5400000">
          <a:off x="7042150" y="4386263"/>
          <a:ext cx="544513" cy="1274763"/>
        </a:xfrm>
        <a:prstGeom prst="bentUpArrow">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twoCellAnchor>
    <xdr:from>
      <xdr:col>4</xdr:col>
      <xdr:colOff>9525</xdr:colOff>
      <xdr:row>0</xdr:row>
      <xdr:rowOff>142875</xdr:rowOff>
    </xdr:from>
    <xdr:to>
      <xdr:col>5</xdr:col>
      <xdr:colOff>142875</xdr:colOff>
      <xdr:row>2</xdr:row>
      <xdr:rowOff>104775</xdr:rowOff>
    </xdr:to>
    <xdr:sp macro="" textlink="">
      <xdr:nvSpPr>
        <xdr:cNvPr id="2" name="Arrow: Bent-Up 1">
          <a:extLst>
            <a:ext uri="{FF2B5EF4-FFF2-40B4-BE49-F238E27FC236}">
              <a16:creationId xmlns:a16="http://schemas.microsoft.com/office/drawing/2014/main" id="{E21B8CF2-2E0D-E123-0C0C-F0ACAADE8316}"/>
            </a:ext>
          </a:extLst>
        </xdr:cNvPr>
        <xdr:cNvSpPr/>
      </xdr:nvSpPr>
      <xdr:spPr>
        <a:xfrm flipV="1">
          <a:off x="3248025" y="142875"/>
          <a:ext cx="1304925" cy="438150"/>
        </a:xfrm>
        <a:prstGeom prst="bentUpArrow">
          <a:avLst/>
        </a:prstGeom>
        <a:solidFill>
          <a:srgbClr val="58508D"/>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marL="0" indent="0" algn="l"/>
          <a:endParaRPr lang="en-AU" sz="1100">
            <a:solidFill>
              <a:schemeClr val="lt1"/>
            </a:solidFill>
            <a:latin typeface="+mn-lt"/>
            <a:ea typeface="+mn-ea"/>
            <a:cs typeface="+mn-cs"/>
          </a:endParaRPr>
        </a:p>
      </xdr:txBody>
    </xdr:sp>
    <xdr:clientData/>
  </xdr:twoCellAnchor>
</xdr:wsDr>
</file>

<file path=xl/theme/theme1.xml><?xml version="1.0" encoding="utf-8"?>
<a:theme xmlns:a="http://schemas.openxmlformats.org/drawingml/2006/main" name="Biegert_Plum">
  <a:themeElements>
    <a:clrScheme name="BIegert Plum Scheme">
      <a:dk1>
        <a:sysClr val="windowText" lastClr="000000"/>
      </a:dk1>
      <a:lt1>
        <a:sysClr val="window" lastClr="FFFFFF"/>
      </a:lt1>
      <a:dk2>
        <a:srgbClr val="4E3B30"/>
      </a:dk2>
      <a:lt2>
        <a:srgbClr val="FBEEC9"/>
      </a:lt2>
      <a:accent1>
        <a:srgbClr val="803975"/>
      </a:accent1>
      <a:accent2>
        <a:srgbClr val="58204D"/>
      </a:accent2>
      <a:accent3>
        <a:srgbClr val="B44A5E"/>
      </a:accent3>
      <a:accent4>
        <a:srgbClr val="D2666D"/>
      </a:accent4>
      <a:accent5>
        <a:srgbClr val="FAB395"/>
      </a:accent5>
      <a:accent6>
        <a:srgbClr val="F2D48E"/>
      </a:accent6>
      <a:hlink>
        <a:srgbClr val="00B0F0"/>
      </a:hlink>
      <a:folHlink>
        <a:srgbClr val="00B050"/>
      </a:folHlink>
    </a:clrScheme>
    <a:fontScheme name="Biegert Plum Fonts">
      <a:majorFont>
        <a:latin typeface="Aptos Mono"/>
        <a:ea typeface=""/>
        <a:cs typeface=""/>
      </a:majorFont>
      <a:minorFont>
        <a:latin typeface="Consolas"/>
        <a:ea typeface=""/>
        <a:cs typeface=""/>
      </a:minorFont>
    </a:fontScheme>
    <a:fmtScheme name="Glossy">
      <a:fillStyleLst>
        <a:solidFill>
          <a:schemeClr val="phClr"/>
        </a:solidFill>
        <a:gradFill rotWithShape="1">
          <a:gsLst>
            <a:gs pos="0">
              <a:schemeClr val="phClr">
                <a:tint val="62000"/>
                <a:satMod val="180000"/>
              </a:schemeClr>
            </a:gs>
            <a:gs pos="65000">
              <a:schemeClr val="phClr">
                <a:tint val="32000"/>
                <a:satMod val="250000"/>
              </a:schemeClr>
            </a:gs>
            <a:gs pos="100000">
              <a:schemeClr val="phClr">
                <a:tint val="23000"/>
                <a:satMod val="300000"/>
              </a:schemeClr>
            </a:gs>
          </a:gsLst>
          <a:lin ang="16200000" scaled="0"/>
        </a:gradFill>
        <a:gradFill rotWithShape="1">
          <a:gsLst>
            <a:gs pos="0">
              <a:schemeClr val="phClr">
                <a:shade val="15000"/>
                <a:satMod val="180000"/>
              </a:schemeClr>
            </a:gs>
            <a:gs pos="50000">
              <a:schemeClr val="phClr">
                <a:shade val="45000"/>
                <a:satMod val="170000"/>
              </a:schemeClr>
            </a:gs>
            <a:gs pos="70000">
              <a:schemeClr val="phClr">
                <a:tint val="99000"/>
                <a:shade val="65000"/>
                <a:satMod val="155000"/>
              </a:schemeClr>
            </a:gs>
            <a:gs pos="100000">
              <a:schemeClr val="phClr">
                <a:tint val="95500"/>
                <a:shade val="100000"/>
                <a:satMod val="155000"/>
              </a:schemeClr>
            </a:gs>
          </a:gsLst>
          <a:lin ang="16200000" scaled="0"/>
        </a:gradFill>
      </a:fillStyleLst>
      <a:lnStyleLst>
        <a:ln w="12700" cap="flat" cmpd="sng" algn="ctr">
          <a:solidFill>
            <a:schemeClr val="phClr">
              <a:tint val="95000"/>
              <a:shade val="95000"/>
              <a:satMod val="120000"/>
            </a:schemeClr>
          </a:solidFill>
          <a:prstDash val="solid"/>
        </a:ln>
        <a:ln w="55000" cap="flat" cmpd="thickThin" algn="ctr">
          <a:solidFill>
            <a:schemeClr val="phClr">
              <a:tint val="90000"/>
              <a:satMod val="130000"/>
            </a:schemeClr>
          </a:solidFill>
          <a:prstDash val="solid"/>
        </a:ln>
        <a:ln w="50800" cap="flat" cmpd="sng" algn="ctr">
          <a:solidFill>
            <a:schemeClr val="phClr"/>
          </a:solidFill>
          <a:prstDash val="solid"/>
        </a:ln>
      </a:lnStyleLst>
      <a:effectStyleLst>
        <a:effectStyle>
          <a:effectLst>
            <a:outerShdw blurRad="50800" dist="38100" dir="5400000" rotWithShape="0">
              <a:srgbClr val="000000">
                <a:alpha val="35000"/>
              </a:srgbClr>
            </a:outerShdw>
          </a:effectLst>
        </a:effectStyle>
        <a:effectStyle>
          <a:effectLst>
            <a:outerShdw blurRad="50800" dist="38100" dir="5400000" rotWithShape="0">
              <a:srgbClr val="000000">
                <a:alpha val="35000"/>
              </a:srgbClr>
            </a:outerShdw>
          </a:effectLst>
        </a:effectStyle>
        <a:effectStyle>
          <a:effectLst>
            <a:outerShdw blurRad="63500" dist="38100" dir="5400000" rotWithShape="0">
              <a:srgbClr val="000000">
                <a:alpha val="45000"/>
              </a:srgbClr>
            </a:outerShdw>
          </a:effectLst>
          <a:scene3d>
            <a:camera prst="orthographicFront">
              <a:rot lat="0" lon="0" rev="0"/>
            </a:camera>
            <a:lightRig rig="glow" dir="t">
              <a:rot lat="0" lon="0" rev="6360000"/>
            </a:lightRig>
          </a:scene3d>
          <a:sp3d contourW="1000" prstMaterial="flat">
            <a:bevelT w="95250" h="101600"/>
            <a:contourClr>
              <a:schemeClr val="phClr">
                <a:satMod val="300000"/>
              </a:schemeClr>
            </a:contourClr>
          </a:sp3d>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937"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267957B-A9F2-4089-9F7C-2EB4C8BA672A}">
  <we:reference id="wa200003696" version="1.3.0.0" store="en-US" storeType="OMEX"/>
  <we:alternateReferences>
    <we:reference id="wa200003696" version="1.3.0.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8"/>
  <sheetViews>
    <sheetView zoomScaleNormal="100" workbookViewId="0">
      <selection activeCell="F2" sqref="F2"/>
    </sheetView>
  </sheetViews>
  <sheetFormatPr defaultRowHeight="14.4" x14ac:dyDescent="0.3"/>
  <cols>
    <col min="1" max="1" width="4.5" customWidth="1"/>
    <col min="2" max="3" width="12.3984375" customWidth="1"/>
    <col min="4" max="4" width="13.19921875" customWidth="1"/>
    <col min="5" max="5" width="15.3984375" customWidth="1"/>
    <col min="6" max="6" width="38.59765625" customWidth="1"/>
    <col min="7" max="7" width="8.3984375" customWidth="1"/>
    <col min="8" max="8" width="15.3984375" customWidth="1"/>
    <col min="9" max="9" width="8" customWidth="1"/>
    <col min="10" max="10" width="13.19921875" customWidth="1"/>
  </cols>
  <sheetData>
    <row r="1" spans="1:21" s="3" customFormat="1" ht="22.5" customHeight="1" x14ac:dyDescent="0.25">
      <c r="B1" s="15" t="s">
        <v>0</v>
      </c>
      <c r="C1" s="15"/>
      <c r="D1" s="15"/>
      <c r="G1" s="1"/>
      <c r="H1" s="15" t="s">
        <v>1</v>
      </c>
      <c r="I1" s="15"/>
      <c r="J1" s="15"/>
    </row>
    <row r="2" spans="1:21" s="1" customFormat="1" ht="13.8"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row>
    <row r="4" spans="1:21" s="1" customFormat="1" ht="15.6" x14ac:dyDescent="0.3">
      <c r="A4" s="4"/>
      <c r="B4" s="11">
        <v>44985</v>
      </c>
      <c r="C4" s="8" t="s">
        <v>4</v>
      </c>
      <c r="D4" s="10">
        <v>7.0000000000000007E-2</v>
      </c>
      <c r="H4" s="11">
        <v>44985</v>
      </c>
      <c r="I4" s="8" t="s">
        <v>4</v>
      </c>
      <c r="J4" s="10">
        <v>7.0000000000000007E-2</v>
      </c>
    </row>
    <row r="5" spans="1:21" s="1" customFormat="1" ht="15.6" x14ac:dyDescent="0.3">
      <c r="A5" s="4"/>
      <c r="B5" s="11">
        <v>45016</v>
      </c>
      <c r="C5" s="8" t="s">
        <v>4</v>
      </c>
      <c r="D5" s="10">
        <v>0.08</v>
      </c>
      <c r="H5" s="11">
        <v>45016</v>
      </c>
      <c r="I5" s="8" t="s">
        <v>4</v>
      </c>
      <c r="J5" s="10">
        <v>0.08</v>
      </c>
    </row>
    <row r="6" spans="1:21" s="1" customFormat="1" ht="15.6" x14ac:dyDescent="0.3">
      <c r="A6" s="4"/>
      <c r="B6" s="11">
        <v>45138</v>
      </c>
      <c r="C6" s="8" t="s">
        <v>4</v>
      </c>
      <c r="D6" s="10">
        <v>0.24</v>
      </c>
      <c r="H6" s="11">
        <v>45046</v>
      </c>
      <c r="I6" s="8" t="s">
        <v>4</v>
      </c>
      <c r="J6" s="12">
        <v>0.12</v>
      </c>
    </row>
    <row r="7" spans="1:21" s="1" customFormat="1" ht="15.6" x14ac:dyDescent="0.3">
      <c r="A7" s="4"/>
      <c r="B7" s="11">
        <v>45199</v>
      </c>
      <c r="C7" s="8" t="s">
        <v>4</v>
      </c>
      <c r="D7" s="10">
        <v>0.26</v>
      </c>
      <c r="H7" s="11">
        <v>45077</v>
      </c>
      <c r="I7" s="8" t="s">
        <v>4</v>
      </c>
      <c r="J7" s="12">
        <v>0.15999999999999998</v>
      </c>
    </row>
    <row r="8" spans="1:21" s="1" customFormat="1" ht="15.6" x14ac:dyDescent="0.3">
      <c r="A8" s="4"/>
      <c r="B8" s="11">
        <v>45291</v>
      </c>
      <c r="C8" s="8" t="s">
        <v>4</v>
      </c>
      <c r="D8" s="10">
        <v>0.35</v>
      </c>
      <c r="F8"/>
      <c r="H8" s="11">
        <v>45107</v>
      </c>
      <c r="I8" s="8" t="s">
        <v>4</v>
      </c>
      <c r="J8" s="12">
        <v>0.19999999999999996</v>
      </c>
    </row>
    <row r="9" spans="1:21" s="1" customFormat="1" ht="15.6" x14ac:dyDescent="0.3">
      <c r="A9" s="4"/>
      <c r="B9" s="11">
        <v>44957</v>
      </c>
      <c r="C9" s="8" t="s">
        <v>5</v>
      </c>
      <c r="D9" s="10">
        <v>0.02</v>
      </c>
      <c r="H9" s="11">
        <v>45138</v>
      </c>
      <c r="I9" s="8" t="s">
        <v>4</v>
      </c>
      <c r="J9" s="10">
        <v>0.24</v>
      </c>
    </row>
    <row r="10" spans="1:21" s="1" customFormat="1" ht="15.6" x14ac:dyDescent="0.3">
      <c r="A10" s="4"/>
      <c r="B10" s="11">
        <v>44985</v>
      </c>
      <c r="C10" s="8" t="s">
        <v>5</v>
      </c>
      <c r="D10" s="10">
        <v>0.04</v>
      </c>
      <c r="H10" s="11">
        <v>45169</v>
      </c>
      <c r="I10" s="8" t="s">
        <v>4</v>
      </c>
      <c r="J10" s="12">
        <v>0.25</v>
      </c>
    </row>
    <row r="11" spans="1:21" s="1" customFormat="1" ht="15.6" x14ac:dyDescent="0.3">
      <c r="A11" s="5"/>
      <c r="B11" s="11">
        <v>45077</v>
      </c>
      <c r="C11" s="8" t="s">
        <v>5</v>
      </c>
      <c r="D11" s="10">
        <v>0.16000000000000003</v>
      </c>
      <c r="H11" s="11">
        <v>45199</v>
      </c>
      <c r="I11" s="8" t="s">
        <v>4</v>
      </c>
      <c r="J11" s="10">
        <v>0.26</v>
      </c>
      <c r="S11"/>
      <c r="T11"/>
      <c r="U11"/>
    </row>
    <row r="12" spans="1:21" ht="15.6" x14ac:dyDescent="0.3">
      <c r="A12" s="5"/>
      <c r="B12" s="11">
        <v>45107</v>
      </c>
      <c r="C12" s="8" t="s">
        <v>5</v>
      </c>
      <c r="D12" s="10">
        <v>0.21000000000000002</v>
      </c>
      <c r="E12" s="1"/>
      <c r="G12" s="1"/>
      <c r="H12" s="11">
        <v>45230</v>
      </c>
      <c r="I12" s="8" t="s">
        <v>4</v>
      </c>
      <c r="J12" s="12">
        <v>0.28999999999999998</v>
      </c>
      <c r="R12" s="1"/>
    </row>
    <row r="13" spans="1:21" ht="15.6" x14ac:dyDescent="0.3">
      <c r="A13" s="5"/>
      <c r="B13" s="11">
        <v>45169</v>
      </c>
      <c r="C13" s="8" t="s">
        <v>5</v>
      </c>
      <c r="D13" s="10">
        <v>0.24000000000000002</v>
      </c>
      <c r="E13" s="1"/>
      <c r="G13" s="1"/>
      <c r="H13" s="11">
        <v>45260</v>
      </c>
      <c r="I13" s="8" t="s">
        <v>4</v>
      </c>
      <c r="J13" s="12">
        <v>0.31999999999999995</v>
      </c>
      <c r="R13" s="1"/>
    </row>
    <row r="14" spans="1:21" ht="15.6" x14ac:dyDescent="0.3">
      <c r="A14" s="5"/>
      <c r="B14" s="11">
        <v>45291</v>
      </c>
      <c r="C14" s="8" t="s">
        <v>5</v>
      </c>
      <c r="D14" s="10">
        <v>0.44</v>
      </c>
      <c r="E14" s="1"/>
      <c r="H14" s="11">
        <v>45291</v>
      </c>
      <c r="I14" s="8" t="s">
        <v>4</v>
      </c>
      <c r="J14" s="10">
        <v>0.35</v>
      </c>
    </row>
    <row r="15" spans="1:21" ht="15.6" x14ac:dyDescent="0.3">
      <c r="A15" s="5"/>
      <c r="B15" s="11">
        <v>44957</v>
      </c>
      <c r="C15" s="8" t="s">
        <v>6</v>
      </c>
      <c r="D15" s="10">
        <v>7.0000000000000007E-2</v>
      </c>
      <c r="H15" s="11">
        <v>44957</v>
      </c>
      <c r="I15" s="8" t="s">
        <v>5</v>
      </c>
      <c r="J15" s="10">
        <v>0.02</v>
      </c>
    </row>
    <row r="16" spans="1:21" ht="15.6" x14ac:dyDescent="0.3">
      <c r="A16" s="5"/>
      <c r="B16" s="11">
        <v>45016</v>
      </c>
      <c r="C16" s="8" t="s">
        <v>6</v>
      </c>
      <c r="D16" s="10">
        <v>0.22000000000000003</v>
      </c>
      <c r="H16" s="11">
        <v>44985</v>
      </c>
      <c r="I16" s="8" t="s">
        <v>5</v>
      </c>
      <c r="J16" s="10">
        <v>0.04</v>
      </c>
    </row>
    <row r="17" spans="1:10" ht="15.6" x14ac:dyDescent="0.3">
      <c r="A17" s="5"/>
      <c r="B17" s="11">
        <v>45077</v>
      </c>
      <c r="C17" s="8" t="s">
        <v>6</v>
      </c>
      <c r="D17" s="10">
        <v>0.34</v>
      </c>
      <c r="H17" s="11">
        <v>45016</v>
      </c>
      <c r="I17" s="8" t="s">
        <v>5</v>
      </c>
      <c r="J17" s="12">
        <v>8.0000000000000016E-2</v>
      </c>
    </row>
    <row r="18" spans="1:10" ht="15.6" x14ac:dyDescent="0.3">
      <c r="A18" s="5"/>
      <c r="B18" s="11">
        <v>45138</v>
      </c>
      <c r="C18" s="8" t="s">
        <v>6</v>
      </c>
      <c r="D18" s="10">
        <v>0.44</v>
      </c>
      <c r="H18" s="11">
        <v>45046</v>
      </c>
      <c r="I18" s="8" t="s">
        <v>5</v>
      </c>
      <c r="J18" s="12">
        <v>0.12000000000000002</v>
      </c>
    </row>
    <row r="19" spans="1:10" ht="15.6" x14ac:dyDescent="0.3">
      <c r="A19" s="5"/>
      <c r="B19" s="11">
        <v>45199</v>
      </c>
      <c r="C19" s="8" t="s">
        <v>6</v>
      </c>
      <c r="D19" s="10">
        <v>0.6</v>
      </c>
      <c r="H19" s="11">
        <v>45077</v>
      </c>
      <c r="I19" s="8" t="s">
        <v>5</v>
      </c>
      <c r="J19" s="10">
        <v>0.16000000000000003</v>
      </c>
    </row>
    <row r="20" spans="1:10" ht="15.6" x14ac:dyDescent="0.3">
      <c r="A20" s="5"/>
      <c r="B20" s="11">
        <v>45260</v>
      </c>
      <c r="C20" s="8" t="s">
        <v>6</v>
      </c>
      <c r="D20" s="10">
        <v>0.72</v>
      </c>
      <c r="H20" s="11">
        <v>45107</v>
      </c>
      <c r="I20" s="8" t="s">
        <v>5</v>
      </c>
      <c r="J20" s="10">
        <v>0.21000000000000002</v>
      </c>
    </row>
    <row r="21" spans="1:10" ht="15.6" x14ac:dyDescent="0.3">
      <c r="A21" s="5"/>
      <c r="B21" s="11">
        <v>45291</v>
      </c>
      <c r="C21" s="8" t="s">
        <v>6</v>
      </c>
      <c r="D21" s="10">
        <v>0.73</v>
      </c>
      <c r="H21" s="11">
        <v>45138</v>
      </c>
      <c r="I21" s="8" t="s">
        <v>5</v>
      </c>
      <c r="J21" s="12">
        <v>0.22500000000000003</v>
      </c>
    </row>
    <row r="22" spans="1:10" ht="15.6" x14ac:dyDescent="0.3">
      <c r="A22" s="5"/>
      <c r="H22" s="11">
        <v>45169</v>
      </c>
      <c r="I22" s="8" t="s">
        <v>5</v>
      </c>
      <c r="J22" s="10">
        <v>0.24000000000000002</v>
      </c>
    </row>
    <row r="23" spans="1:10" ht="15.6" x14ac:dyDescent="0.3">
      <c r="A23" s="5"/>
      <c r="H23" s="11">
        <v>45199</v>
      </c>
      <c r="I23" s="8" t="s">
        <v>5</v>
      </c>
      <c r="J23" s="12">
        <v>0.29000000000000004</v>
      </c>
    </row>
    <row r="24" spans="1:10" ht="15.6" x14ac:dyDescent="0.3">
      <c r="A24" s="5"/>
      <c r="H24" s="11">
        <v>45230</v>
      </c>
      <c r="I24" s="8" t="s">
        <v>5</v>
      </c>
      <c r="J24" s="12">
        <v>0.34</v>
      </c>
    </row>
    <row r="25" spans="1:10" ht="15.6" x14ac:dyDescent="0.3">
      <c r="A25" s="5"/>
      <c r="H25" s="11">
        <v>45260</v>
      </c>
      <c r="I25" s="8" t="s">
        <v>5</v>
      </c>
      <c r="J25" s="12">
        <v>0.39</v>
      </c>
    </row>
    <row r="26" spans="1:10" ht="15.6" x14ac:dyDescent="0.3">
      <c r="A26" s="5"/>
      <c r="H26" s="11">
        <v>45291</v>
      </c>
      <c r="I26" s="8" t="s">
        <v>5</v>
      </c>
      <c r="J26" s="10">
        <v>0.44</v>
      </c>
    </row>
    <row r="27" spans="1:10" ht="15.6" x14ac:dyDescent="0.3">
      <c r="A27" s="5"/>
      <c r="H27" s="11">
        <v>44957</v>
      </c>
      <c r="I27" s="8" t="s">
        <v>6</v>
      </c>
      <c r="J27" s="10">
        <v>7.0000000000000007E-2</v>
      </c>
    </row>
    <row r="28" spans="1:10" ht="15.6" x14ac:dyDescent="0.3">
      <c r="A28" s="5"/>
      <c r="H28" s="11">
        <v>44985</v>
      </c>
      <c r="I28" s="8" t="s">
        <v>6</v>
      </c>
      <c r="J28" s="12">
        <v>0.14500000000000002</v>
      </c>
    </row>
    <row r="29" spans="1:10" ht="15.6" x14ac:dyDescent="0.3">
      <c r="A29" s="5"/>
      <c r="H29" s="11">
        <v>45016</v>
      </c>
      <c r="I29" s="8" t="s">
        <v>6</v>
      </c>
      <c r="J29" s="10">
        <v>0.22000000000000003</v>
      </c>
    </row>
    <row r="30" spans="1:10" ht="15.6" x14ac:dyDescent="0.3">
      <c r="A30" s="5"/>
      <c r="H30" s="11">
        <v>45046</v>
      </c>
      <c r="I30" s="8" t="s">
        <v>6</v>
      </c>
      <c r="J30" s="12">
        <v>0.28000000000000003</v>
      </c>
    </row>
    <row r="31" spans="1:10" ht="15.6" x14ac:dyDescent="0.3">
      <c r="A31" s="5"/>
      <c r="H31" s="11">
        <v>45077</v>
      </c>
      <c r="I31" s="8" t="s">
        <v>6</v>
      </c>
      <c r="J31" s="10">
        <v>0.34</v>
      </c>
    </row>
    <row r="32" spans="1:10" ht="15.6" x14ac:dyDescent="0.3">
      <c r="H32" s="11">
        <v>45107</v>
      </c>
      <c r="I32" s="8" t="s">
        <v>6</v>
      </c>
      <c r="J32" s="12">
        <v>0.39</v>
      </c>
    </row>
    <row r="33" spans="1:10" ht="15.6" x14ac:dyDescent="0.3">
      <c r="A33" s="2"/>
      <c r="H33" s="11">
        <v>45138</v>
      </c>
      <c r="I33" s="8" t="s">
        <v>6</v>
      </c>
      <c r="J33" s="10">
        <v>0.44</v>
      </c>
    </row>
    <row r="34" spans="1:10" ht="15.6" x14ac:dyDescent="0.3">
      <c r="H34" s="11">
        <v>45169</v>
      </c>
      <c r="I34" s="8" t="s">
        <v>6</v>
      </c>
      <c r="J34" s="12">
        <v>0.52</v>
      </c>
    </row>
    <row r="35" spans="1:10" ht="15.6" x14ac:dyDescent="0.3">
      <c r="A35" s="5"/>
      <c r="H35" s="11">
        <v>45199</v>
      </c>
      <c r="I35" s="8" t="s">
        <v>6</v>
      </c>
      <c r="J35" s="10">
        <v>0.6</v>
      </c>
    </row>
    <row r="36" spans="1:10" ht="15.6" x14ac:dyDescent="0.3">
      <c r="A36" s="5"/>
      <c r="H36" s="11">
        <v>45230</v>
      </c>
      <c r="I36" s="8" t="s">
        <v>6</v>
      </c>
      <c r="J36" s="12">
        <v>0.65999999999999992</v>
      </c>
    </row>
    <row r="37" spans="1:10" ht="15.6" x14ac:dyDescent="0.3">
      <c r="A37" s="5"/>
      <c r="H37" s="11">
        <v>45260</v>
      </c>
      <c r="I37" s="8" t="s">
        <v>6</v>
      </c>
      <c r="J37" s="10">
        <v>0.72</v>
      </c>
    </row>
    <row r="38" spans="1:10" ht="15.6" x14ac:dyDescent="0.3">
      <c r="A38" s="5"/>
      <c r="H38" s="11">
        <v>45291</v>
      </c>
      <c r="I38" s="8" t="s">
        <v>6</v>
      </c>
      <c r="J38" s="10">
        <v>0.73</v>
      </c>
    </row>
  </sheetData>
  <sortState xmlns:xlrd2="http://schemas.microsoft.com/office/spreadsheetml/2017/richdata2" ref="C3:C13">
    <sortCondition ref="C8:C13"/>
  </sortState>
  <mergeCells count="2">
    <mergeCell ref="B1:D1"/>
    <mergeCell ref="H1:J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E9067-84FC-4922-9F1A-B461FB03985D}">
  <dimension ref="A1:U105"/>
  <sheetViews>
    <sheetView topLeftCell="A76" zoomScaleNormal="100" workbookViewId="0">
      <selection activeCell="B70" sqref="B70"/>
    </sheetView>
  </sheetViews>
  <sheetFormatPr defaultRowHeight="14.4" x14ac:dyDescent="0.3"/>
  <cols>
    <col min="1" max="1" width="4.5" customWidth="1"/>
    <col min="2" max="3" width="12.3984375" customWidth="1"/>
    <col min="4" max="4" width="13.19921875" customWidth="1"/>
    <col min="5" max="5" width="15.3984375" customWidth="1"/>
    <col min="6" max="6" width="38.59765625" customWidth="1"/>
    <col min="7" max="7" width="8.69921875" customWidth="1"/>
    <col min="8" max="8" width="15.3984375" customWidth="1"/>
    <col min="9" max="9" width="8" customWidth="1"/>
    <col min="10" max="10" width="13.19921875" customWidth="1"/>
  </cols>
  <sheetData>
    <row r="1" spans="1:21" s="3" customFormat="1" ht="22.5" customHeight="1" x14ac:dyDescent="0.25">
      <c r="B1" s="15" t="s">
        <v>0</v>
      </c>
      <c r="C1" s="15"/>
      <c r="D1" s="15"/>
      <c r="G1" s="1"/>
      <c r="H1" s="15" t="s">
        <v>1</v>
      </c>
      <c r="I1" s="15"/>
      <c r="J1" s="15"/>
    </row>
    <row r="2" spans="1:21" s="1" customFormat="1" ht="13.8"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c r="L3" s="1" t="b" cm="1">
        <f t="array" ref="L3:M38">H3:I38=B29:C64</f>
        <v>0</v>
      </c>
      <c r="M3" s="1" t="b">
        <v>0</v>
      </c>
    </row>
    <row r="4" spans="1:21" s="1" customFormat="1" ht="15.6" x14ac:dyDescent="0.3">
      <c r="A4" s="4"/>
      <c r="B4" s="11">
        <v>44985</v>
      </c>
      <c r="C4" s="8" t="s">
        <v>4</v>
      </c>
      <c r="D4" s="10">
        <v>7.0000000000000007E-2</v>
      </c>
      <c r="H4" s="11">
        <v>44985</v>
      </c>
      <c r="I4" s="8" t="s">
        <v>4</v>
      </c>
      <c r="J4" s="10">
        <v>7.0000000000000007E-2</v>
      </c>
      <c r="L4" s="1" t="b">
        <v>0</v>
      </c>
      <c r="M4" s="1" t="b">
        <v>0</v>
      </c>
    </row>
    <row r="5" spans="1:21" s="1" customFormat="1" ht="15.6" x14ac:dyDescent="0.3">
      <c r="A5" s="4"/>
      <c r="B5" s="11">
        <v>45016</v>
      </c>
      <c r="C5" s="8" t="s">
        <v>4</v>
      </c>
      <c r="D5" s="10">
        <v>0.08</v>
      </c>
      <c r="H5" s="11">
        <v>45016</v>
      </c>
      <c r="I5" s="8" t="s">
        <v>4</v>
      </c>
      <c r="J5" s="10">
        <v>0.08</v>
      </c>
      <c r="L5" s="1" t="b">
        <v>0</v>
      </c>
      <c r="M5" s="1" t="b">
        <v>0</v>
      </c>
    </row>
    <row r="6" spans="1:21" s="1" customFormat="1" ht="15.6" x14ac:dyDescent="0.3">
      <c r="A6" s="4"/>
      <c r="B6" s="11">
        <v>45138</v>
      </c>
      <c r="C6" s="8" t="s">
        <v>4</v>
      </c>
      <c r="D6" s="10">
        <v>0.24</v>
      </c>
      <c r="H6" s="11">
        <v>45046</v>
      </c>
      <c r="I6" s="8" t="s">
        <v>4</v>
      </c>
      <c r="J6" s="12">
        <v>0.12</v>
      </c>
      <c r="L6" s="1" t="b">
        <v>0</v>
      </c>
      <c r="M6" s="1" t="b">
        <v>0</v>
      </c>
    </row>
    <row r="7" spans="1:21" s="1" customFormat="1" ht="15.6" x14ac:dyDescent="0.3">
      <c r="A7" s="4"/>
      <c r="B7" s="11">
        <v>45199</v>
      </c>
      <c r="C7" s="8" t="s">
        <v>4</v>
      </c>
      <c r="D7" s="10">
        <v>0.26</v>
      </c>
      <c r="H7" s="11">
        <v>45077</v>
      </c>
      <c r="I7" s="8" t="s">
        <v>4</v>
      </c>
      <c r="J7" s="12">
        <v>0.15999999999999998</v>
      </c>
      <c r="L7" s="1" t="b">
        <v>0</v>
      </c>
      <c r="M7" s="1" t="b">
        <v>0</v>
      </c>
    </row>
    <row r="8" spans="1:21" s="1" customFormat="1" ht="15.6" x14ac:dyDescent="0.3">
      <c r="A8" s="4"/>
      <c r="B8" s="11">
        <v>45291</v>
      </c>
      <c r="C8" s="8" t="s">
        <v>4</v>
      </c>
      <c r="D8" s="10">
        <v>0.35</v>
      </c>
      <c r="F8"/>
      <c r="H8" s="11">
        <v>45107</v>
      </c>
      <c r="I8" s="8" t="s">
        <v>4</v>
      </c>
      <c r="J8" s="12">
        <v>0.19999999999999996</v>
      </c>
      <c r="L8" s="1" t="b">
        <v>0</v>
      </c>
      <c r="M8" s="1" t="b">
        <v>0</v>
      </c>
    </row>
    <row r="9" spans="1:21" s="1" customFormat="1" ht="15.6" x14ac:dyDescent="0.3">
      <c r="A9" s="4"/>
      <c r="B9" s="11">
        <v>44957</v>
      </c>
      <c r="C9" s="8" t="s">
        <v>5</v>
      </c>
      <c r="D9" s="10">
        <v>0.02</v>
      </c>
      <c r="H9" s="11">
        <v>45138</v>
      </c>
      <c r="I9" s="8" t="s">
        <v>4</v>
      </c>
      <c r="J9" s="10">
        <v>0.24</v>
      </c>
      <c r="L9" s="1" t="b">
        <v>0</v>
      </c>
      <c r="M9" s="1" t="b">
        <v>0</v>
      </c>
    </row>
    <row r="10" spans="1:21" s="1" customFormat="1" ht="15.6" x14ac:dyDescent="0.3">
      <c r="A10" s="4"/>
      <c r="B10" s="11">
        <v>44985</v>
      </c>
      <c r="C10" s="8" t="s">
        <v>5</v>
      </c>
      <c r="D10" s="10">
        <v>0.04</v>
      </c>
      <c r="H10" s="11">
        <v>45169</v>
      </c>
      <c r="I10" s="8" t="s">
        <v>4</v>
      </c>
      <c r="J10" s="12">
        <v>0.25</v>
      </c>
      <c r="L10" s="1" t="b">
        <v>0</v>
      </c>
      <c r="M10" s="1" t="b">
        <v>0</v>
      </c>
    </row>
    <row r="11" spans="1:21" s="1" customFormat="1" ht="15.6" x14ac:dyDescent="0.3">
      <c r="A11" s="5"/>
      <c r="B11" s="11">
        <v>45077</v>
      </c>
      <c r="C11" s="8" t="s">
        <v>5</v>
      </c>
      <c r="D11" s="10">
        <v>0.16000000000000003</v>
      </c>
      <c r="H11" s="11">
        <v>45199</v>
      </c>
      <c r="I11" s="8" t="s">
        <v>4</v>
      </c>
      <c r="J11" s="10">
        <v>0.26</v>
      </c>
      <c r="L11" s="1" t="b">
        <v>0</v>
      </c>
      <c r="M11" s="1" t="b">
        <v>0</v>
      </c>
      <c r="S11"/>
      <c r="T11"/>
      <c r="U11"/>
    </row>
    <row r="12" spans="1:21" ht="15.6" x14ac:dyDescent="0.3">
      <c r="A12" s="5"/>
      <c r="B12" s="11">
        <v>45107</v>
      </c>
      <c r="C12" s="8" t="s">
        <v>5</v>
      </c>
      <c r="D12" s="10">
        <v>0.21000000000000002</v>
      </c>
      <c r="E12" s="1"/>
      <c r="G12" s="1"/>
      <c r="H12" s="11">
        <v>45230</v>
      </c>
      <c r="I12" s="8" t="s">
        <v>4</v>
      </c>
      <c r="J12" s="12">
        <v>0.28999999999999998</v>
      </c>
      <c r="L12" t="b">
        <v>0</v>
      </c>
      <c r="M12" t="b">
        <v>0</v>
      </c>
      <c r="R12" s="1"/>
    </row>
    <row r="13" spans="1:21" ht="15.6" x14ac:dyDescent="0.3">
      <c r="A13" s="5"/>
      <c r="B13" s="11">
        <v>45169</v>
      </c>
      <c r="C13" s="8" t="s">
        <v>5</v>
      </c>
      <c r="D13" s="10">
        <v>0.24000000000000002</v>
      </c>
      <c r="E13" s="1"/>
      <c r="G13" s="1"/>
      <c r="H13" s="11">
        <v>45260</v>
      </c>
      <c r="I13" s="8" t="s">
        <v>4</v>
      </c>
      <c r="J13" s="12">
        <v>0.31999999999999995</v>
      </c>
      <c r="L13" t="b">
        <v>0</v>
      </c>
      <c r="M13" t="b">
        <v>0</v>
      </c>
      <c r="R13" s="1"/>
    </row>
    <row r="14" spans="1:21" ht="15.6" x14ac:dyDescent="0.3">
      <c r="A14" s="5"/>
      <c r="B14" s="11">
        <v>45291</v>
      </c>
      <c r="C14" s="8" t="s">
        <v>5</v>
      </c>
      <c r="D14" s="10">
        <v>0.44</v>
      </c>
      <c r="E14" s="1"/>
      <c r="H14" s="11">
        <v>45291</v>
      </c>
      <c r="I14" s="8" t="s">
        <v>4</v>
      </c>
      <c r="J14" s="10">
        <v>0.35</v>
      </c>
      <c r="L14" t="b">
        <v>0</v>
      </c>
      <c r="M14" t="b">
        <v>0</v>
      </c>
    </row>
    <row r="15" spans="1:21" ht="15.6" x14ac:dyDescent="0.3">
      <c r="A15" s="5"/>
      <c r="B15" s="11">
        <v>44957</v>
      </c>
      <c r="C15" s="8" t="s">
        <v>6</v>
      </c>
      <c r="D15" s="10">
        <v>7.0000000000000007E-2</v>
      </c>
      <c r="H15" s="11">
        <v>44957</v>
      </c>
      <c r="I15" s="8" t="s">
        <v>5</v>
      </c>
      <c r="J15" s="10">
        <v>0.02</v>
      </c>
      <c r="L15" t="b">
        <v>0</v>
      </c>
      <c r="M15" t="b">
        <v>0</v>
      </c>
    </row>
    <row r="16" spans="1:21" ht="15.6" x14ac:dyDescent="0.3">
      <c r="A16" s="5"/>
      <c r="B16" s="11">
        <v>45016</v>
      </c>
      <c r="C16" s="8" t="s">
        <v>6</v>
      </c>
      <c r="D16" s="10">
        <v>0.22000000000000003</v>
      </c>
      <c r="H16" s="11">
        <v>44985</v>
      </c>
      <c r="I16" s="8" t="s">
        <v>5</v>
      </c>
      <c r="J16" s="10">
        <v>0.04</v>
      </c>
      <c r="L16" t="b">
        <v>0</v>
      </c>
      <c r="M16" t="b">
        <v>0</v>
      </c>
    </row>
    <row r="17" spans="1:13" ht="15.6" x14ac:dyDescent="0.3">
      <c r="A17" s="5"/>
      <c r="B17" s="11">
        <v>45077</v>
      </c>
      <c r="C17" s="8" t="s">
        <v>6</v>
      </c>
      <c r="D17" s="10">
        <v>0.34</v>
      </c>
      <c r="H17" s="11">
        <v>45016</v>
      </c>
      <c r="I17" s="8" t="s">
        <v>5</v>
      </c>
      <c r="J17" s="12">
        <v>8.0000000000000016E-2</v>
      </c>
      <c r="L17" t="b">
        <v>0</v>
      </c>
      <c r="M17" t="b">
        <v>0</v>
      </c>
    </row>
    <row r="18" spans="1:13" ht="15.6" x14ac:dyDescent="0.3">
      <c r="A18" s="5"/>
      <c r="B18" s="11">
        <v>45138</v>
      </c>
      <c r="C18" s="8" t="s">
        <v>6</v>
      </c>
      <c r="D18" s="10">
        <v>0.44</v>
      </c>
      <c r="H18" s="11">
        <v>45046</v>
      </c>
      <c r="I18" s="8" t="s">
        <v>5</v>
      </c>
      <c r="J18" s="12">
        <v>0.12000000000000002</v>
      </c>
      <c r="L18" t="b">
        <v>0</v>
      </c>
      <c r="M18" t="b">
        <v>0</v>
      </c>
    </row>
    <row r="19" spans="1:13" ht="15.6" x14ac:dyDescent="0.3">
      <c r="A19" s="5"/>
      <c r="B19" s="11">
        <v>45199</v>
      </c>
      <c r="C19" s="8" t="s">
        <v>6</v>
      </c>
      <c r="D19" s="10">
        <v>0.6</v>
      </c>
      <c r="H19" s="11">
        <v>45077</v>
      </c>
      <c r="I19" s="8" t="s">
        <v>5</v>
      </c>
      <c r="J19" s="10">
        <v>0.16000000000000003</v>
      </c>
      <c r="L19" t="b">
        <v>0</v>
      </c>
      <c r="M19" t="b">
        <v>0</v>
      </c>
    </row>
    <row r="20" spans="1:13" ht="15.6" x14ac:dyDescent="0.3">
      <c r="A20" s="5"/>
      <c r="B20" s="11">
        <v>45260</v>
      </c>
      <c r="C20" s="8" t="s">
        <v>6</v>
      </c>
      <c r="D20" s="10">
        <v>0.72</v>
      </c>
      <c r="H20" s="11">
        <v>45107</v>
      </c>
      <c r="I20" s="8" t="s">
        <v>5</v>
      </c>
      <c r="J20" s="10">
        <v>0.21000000000000002</v>
      </c>
      <c r="L20" t="b">
        <v>0</v>
      </c>
      <c r="M20" t="b">
        <v>0</v>
      </c>
    </row>
    <row r="21" spans="1:13" ht="15.6" x14ac:dyDescent="0.3">
      <c r="A21" s="5"/>
      <c r="B21" s="11">
        <v>45291</v>
      </c>
      <c r="C21" s="8" t="s">
        <v>6</v>
      </c>
      <c r="D21" s="10">
        <v>0.73</v>
      </c>
      <c r="H21" s="11">
        <v>45138</v>
      </c>
      <c r="I21" s="8" t="s">
        <v>5</v>
      </c>
      <c r="J21" s="12">
        <v>0.22500000000000003</v>
      </c>
      <c r="L21" t="b">
        <v>0</v>
      </c>
      <c r="M21" t="b">
        <v>0</v>
      </c>
    </row>
    <row r="22" spans="1:13" ht="15.6" x14ac:dyDescent="0.3">
      <c r="A22" s="5"/>
      <c r="H22" s="11">
        <v>45169</v>
      </c>
      <c r="I22" s="8" t="s">
        <v>5</v>
      </c>
      <c r="J22" s="10">
        <v>0.24000000000000002</v>
      </c>
      <c r="L22" t="b">
        <v>0</v>
      </c>
      <c r="M22" t="b">
        <v>0</v>
      </c>
    </row>
    <row r="23" spans="1:13" ht="15.6" x14ac:dyDescent="0.3">
      <c r="A23" s="5"/>
      <c r="H23" s="11">
        <v>45199</v>
      </c>
      <c r="I23" s="8" t="s">
        <v>5</v>
      </c>
      <c r="J23" s="12">
        <v>0.29000000000000004</v>
      </c>
      <c r="L23" t="b">
        <v>0</v>
      </c>
      <c r="M23" t="b">
        <v>0</v>
      </c>
    </row>
    <row r="24" spans="1:13" ht="15.6" x14ac:dyDescent="0.3">
      <c r="A24" s="5"/>
      <c r="H24" s="11">
        <v>45230</v>
      </c>
      <c r="I24" s="8" t="s">
        <v>5</v>
      </c>
      <c r="J24" s="12">
        <v>0.34</v>
      </c>
      <c r="L24" t="b">
        <v>0</v>
      </c>
      <c r="M24" t="b">
        <v>0</v>
      </c>
    </row>
    <row r="25" spans="1:13" ht="15.6" x14ac:dyDescent="0.3">
      <c r="A25" s="5"/>
      <c r="H25" s="11">
        <v>45260</v>
      </c>
      <c r="I25" s="8" t="s">
        <v>5</v>
      </c>
      <c r="J25" s="12">
        <v>0.39</v>
      </c>
      <c r="L25" t="b">
        <v>0</v>
      </c>
      <c r="M25" t="b">
        <v>0</v>
      </c>
    </row>
    <row r="26" spans="1:13" ht="20.399999999999999" thickBot="1" x14ac:dyDescent="0.45">
      <c r="A26" s="13" t="s">
        <v>8</v>
      </c>
      <c r="H26" s="11">
        <v>45291</v>
      </c>
      <c r="I26" s="8" t="s">
        <v>5</v>
      </c>
      <c r="J26" s="10">
        <v>0.44</v>
      </c>
      <c r="L26" t="b">
        <v>0</v>
      </c>
      <c r="M26" t="b">
        <v>0</v>
      </c>
    </row>
    <row r="27" spans="1:13" ht="16.2" thickTop="1" x14ac:dyDescent="0.3">
      <c r="A27" s="5"/>
      <c r="H27" s="11">
        <v>44957</v>
      </c>
      <c r="I27" s="8" t="s">
        <v>6</v>
      </c>
      <c r="J27" s="10">
        <v>7.0000000000000007E-2</v>
      </c>
      <c r="L27" t="b">
        <v>0</v>
      </c>
      <c r="M27" t="b">
        <v>0</v>
      </c>
    </row>
    <row r="28" spans="1:13" ht="15.6" x14ac:dyDescent="0.3">
      <c r="A28" s="5"/>
      <c r="H28" s="11">
        <v>44985</v>
      </c>
      <c r="I28" s="8" t="s">
        <v>6</v>
      </c>
      <c r="J28" s="12">
        <v>0.14500000000000002</v>
      </c>
      <c r="L28" t="b">
        <v>0</v>
      </c>
      <c r="M28" t="b">
        <v>0</v>
      </c>
    </row>
    <row r="29" spans="1:13" ht="15.6" x14ac:dyDescent="0.3">
      <c r="A29" s="5"/>
      <c r="B29" s="11" cm="1">
        <f t="array" ref="B29:B64">_xlfn.LET(
_xlpm.c,_xlfn.UNIQUE(C3:C21),
_xlpm.q,_xlfn.REDUCE("",_xlpm.c,_xlfn.LAMBDA(_xlpm.a,_xlpm.v,_xlfn.LET(_xlpm.t,_xlfn._xlws.FILTER(B3:C21,C3:C21=_xlpm.v),_xlpm.mx,MAX(_xlfn.TAKE(_xlpm.t,,1)),_xlpm.mn,MIN(_xlfn.TAKE(_xlpm.t,,1)),_xlfn.VSTACK(_xlpm.a,_xlfn.LET(_xlpm.zz,_xlfn.UNIQUE(EOMONTH(_xlfn.SEQUENCE(_xlpm.mx-_xlpm.mn+1,1,_xlpm.mn),0)),_xlpm.yy,_xlfn.MAKEARRAY(LEN(_xlpm.zz),1,_xlfn.LAMBDA(_xlpm.r,_xlpm.c,_xlpm.v)),_xlfn.HSTACK(_xlpm.zz,_xlpm.yy)))))),
_xlpm._q,_xlfn.DROP(_xlpm.q,1),
_xlpm.r,_xlfn.BYROW(_xlpm._q,_xlfn.LAMBDA(_xlpm.r,_xlfn.TEXTJOIN("",TRUE,_xlpm.r))),
_xlpm.mm,_xlfn.XLOOKUP(_xlpm.r,B3:B21&amp;C3:C21,D3:D21,""),
_xlpm.vv,_xlfn.DROP(_xlfn.REDUCE("",_xlpm.mm,_xlfn.LAMBDA(_xlpm.a,_xlpm.v,_xlfn.VSTACK(_xlpm.a,IF(_xlpm.v="",_xlfn.TAKE(_xlpm.a,-1),_xlpm.v)))),1),
_xlpm.vv
)</f>
        <v>0.05</v>
      </c>
      <c r="C29" s="8"/>
      <c r="D29" s="10"/>
      <c r="H29" s="11">
        <v>45016</v>
      </c>
      <c r="I29" s="8" t="s">
        <v>6</v>
      </c>
      <c r="J29" s="10">
        <v>0.22000000000000003</v>
      </c>
      <c r="L29" t="b">
        <v>0</v>
      </c>
      <c r="M29" t="b">
        <v>0</v>
      </c>
    </row>
    <row r="30" spans="1:13" ht="15.6" x14ac:dyDescent="0.3">
      <c r="A30" s="5"/>
      <c r="B30" s="11">
        <v>7.0000000000000007E-2</v>
      </c>
      <c r="C30" s="8"/>
      <c r="D30" s="10"/>
      <c r="H30" s="11">
        <v>45046</v>
      </c>
      <c r="I30" s="8" t="s">
        <v>6</v>
      </c>
      <c r="J30" s="12">
        <v>0.28000000000000003</v>
      </c>
      <c r="L30" t="b">
        <v>0</v>
      </c>
      <c r="M30" t="b">
        <v>0</v>
      </c>
    </row>
    <row r="31" spans="1:13" ht="15.6" x14ac:dyDescent="0.3">
      <c r="A31" s="5"/>
      <c r="B31" s="11">
        <v>0.08</v>
      </c>
      <c r="C31" s="8"/>
      <c r="D31" s="10"/>
      <c r="H31" s="11">
        <v>45077</v>
      </c>
      <c r="I31" s="8" t="s">
        <v>6</v>
      </c>
      <c r="J31" s="10">
        <v>0.34</v>
      </c>
      <c r="L31" t="b">
        <v>0</v>
      </c>
      <c r="M31" t="b">
        <v>0</v>
      </c>
    </row>
    <row r="32" spans="1:13" ht="15.6" x14ac:dyDescent="0.3">
      <c r="B32" s="11">
        <v>0.08</v>
      </c>
      <c r="C32" s="8"/>
      <c r="D32" s="12"/>
      <c r="H32" s="11">
        <v>45107</v>
      </c>
      <c r="I32" s="8" t="s">
        <v>6</v>
      </c>
      <c r="J32" s="12">
        <v>0.39</v>
      </c>
      <c r="L32" t="b">
        <v>0</v>
      </c>
      <c r="M32" t="b">
        <v>0</v>
      </c>
    </row>
    <row r="33" spans="1:13" ht="15.6" x14ac:dyDescent="0.3">
      <c r="A33" s="2"/>
      <c r="B33" s="11">
        <v>0.08</v>
      </c>
      <c r="C33" s="8"/>
      <c r="D33" s="12"/>
      <c r="H33" s="11">
        <v>45138</v>
      </c>
      <c r="I33" s="8" t="s">
        <v>6</v>
      </c>
      <c r="J33" s="10">
        <v>0.44</v>
      </c>
      <c r="L33" t="b">
        <v>0</v>
      </c>
      <c r="M33" t="b">
        <v>0</v>
      </c>
    </row>
    <row r="34" spans="1:13" ht="15.6" x14ac:dyDescent="0.3">
      <c r="B34" s="11">
        <v>0.08</v>
      </c>
      <c r="C34" s="8"/>
      <c r="D34" s="12"/>
      <c r="H34" s="11">
        <v>45169</v>
      </c>
      <c r="I34" s="8" t="s">
        <v>6</v>
      </c>
      <c r="J34" s="12">
        <v>0.52</v>
      </c>
      <c r="L34" t="b">
        <v>0</v>
      </c>
      <c r="M34" t="b">
        <v>0</v>
      </c>
    </row>
    <row r="35" spans="1:13" ht="15.6" x14ac:dyDescent="0.3">
      <c r="A35" s="5"/>
      <c r="B35" s="11">
        <v>0.24</v>
      </c>
      <c r="C35" s="8"/>
      <c r="D35" s="10"/>
      <c r="H35" s="11">
        <v>45199</v>
      </c>
      <c r="I35" s="8" t="s">
        <v>6</v>
      </c>
      <c r="J35" s="10">
        <v>0.6</v>
      </c>
      <c r="L35" t="b">
        <v>0</v>
      </c>
      <c r="M35" t="b">
        <v>0</v>
      </c>
    </row>
    <row r="36" spans="1:13" ht="15.6" x14ac:dyDescent="0.3">
      <c r="A36" s="5"/>
      <c r="B36" s="11">
        <v>0.24</v>
      </c>
      <c r="C36" s="8"/>
      <c r="D36" s="12"/>
      <c r="H36" s="11">
        <v>45230</v>
      </c>
      <c r="I36" s="8" t="s">
        <v>6</v>
      </c>
      <c r="J36" s="12">
        <v>0.65999999999999992</v>
      </c>
      <c r="L36" t="b">
        <v>0</v>
      </c>
      <c r="M36" t="b">
        <v>0</v>
      </c>
    </row>
    <row r="37" spans="1:13" ht="15.6" x14ac:dyDescent="0.3">
      <c r="A37" s="5"/>
      <c r="B37" s="11">
        <v>0.26</v>
      </c>
      <c r="C37" s="8"/>
      <c r="D37" s="10"/>
      <c r="H37" s="11">
        <v>45260</v>
      </c>
      <c r="I37" s="8" t="s">
        <v>6</v>
      </c>
      <c r="J37" s="10">
        <v>0.72</v>
      </c>
      <c r="L37" t="b">
        <v>0</v>
      </c>
      <c r="M37" t="b">
        <v>0</v>
      </c>
    </row>
    <row r="38" spans="1:13" ht="15.6" x14ac:dyDescent="0.3">
      <c r="A38" s="5"/>
      <c r="B38" s="11">
        <v>0.26</v>
      </c>
      <c r="C38" s="8"/>
      <c r="D38" s="12"/>
      <c r="H38" s="11">
        <v>45291</v>
      </c>
      <c r="I38" s="8" t="s">
        <v>6</v>
      </c>
      <c r="J38" s="10">
        <v>0.73</v>
      </c>
      <c r="L38" t="b">
        <v>0</v>
      </c>
      <c r="M38" t="b">
        <v>0</v>
      </c>
    </row>
    <row r="39" spans="1:13" ht="15.6" x14ac:dyDescent="0.3">
      <c r="B39" s="11">
        <v>0.26</v>
      </c>
      <c r="C39" s="8"/>
      <c r="D39" s="12"/>
    </row>
    <row r="40" spans="1:13" ht="15.6" x14ac:dyDescent="0.3">
      <c r="B40" s="11">
        <v>0.35</v>
      </c>
      <c r="C40" s="8"/>
      <c r="D40" s="10"/>
    </row>
    <row r="41" spans="1:13" ht="15.6" x14ac:dyDescent="0.3">
      <c r="B41" s="11">
        <v>0.02</v>
      </c>
      <c r="C41" s="8"/>
      <c r="D41" s="10"/>
    </row>
    <row r="42" spans="1:13" ht="15.6" x14ac:dyDescent="0.3">
      <c r="B42" s="11">
        <v>0.04</v>
      </c>
      <c r="C42" s="8"/>
      <c r="D42" s="10"/>
    </row>
    <row r="43" spans="1:13" ht="15.6" x14ac:dyDescent="0.3">
      <c r="B43" s="11">
        <v>0.04</v>
      </c>
      <c r="C43" s="8"/>
      <c r="D43" s="12"/>
    </row>
    <row r="44" spans="1:13" ht="15.6" x14ac:dyDescent="0.3">
      <c r="B44" s="11">
        <v>0.04</v>
      </c>
      <c r="C44" s="8"/>
      <c r="D44" s="12"/>
    </row>
    <row r="45" spans="1:13" ht="15.6" x14ac:dyDescent="0.3">
      <c r="B45" s="11">
        <v>0.16000000000000003</v>
      </c>
      <c r="C45" s="8"/>
      <c r="D45" s="10"/>
    </row>
    <row r="46" spans="1:13" ht="15.6" x14ac:dyDescent="0.3">
      <c r="B46" s="11">
        <v>0.21000000000000002</v>
      </c>
      <c r="C46" s="8"/>
      <c r="D46" s="10"/>
    </row>
    <row r="47" spans="1:13" ht="15.6" x14ac:dyDescent="0.3">
      <c r="B47" s="11">
        <v>0.21000000000000002</v>
      </c>
      <c r="C47" s="8"/>
      <c r="D47" s="12"/>
    </row>
    <row r="48" spans="1:13" ht="15.6" x14ac:dyDescent="0.3">
      <c r="B48" s="11">
        <v>0.24000000000000002</v>
      </c>
      <c r="C48" s="8"/>
      <c r="D48" s="10"/>
    </row>
    <row r="49" spans="2:4" ht="15.6" x14ac:dyDescent="0.3">
      <c r="B49" s="11">
        <v>0.24000000000000002</v>
      </c>
      <c r="C49" s="8"/>
      <c r="D49" s="12"/>
    </row>
    <row r="50" spans="2:4" ht="15.6" x14ac:dyDescent="0.3">
      <c r="B50" s="11">
        <v>0.24000000000000002</v>
      </c>
      <c r="C50" s="8"/>
      <c r="D50" s="12"/>
    </row>
    <row r="51" spans="2:4" ht="15.6" x14ac:dyDescent="0.3">
      <c r="B51" s="11">
        <v>0.24000000000000002</v>
      </c>
      <c r="C51" s="8"/>
      <c r="D51" s="12"/>
    </row>
    <row r="52" spans="2:4" ht="15.6" x14ac:dyDescent="0.3">
      <c r="B52" s="11">
        <v>0.44</v>
      </c>
      <c r="C52" s="8"/>
      <c r="D52" s="10"/>
    </row>
    <row r="53" spans="2:4" ht="15.6" x14ac:dyDescent="0.3">
      <c r="B53" s="11">
        <v>7.0000000000000007E-2</v>
      </c>
      <c r="C53" s="8"/>
      <c r="D53" s="10"/>
    </row>
    <row r="54" spans="2:4" ht="15.6" x14ac:dyDescent="0.3">
      <c r="B54" s="11">
        <v>7.0000000000000007E-2</v>
      </c>
      <c r="C54" s="8"/>
      <c r="D54" s="12"/>
    </row>
    <row r="55" spans="2:4" ht="15.6" x14ac:dyDescent="0.3">
      <c r="B55" s="11">
        <v>0.22000000000000003</v>
      </c>
      <c r="C55" s="8"/>
      <c r="D55" s="10"/>
    </row>
    <row r="56" spans="2:4" ht="15.6" x14ac:dyDescent="0.3">
      <c r="B56" s="11">
        <v>0.22000000000000003</v>
      </c>
      <c r="C56" s="8"/>
      <c r="D56" s="12"/>
    </row>
    <row r="57" spans="2:4" ht="15.6" x14ac:dyDescent="0.3">
      <c r="B57" s="11">
        <v>0.34</v>
      </c>
      <c r="C57" s="8"/>
      <c r="D57" s="10"/>
    </row>
    <row r="58" spans="2:4" ht="15.6" x14ac:dyDescent="0.3">
      <c r="B58" s="11">
        <v>0.34</v>
      </c>
      <c r="C58" s="8"/>
      <c r="D58" s="12"/>
    </row>
    <row r="59" spans="2:4" ht="15.6" x14ac:dyDescent="0.3">
      <c r="B59" s="11">
        <v>0.44</v>
      </c>
      <c r="C59" s="8"/>
      <c r="D59" s="10"/>
    </row>
    <row r="60" spans="2:4" ht="15.6" x14ac:dyDescent="0.3">
      <c r="B60" s="11">
        <v>0.44</v>
      </c>
      <c r="C60" s="8"/>
      <c r="D60" s="12"/>
    </row>
    <row r="61" spans="2:4" ht="15.6" x14ac:dyDescent="0.3">
      <c r="B61" s="11">
        <v>0.6</v>
      </c>
      <c r="C61" s="8"/>
      <c r="D61" s="10"/>
    </row>
    <row r="62" spans="2:4" ht="15.6" x14ac:dyDescent="0.3">
      <c r="B62" s="11">
        <v>0.6</v>
      </c>
      <c r="C62" s="8"/>
      <c r="D62" s="12"/>
    </row>
    <row r="63" spans="2:4" ht="15.6" x14ac:dyDescent="0.3">
      <c r="B63" s="11">
        <v>0.72</v>
      </c>
      <c r="C63" s="8"/>
      <c r="D63" s="10"/>
    </row>
    <row r="64" spans="2:4" ht="15.6" x14ac:dyDescent="0.3">
      <c r="B64" s="11">
        <v>0.73</v>
      </c>
      <c r="C64" s="8"/>
      <c r="D64" s="10"/>
    </row>
    <row r="70" spans="2:17" ht="15.6" x14ac:dyDescent="0.3">
      <c r="B70" s="11" cm="1">
        <f t="array" ref="B70:D105">_xlfn.LET(
_xlpm.c,_xlfn.UNIQUE(C3:C21),
_xlpm.q,_xlfn.REDUCE("",_xlpm.c,_xlfn.LAMBDA(_xlpm.a,_xlpm.v,_xlfn.LET(_xlpm.t,_xlfn._xlws.FILTER(B3:C21,C3:C21=_xlpm.v),_xlpm.mx,MAX(_xlfn.TAKE(_xlpm.t,,1)),_xlpm.mn,MIN(_xlfn.TAKE(_xlpm.t,,1)),_xlfn.VSTACK(_xlpm.a,_xlfn.LET(_xlpm.zz,_xlfn.UNIQUE(EOMONTH(_xlfn.SEQUENCE(_xlpm.mx-_xlpm.mn+1,1,_xlpm.mn),0)),_xlpm.yy,_xlfn.MAKEARRAY(LEN(_xlpm.zz),1,_xlfn.LAMBDA(_xlpm.r,_xlpm.c,_xlpm.v)),_xlfn.HSTACK(_xlpm.zz,_xlpm.yy)))))),
_xlpm._q,_xlfn.DROP(_xlpm.q,1),
_xlpm.r,_xlfn.BYROW(_xlpm._q,_xlfn.LAMBDA(_xlpm.r,_xlfn.TEXTJOIN("",TRUE,_xlpm.r))),
_xlpm.mm,_xlfn.XLOOKUP(_xlpm.r,B3:B21&amp;C3:C21,D3:D21,""),
_xlfn.HSTACK(_xlpm._q,_xlpm.mm)
)</f>
        <v>44957</v>
      </c>
      <c r="C70" s="8" t="str">
        <v>A</v>
      </c>
      <c r="D70" s="10">
        <v>0.05</v>
      </c>
      <c r="H70">
        <v>44957</v>
      </c>
      <c r="I70" t="s">
        <v>5</v>
      </c>
      <c r="J70">
        <v>0.02</v>
      </c>
      <c r="K70">
        <v>0.02</v>
      </c>
    </row>
    <row r="71" spans="2:17" ht="15.6" x14ac:dyDescent="0.3">
      <c r="B71" s="11">
        <v>44985</v>
      </c>
      <c r="C71" s="8" t="str">
        <v>A</v>
      </c>
      <c r="D71" s="10">
        <v>7.0000000000000007E-2</v>
      </c>
      <c r="H71">
        <v>44985</v>
      </c>
      <c r="I71" t="s">
        <v>5</v>
      </c>
      <c r="J71">
        <v>0.04</v>
      </c>
      <c r="K71">
        <v>0.04</v>
      </c>
    </row>
    <row r="72" spans="2:17" ht="15.6" x14ac:dyDescent="0.3">
      <c r="B72" s="11">
        <v>45016</v>
      </c>
      <c r="C72" s="8" t="str">
        <v>A</v>
      </c>
      <c r="D72" s="10">
        <v>0.08</v>
      </c>
      <c r="F72" cm="1">
        <f t="array" ref="F72">_xlfn.XMATCH(B72&amp;C72,B70:B105&amp;C70:C105)</f>
        <v>3</v>
      </c>
      <c r="H72">
        <v>45016</v>
      </c>
      <c r="I72" t="s">
        <v>5</v>
      </c>
      <c r="J72">
        <v>0.08</v>
      </c>
      <c r="K72" t="b">
        <f>ISBLANK(J72)</f>
        <v>0</v>
      </c>
      <c r="L72">
        <f>J71</f>
        <v>0.04</v>
      </c>
      <c r="M72">
        <f>_xlfn.XLOOKUP(L72+0.00001,$J$70:$J$81,J70:J81,,1)</f>
        <v>0.08</v>
      </c>
      <c r="N72">
        <f>_xlfn.XMATCH(M72,$J$70:$J$81)</f>
        <v>3</v>
      </c>
      <c r="O72">
        <f>_xlfn.XMATCH(L72,J70:J81)</f>
        <v>2</v>
      </c>
      <c r="P72">
        <f>N72-O72</f>
        <v>1</v>
      </c>
      <c r="Q72">
        <f>(M72-L72)/P72</f>
        <v>0.04</v>
      </c>
    </row>
    <row r="73" spans="2:17" ht="15.6" x14ac:dyDescent="0.3">
      <c r="B73" s="11">
        <v>45046</v>
      </c>
      <c r="C73" s="8" t="str">
        <v>A</v>
      </c>
      <c r="D73" s="12" t="str">
        <v/>
      </c>
      <c r="H73">
        <v>45046</v>
      </c>
      <c r="I73" t="s">
        <v>5</v>
      </c>
      <c r="J73">
        <v>0.12</v>
      </c>
      <c r="K73" t="b">
        <f>ISBLANK(J73)</f>
        <v>0</v>
      </c>
      <c r="L73">
        <f>J72</f>
        <v>0.08</v>
      </c>
      <c r="M73">
        <f>_xlfn.XLOOKUP(J72+0.00001,$J$70:$J$81,J70:J81,,1)</f>
        <v>0.12</v>
      </c>
      <c r="N73">
        <f>_xlfn.XMATCH(M73,$J$70:$J$81)</f>
        <v>4</v>
      </c>
      <c r="O73">
        <f>_xlfn.XMATCH(L73,J70:J82)</f>
        <v>3</v>
      </c>
      <c r="P73">
        <f>N73-O73</f>
        <v>1</v>
      </c>
      <c r="Q73">
        <f>(M73-L73)/P73</f>
        <v>3.9999999999999994E-2</v>
      </c>
    </row>
    <row r="74" spans="2:17" ht="15.6" x14ac:dyDescent="0.3">
      <c r="B74" s="11">
        <v>45077</v>
      </c>
      <c r="C74" s="8" t="str">
        <v>A</v>
      </c>
      <c r="D74" s="12" t="str">
        <v/>
      </c>
      <c r="H74">
        <v>45077</v>
      </c>
      <c r="I74" t="s">
        <v>5</v>
      </c>
      <c r="J74">
        <v>0.16000000000000003</v>
      </c>
      <c r="K74">
        <v>0.16</v>
      </c>
    </row>
    <row r="75" spans="2:17" ht="15.6" x14ac:dyDescent="0.3">
      <c r="B75" s="11">
        <v>45107</v>
      </c>
      <c r="C75" s="8" t="str">
        <v>A</v>
      </c>
      <c r="D75" s="12" t="str">
        <v/>
      </c>
      <c r="H75">
        <v>45107</v>
      </c>
      <c r="I75" t="s">
        <v>5</v>
      </c>
      <c r="J75">
        <v>0.21000000000000002</v>
      </c>
      <c r="K75">
        <v>0.21</v>
      </c>
    </row>
    <row r="76" spans="2:17" ht="15.6" x14ac:dyDescent="0.3">
      <c r="B76" s="11">
        <v>45138</v>
      </c>
      <c r="C76" s="8" t="str">
        <v>A</v>
      </c>
      <c r="D76" s="10">
        <v>0.24</v>
      </c>
      <c r="H76">
        <v>45138</v>
      </c>
      <c r="I76" t="s">
        <v>5</v>
      </c>
      <c r="J76">
        <v>0.22500000000000001</v>
      </c>
      <c r="K76" t="b">
        <v>0</v>
      </c>
      <c r="L76">
        <f>_xlfn.XLOOKUP(J75+0.0001,J70:J81,J70:J81,,1)</f>
        <v>0.22500000000000001</v>
      </c>
      <c r="M76">
        <v>0.21</v>
      </c>
      <c r="N76">
        <f>_xlfn.XMATCH(L76,J76:J81)</f>
        <v>1</v>
      </c>
      <c r="Q76">
        <f>(L76-M76)/N76</f>
        <v>1.5000000000000013E-2</v>
      </c>
    </row>
    <row r="77" spans="2:17" ht="15.6" x14ac:dyDescent="0.3">
      <c r="B77" s="11">
        <v>45169</v>
      </c>
      <c r="C77" s="8" t="str">
        <v>A</v>
      </c>
      <c r="D77" s="12" t="str">
        <v/>
      </c>
      <c r="H77">
        <v>45169</v>
      </c>
      <c r="I77" t="s">
        <v>5</v>
      </c>
      <c r="J77">
        <v>0.24000000000000002</v>
      </c>
      <c r="K77">
        <v>0.24</v>
      </c>
    </row>
    <row r="78" spans="2:17" ht="15.6" x14ac:dyDescent="0.3">
      <c r="B78" s="11">
        <v>45199</v>
      </c>
      <c r="C78" s="8" t="str">
        <v>A</v>
      </c>
      <c r="D78" s="10">
        <v>0.26</v>
      </c>
      <c r="H78">
        <v>45199</v>
      </c>
      <c r="I78" t="s">
        <v>5</v>
      </c>
      <c r="J78">
        <v>0.28999999999999998</v>
      </c>
      <c r="L78">
        <f>_xlfn.XLOOKUP(J77+0.000001,J78:J81,J78:J81,,1)</f>
        <v>0.28999999999999998</v>
      </c>
      <c r="M78">
        <f>J77</f>
        <v>0.24000000000000002</v>
      </c>
      <c r="N78">
        <f>_xlfn.XMATCH(L78,J78:J81)</f>
        <v>1</v>
      </c>
      <c r="Q78">
        <f>(L78-M78)/N78</f>
        <v>4.9999999999999961E-2</v>
      </c>
    </row>
    <row r="79" spans="2:17" ht="15.6" x14ac:dyDescent="0.3">
      <c r="B79" s="11">
        <v>45230</v>
      </c>
      <c r="C79" s="8" t="str">
        <v>A</v>
      </c>
      <c r="D79" s="12" t="str">
        <v/>
      </c>
      <c r="H79">
        <v>45230</v>
      </c>
      <c r="I79" t="s">
        <v>5</v>
      </c>
      <c r="J79">
        <v>0.34</v>
      </c>
    </row>
    <row r="80" spans="2:17" ht="15.6" x14ac:dyDescent="0.3">
      <c r="B80" s="11">
        <v>45260</v>
      </c>
      <c r="C80" s="8" t="str">
        <v>A</v>
      </c>
      <c r="D80" s="12" t="str">
        <v/>
      </c>
      <c r="H80">
        <v>45260</v>
      </c>
      <c r="I80" t="s">
        <v>5</v>
      </c>
      <c r="J80">
        <v>0.39</v>
      </c>
    </row>
    <row r="81" spans="2:10" ht="15.6" x14ac:dyDescent="0.3">
      <c r="B81" s="11">
        <v>45291</v>
      </c>
      <c r="C81" s="8" t="str">
        <v>A</v>
      </c>
      <c r="D81" s="10">
        <v>0.35</v>
      </c>
      <c r="H81">
        <v>45291</v>
      </c>
      <c r="I81" t="s">
        <v>5</v>
      </c>
      <c r="J81">
        <v>0.44</v>
      </c>
    </row>
    <row r="82" spans="2:10" ht="15.6" x14ac:dyDescent="0.3">
      <c r="B82" s="11">
        <v>44957</v>
      </c>
      <c r="C82" s="8" t="str">
        <v>B</v>
      </c>
      <c r="D82" s="10">
        <v>0.02</v>
      </c>
    </row>
    <row r="83" spans="2:10" ht="15.6" x14ac:dyDescent="0.3">
      <c r="B83" s="11">
        <v>44985</v>
      </c>
      <c r="C83" s="8" t="str">
        <v>B</v>
      </c>
      <c r="D83" s="10">
        <v>0.04</v>
      </c>
    </row>
    <row r="84" spans="2:10" ht="15.6" x14ac:dyDescent="0.3">
      <c r="B84" s="11">
        <v>45016</v>
      </c>
      <c r="C84" s="8" t="str">
        <v>B</v>
      </c>
      <c r="D84" s="12" t="str">
        <v/>
      </c>
    </row>
    <row r="85" spans="2:10" ht="15.6" x14ac:dyDescent="0.3">
      <c r="B85" s="11">
        <v>45046</v>
      </c>
      <c r="C85" s="8" t="str">
        <v>B</v>
      </c>
      <c r="D85" s="12" t="str">
        <v/>
      </c>
    </row>
    <row r="86" spans="2:10" ht="15.6" x14ac:dyDescent="0.3">
      <c r="B86" s="11">
        <v>45077</v>
      </c>
      <c r="C86" s="8" t="str">
        <v>B</v>
      </c>
      <c r="D86" s="10">
        <v>0.16000000000000003</v>
      </c>
    </row>
    <row r="87" spans="2:10" ht="15.6" x14ac:dyDescent="0.3">
      <c r="B87" s="11">
        <v>45107</v>
      </c>
      <c r="C87" s="8" t="str">
        <v>B</v>
      </c>
      <c r="D87" s="10">
        <v>0.21000000000000002</v>
      </c>
    </row>
    <row r="88" spans="2:10" ht="15.6" x14ac:dyDescent="0.3">
      <c r="B88" s="11">
        <v>45138</v>
      </c>
      <c r="C88" s="8" t="str">
        <v>B</v>
      </c>
      <c r="D88" s="12" t="str">
        <v/>
      </c>
    </row>
    <row r="89" spans="2:10" ht="15.6" x14ac:dyDescent="0.3">
      <c r="B89" s="11">
        <v>45169</v>
      </c>
      <c r="C89" s="8" t="str">
        <v>B</v>
      </c>
      <c r="D89" s="10">
        <v>0.24000000000000002</v>
      </c>
    </row>
    <row r="90" spans="2:10" ht="15.6" x14ac:dyDescent="0.3">
      <c r="B90" s="11">
        <v>45199</v>
      </c>
      <c r="C90" s="8" t="str">
        <v>B</v>
      </c>
      <c r="D90" s="12" t="str">
        <v/>
      </c>
    </row>
    <row r="91" spans="2:10" ht="15.6" x14ac:dyDescent="0.3">
      <c r="B91" s="11">
        <v>45230</v>
      </c>
      <c r="C91" s="8" t="str">
        <v>B</v>
      </c>
      <c r="D91" s="12" t="str">
        <v/>
      </c>
    </row>
    <row r="92" spans="2:10" ht="15.6" x14ac:dyDescent="0.3">
      <c r="B92" s="11">
        <v>45260</v>
      </c>
      <c r="C92" s="8" t="str">
        <v>B</v>
      </c>
      <c r="D92" s="12" t="str">
        <v/>
      </c>
    </row>
    <row r="93" spans="2:10" ht="15.6" x14ac:dyDescent="0.3">
      <c r="B93" s="11">
        <v>45291</v>
      </c>
      <c r="C93" s="8" t="str">
        <v>B</v>
      </c>
      <c r="D93" s="10">
        <v>0.44</v>
      </c>
    </row>
    <row r="94" spans="2:10" ht="15.6" x14ac:dyDescent="0.3">
      <c r="B94" s="11">
        <v>44957</v>
      </c>
      <c r="C94" s="8" t="str">
        <v>C</v>
      </c>
      <c r="D94" s="10">
        <v>7.0000000000000007E-2</v>
      </c>
    </row>
    <row r="95" spans="2:10" ht="15.6" x14ac:dyDescent="0.3">
      <c r="B95" s="11">
        <v>44985</v>
      </c>
      <c r="C95" s="8" t="str">
        <v>C</v>
      </c>
      <c r="D95" s="12" t="str">
        <v/>
      </c>
    </row>
    <row r="96" spans="2:10" ht="15.6" x14ac:dyDescent="0.3">
      <c r="B96" s="11">
        <v>45016</v>
      </c>
      <c r="C96" s="8" t="str">
        <v>C</v>
      </c>
      <c r="D96" s="10">
        <v>0.22000000000000003</v>
      </c>
    </row>
    <row r="97" spans="2:4" ht="15.6" x14ac:dyDescent="0.3">
      <c r="B97" s="11">
        <v>45046</v>
      </c>
      <c r="C97" s="8" t="str">
        <v>C</v>
      </c>
      <c r="D97" s="12" t="str">
        <v/>
      </c>
    </row>
    <row r="98" spans="2:4" ht="15.6" x14ac:dyDescent="0.3">
      <c r="B98" s="11">
        <v>45077</v>
      </c>
      <c r="C98" s="8" t="str">
        <v>C</v>
      </c>
      <c r="D98" s="10">
        <v>0.34</v>
      </c>
    </row>
    <row r="99" spans="2:4" ht="15.6" x14ac:dyDescent="0.3">
      <c r="B99" s="11">
        <v>45107</v>
      </c>
      <c r="C99" s="8" t="str">
        <v>C</v>
      </c>
      <c r="D99" s="12" t="str">
        <v/>
      </c>
    </row>
    <row r="100" spans="2:4" ht="15.6" x14ac:dyDescent="0.3">
      <c r="B100" s="11">
        <v>45138</v>
      </c>
      <c r="C100" s="8" t="str">
        <v>C</v>
      </c>
      <c r="D100" s="10">
        <v>0.44</v>
      </c>
    </row>
    <row r="101" spans="2:4" ht="15.6" x14ac:dyDescent="0.3">
      <c r="B101" s="11">
        <v>45169</v>
      </c>
      <c r="C101" s="8" t="str">
        <v>C</v>
      </c>
      <c r="D101" s="12" t="str">
        <v/>
      </c>
    </row>
    <row r="102" spans="2:4" ht="15.6" x14ac:dyDescent="0.3">
      <c r="B102" s="11">
        <v>45199</v>
      </c>
      <c r="C102" s="8" t="str">
        <v>C</v>
      </c>
      <c r="D102" s="10">
        <v>0.6</v>
      </c>
    </row>
    <row r="103" spans="2:4" ht="15.6" x14ac:dyDescent="0.3">
      <c r="B103" s="11">
        <v>45230</v>
      </c>
      <c r="C103" s="8" t="str">
        <v>C</v>
      </c>
      <c r="D103" s="12" t="str">
        <v/>
      </c>
    </row>
    <row r="104" spans="2:4" ht="15.6" x14ac:dyDescent="0.3">
      <c r="B104" s="11">
        <v>45260</v>
      </c>
      <c r="C104" s="8" t="str">
        <v>C</v>
      </c>
      <c r="D104" s="10">
        <v>0.72</v>
      </c>
    </row>
    <row r="105" spans="2:4" ht="15.6" x14ac:dyDescent="0.3">
      <c r="B105" s="11">
        <v>45291</v>
      </c>
      <c r="C105" s="8" t="str">
        <v>C</v>
      </c>
      <c r="D105" s="10">
        <v>0.73</v>
      </c>
    </row>
  </sheetData>
  <mergeCells count="2">
    <mergeCell ref="B1:D1"/>
    <mergeCell ref="H1:J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4AD69-428D-4857-9141-90CD86BE8638}">
  <dimension ref="A5:S40"/>
  <sheetViews>
    <sheetView topLeftCell="A5" workbookViewId="0">
      <selection activeCell="S5" sqref="S5"/>
    </sheetView>
  </sheetViews>
  <sheetFormatPr defaultRowHeight="13.2" x14ac:dyDescent="0.25"/>
  <cols>
    <col min="1" max="16384" width="8.796875" style="14"/>
  </cols>
  <sheetData>
    <row r="5" spans="1:19" ht="409.6" x14ac:dyDescent="0.25">
      <c r="A5" s="14">
        <v>1</v>
      </c>
      <c r="B5" s="14">
        <v>44957</v>
      </c>
      <c r="C5" s="14" t="s">
        <v>4</v>
      </c>
      <c r="D5" s="14">
        <v>0.05</v>
      </c>
      <c r="F5" s="14" cm="1">
        <f t="array" ref="F5:F40">_xlfn.LET(_xlpm.zz,_xlfn.REDUCE("",$A$5:$A$40,_xlfn.LAMBDA(_xlpm.a,_xlpm.v,
_xlfn.VSTACK(_xlpm.a,
IF(ISNUMBER(INDEX($D$5:$D$40,_xlpm.v)),
INDEX($D$5:$D$40,_xlpm.v),
_xlfn.LET(
_xlpm.nxt,_xlfn.TEXTBEFORE(_xlfn.TEXTJOIN(",",TRUE,INDEX($D$5:$D$40,_xlpm.v):$D$40),",")+0,
_xlpm.off,_xlfn.XMATCH(_xlpm.nxt,INDEX($D$5:$D$40,_xlpm.v):$D$40,1),
_xlpm.prev,_xlfn.TAKE(_xlpm.a,-1),(_xlpm.nxt-_xlpm.prev)/_xlpm.off+_xlpm.prev
)
)
)
)
),
_xlfn.DROP(_xlpm.zz,1))</f>
        <v>0.05</v>
      </c>
      <c r="K5" s="14" t="b" cm="1">
        <f t="array" ref="K5:K40">_xlfn.ANCHORARRAY(F5)=EDA!J3:J38</f>
        <v>1</v>
      </c>
      <c r="M5" s="16" cm="1">
        <f t="array" ref="M5:N22">_xlfn.LET(_xlpm.zz,_xlfn.REDUCE("",$A$5:$A$40,_xlfn.LAMBDA(_xlpm.a,_xlpm.v,
_xlfn.VSTACK(_xlpm.a,
IF(ISNUMBER(INDEX($D$5:$D$40,_xlpm.v)),
INDEX($D$5:$D$40,_xlpm.v),
_xlfn.LET(
_xlpm.nxt,_xlfn.TEXTBEFORE(_xlfn.TEXTJOIN(",",TRUE,INDEX($D$5:$D$40,_xlpm.v):$D$40),",")+0,
_xlpm.off,_xlfn.XMATCH(_xlpm.nxt,INDEX($D$5:$D$40,_xlpm.v):$D$40,1),
_xlpm.prev,_xlfn.TAKE(_xlpm.a,-1),(_xlpm.nxt-_xlpm.prev)/_xlpm.off+_xlpm.prev
)
)
)
)
),
_xlpm.mm, _xlfn.DROP(_xlpm.zz,1),
_xlpm.xx, _xlfn.LET(
_xlpm.c,_xlfn.UNIQUE(C3:C21),
_xlpm.q,_xlfn.REDUCE("",_xlpm.c,_xlfn.LAMBDA(_xlpm.a,_xlpm.v,_xlfn.LET(_xlpm.t,_xlfn._xlws.FILTER(B3:C21,C3:C21=_xlpm.v),_xlpm.mx,MAX(_xlfn.TAKE(_xlpm.t,,1)),_xlpm.mn,MIN(_xlfn.TAKE(_xlpm.t,,1)),_xlfn.VSTACK(_xlpm.a,_xlfn.LET(_xlpm.zz,_xlfn.UNIQUE(EOMONTH(_xlfn.SEQUENCE(_xlpm.mx-_xlpm.mn+1,1,_xlpm.mn),0)),_xlpm.yy,_xlfn.MAKEARRAY(LEN(_xlpm.zz),1,_xlfn.LAMBDA(_xlpm.r,_xlpm.c,_xlpm.v)),_xlfn.HSTACK(_xlpm.zz,_xlpm.yy)))))),
_xlpm._q,_xlfn.DROP(_xlpm.q,1),
_xlpm.r,_xlfn.BYROW(_xlpm._q,_xlfn.LAMBDA(_xlpm.r,_xlfn.TEXTJOIN("",TRUE,_xlpm.r))),
_xlpm.mm,_xlfn.XLOOKUP(_xlpm.r,B3:B21&amp;C3:C21,D3:D21,""),
_xlpm.vv,_xlfn.DROP(_xlfn.REDUCE("",_xlpm.mm,_xlfn.LAMBDA(_xlpm.a,_xlpm.v,_xlfn.VSTACK(_xlpm.a,IF(_xlpm.v="",_xlfn.TAKE(_xlpm.a,-1),_xlpm.v)))),1),
_xlpm._q
),_xlpm.xx
)</f>
        <v>31</v>
      </c>
      <c r="N5" s="14">
        <v>0</v>
      </c>
      <c r="P5" s="14" cm="1">
        <f t="array" aca="1" ref="P5:P40" ca="1">_xlfn.LET(_xlpm.zz,_xlfn.REDUCE("",$A$5:$A$40,_xlfn.LAMBDA(_xlpm.a,_xlpm.v,
_xlfn.VSTACK(_xlpm.a,
IF(ISNUMBER(INDEX($D$5:$D$40,_xlpm.v)),
INDEX($D$5:$D$40,_xlpm.v),
_xlfn.LET(
_xlpm.nxt,_xlfn.TEXTBEFORE(_xlfn.TEXTJOIN(",",TRUE,INDEX($D$5:$D$40,_xlpm.v):$D$40),",")+0,
_xlpm.off,_xlfn.XMATCH(_xlpm.nxt,OFFSET($D$5:$D$40,_xlpm.v-1,0,36-_xlpm.v),1),
_xlpm.prev,_xlfn.TAKE(_xlpm.a,-1),(_xlpm.nxt-_xlpm.prev)/_xlpm.off+_xlpm.prev
)
)
)
)
),
_xlfn.DROP(_xlpm.zz,1))</f>
        <v>0.05</v>
      </c>
      <c r="S5" s="14" cm="1">
        <f t="array" aca="1" ref="S5:S40" ca="1">_xlfn.LET(
_xlpm.zz,_xlfn.REDUCE("",_xlfn.SEQUENCE(36),_xlfn.LAMBDA(_xlpm.a,_xlpm.v,
_xlfn.VSTACK(_xlpm.a,
IF(ISNUMBER(INDEX($D$5:$D$40,_xlpm.v)),
INDEX($D$5:$D$40,_xlpm.v),
_xlfn.LET(
_xlpm.nxt,_xlfn.TEXTBEFORE(_xlfn.TEXTJOIN(",",TRUE,INDEX($D$5:$D$40,_xlpm.v):$D$40),",")+0,
_xlpm.off,_xlfn.XMATCH(_xlpm.nxt,OFFSET($D$5:$D$40,_xlpm.v-1,0,36-_xlpm.v),1),
_xlpm.prev,_xlfn.TAKE(_xlpm.a,-1),(_xlpm.nxt-_xlpm.prev)/_xlpm.off+_xlpm.prev
)
)
)
)
),
_xlfn.DROP(_xlpm.zz,1))</f>
        <v>0.05</v>
      </c>
    </row>
    <row r="6" spans="1:19" x14ac:dyDescent="0.25">
      <c r="A6" s="14">
        <v>2</v>
      </c>
      <c r="B6" s="14">
        <v>44985</v>
      </c>
      <c r="C6" s="14" t="s">
        <v>4</v>
      </c>
      <c r="D6" s="14">
        <v>7.0000000000000007E-2</v>
      </c>
      <c r="F6" s="14">
        <v>7.0000000000000007E-2</v>
      </c>
      <c r="K6" s="14" t="b">
        <v>1</v>
      </c>
      <c r="M6" s="14">
        <v>44957</v>
      </c>
      <c r="N6" s="14" t="str">
        <v>A</v>
      </c>
      <c r="P6" s="14">
        <f ca="1"/>
        <v>7.0000000000000007E-2</v>
      </c>
      <c r="S6" s="14">
        <f ca="1"/>
        <v>7.0000000000000007E-2</v>
      </c>
    </row>
    <row r="7" spans="1:19" x14ac:dyDescent="0.25">
      <c r="A7" s="14">
        <v>3</v>
      </c>
      <c r="B7" s="14">
        <v>45016</v>
      </c>
      <c r="C7" s="14" t="s">
        <v>4</v>
      </c>
      <c r="D7" s="14">
        <v>0.08</v>
      </c>
      <c r="F7" s="14">
        <v>0.08</v>
      </c>
      <c r="K7" s="14" t="b">
        <v>1</v>
      </c>
      <c r="M7" s="14">
        <v>44985</v>
      </c>
      <c r="N7" s="14" t="str">
        <v>A</v>
      </c>
      <c r="P7" s="14">
        <f ca="1"/>
        <v>0.08</v>
      </c>
      <c r="S7" s="14">
        <f ca="1"/>
        <v>0.08</v>
      </c>
    </row>
    <row r="8" spans="1:19" x14ac:dyDescent="0.25">
      <c r="A8" s="14">
        <v>4</v>
      </c>
      <c r="B8" s="14">
        <v>45046</v>
      </c>
      <c r="C8" s="14" t="s">
        <v>4</v>
      </c>
      <c r="D8" s="14" t="s">
        <v>9</v>
      </c>
      <c r="F8" s="14">
        <v>0.12</v>
      </c>
      <c r="K8" s="14" t="b">
        <v>1</v>
      </c>
      <c r="M8" s="14">
        <v>45016</v>
      </c>
      <c r="N8" s="14" t="str">
        <v>A</v>
      </c>
      <c r="P8" s="14">
        <f ca="1"/>
        <v>0.12</v>
      </c>
      <c r="S8" s="14">
        <f ca="1"/>
        <v>0.12</v>
      </c>
    </row>
    <row r="9" spans="1:19" x14ac:dyDescent="0.25">
      <c r="A9" s="14">
        <v>5</v>
      </c>
      <c r="B9" s="14">
        <v>45077</v>
      </c>
      <c r="C9" s="14" t="s">
        <v>4</v>
      </c>
      <c r="D9" s="14" t="s">
        <v>9</v>
      </c>
      <c r="F9" s="14">
        <v>0.16</v>
      </c>
      <c r="K9" s="14" t="b">
        <v>1</v>
      </c>
      <c r="M9" s="14">
        <v>45046</v>
      </c>
      <c r="N9" s="14" t="str">
        <v>A</v>
      </c>
      <c r="P9" s="14">
        <f ca="1"/>
        <v>0.16</v>
      </c>
      <c r="S9" s="14">
        <f ca="1"/>
        <v>0.16</v>
      </c>
    </row>
    <row r="10" spans="1:19" x14ac:dyDescent="0.25">
      <c r="A10" s="14">
        <v>6</v>
      </c>
      <c r="B10" s="14">
        <v>45107</v>
      </c>
      <c r="C10" s="14" t="s">
        <v>4</v>
      </c>
      <c r="D10" s="14" t="s">
        <v>9</v>
      </c>
      <c r="F10" s="14">
        <v>0.2</v>
      </c>
      <c r="K10" s="14" t="b">
        <v>1</v>
      </c>
      <c r="M10" s="14">
        <v>45077</v>
      </c>
      <c r="N10" s="14" t="str">
        <v>A</v>
      </c>
      <c r="P10" s="14">
        <f ca="1"/>
        <v>0.2</v>
      </c>
      <c r="S10" s="14">
        <f ca="1"/>
        <v>0.2</v>
      </c>
    </row>
    <row r="11" spans="1:19" x14ac:dyDescent="0.25">
      <c r="A11" s="14">
        <v>7</v>
      </c>
      <c r="B11" s="14">
        <v>45138</v>
      </c>
      <c r="C11" s="14" t="s">
        <v>4</v>
      </c>
      <c r="D11" s="14">
        <v>0.24</v>
      </c>
      <c r="F11" s="14">
        <v>0.24</v>
      </c>
      <c r="K11" s="14" t="b">
        <v>1</v>
      </c>
      <c r="M11" s="14">
        <v>45107</v>
      </c>
      <c r="N11" s="14" t="str">
        <v>A</v>
      </c>
      <c r="P11" s="14">
        <f ca="1"/>
        <v>0.24</v>
      </c>
      <c r="S11" s="14">
        <f ca="1"/>
        <v>0.24</v>
      </c>
    </row>
    <row r="12" spans="1:19" x14ac:dyDescent="0.25">
      <c r="A12" s="14">
        <v>8</v>
      </c>
      <c r="B12" s="14">
        <v>45169</v>
      </c>
      <c r="C12" s="14" t="s">
        <v>4</v>
      </c>
      <c r="D12" s="14" t="s">
        <v>9</v>
      </c>
      <c r="F12" s="14">
        <v>0.25</v>
      </c>
      <c r="K12" s="14" t="b">
        <v>1</v>
      </c>
      <c r="M12" s="14">
        <v>45138</v>
      </c>
      <c r="N12" s="14" t="str">
        <v>A</v>
      </c>
      <c r="P12" s="14">
        <f ca="1"/>
        <v>0.25</v>
      </c>
      <c r="S12" s="14">
        <f ca="1"/>
        <v>0.25</v>
      </c>
    </row>
    <row r="13" spans="1:19" x14ac:dyDescent="0.25">
      <c r="A13" s="14">
        <v>9</v>
      </c>
      <c r="B13" s="14">
        <v>45199</v>
      </c>
      <c r="C13" s="14" t="s">
        <v>4</v>
      </c>
      <c r="D13" s="14">
        <v>0.26</v>
      </c>
      <c r="F13" s="14">
        <v>0.26</v>
      </c>
      <c r="K13" s="14" t="b">
        <v>1</v>
      </c>
      <c r="M13" s="14">
        <v>45169</v>
      </c>
      <c r="N13" s="14" t="str">
        <v>A</v>
      </c>
      <c r="P13" s="14">
        <f ca="1"/>
        <v>0.26</v>
      </c>
      <c r="S13" s="14">
        <f ca="1"/>
        <v>0.26</v>
      </c>
    </row>
    <row r="14" spans="1:19" x14ac:dyDescent="0.25">
      <c r="A14" s="14">
        <v>10</v>
      </c>
      <c r="B14" s="14">
        <v>45230</v>
      </c>
      <c r="C14" s="14" t="s">
        <v>4</v>
      </c>
      <c r="D14" s="14" t="s">
        <v>9</v>
      </c>
      <c r="F14" s="14">
        <v>0.28999999999999998</v>
      </c>
      <c r="K14" s="14" t="b">
        <v>1</v>
      </c>
      <c r="M14" s="14">
        <v>45199</v>
      </c>
      <c r="N14" s="14" t="str">
        <v>A</v>
      </c>
      <c r="P14" s="14">
        <f ca="1"/>
        <v>0.28999999999999998</v>
      </c>
      <c r="S14" s="14">
        <f ca="1"/>
        <v>0.28999999999999998</v>
      </c>
    </row>
    <row r="15" spans="1:19" x14ac:dyDescent="0.25">
      <c r="A15" s="14">
        <v>11</v>
      </c>
      <c r="B15" s="14">
        <v>45260</v>
      </c>
      <c r="C15" s="14" t="s">
        <v>4</v>
      </c>
      <c r="D15" s="14" t="s">
        <v>9</v>
      </c>
      <c r="F15" s="14">
        <v>0.31999999999999995</v>
      </c>
      <c r="K15" s="14" t="b">
        <v>1</v>
      </c>
      <c r="M15" s="14">
        <v>45230</v>
      </c>
      <c r="N15" s="14" t="str">
        <v>A</v>
      </c>
      <c r="P15" s="14">
        <f ca="1"/>
        <v>0.31999999999999995</v>
      </c>
      <c r="S15" s="14">
        <f ca="1"/>
        <v>0.31999999999999995</v>
      </c>
    </row>
    <row r="16" spans="1:19" x14ac:dyDescent="0.25">
      <c r="A16" s="14">
        <v>12</v>
      </c>
      <c r="B16" s="14">
        <v>45291</v>
      </c>
      <c r="C16" s="14" t="s">
        <v>4</v>
      </c>
      <c r="D16" s="14">
        <v>0.35</v>
      </c>
      <c r="F16" s="14">
        <v>0.35</v>
      </c>
      <c r="K16" s="14" t="b">
        <v>1</v>
      </c>
      <c r="M16" s="14">
        <v>45260</v>
      </c>
      <c r="N16" s="14" t="str">
        <v>A</v>
      </c>
      <c r="P16" s="14">
        <f ca="1"/>
        <v>0.35</v>
      </c>
      <c r="S16" s="14">
        <f ca="1"/>
        <v>0.35</v>
      </c>
    </row>
    <row r="17" spans="1:19" x14ac:dyDescent="0.25">
      <c r="A17" s="14">
        <v>13</v>
      </c>
      <c r="B17" s="14">
        <v>44957</v>
      </c>
      <c r="C17" s="14" t="s">
        <v>5</v>
      </c>
      <c r="D17" s="14">
        <v>0.02</v>
      </c>
      <c r="F17" s="14">
        <v>0.02</v>
      </c>
      <c r="K17" s="14" t="b">
        <v>1</v>
      </c>
      <c r="M17" s="14">
        <v>45291</v>
      </c>
      <c r="N17" s="14" t="str">
        <v>A</v>
      </c>
      <c r="P17" s="14">
        <f ca="1"/>
        <v>0.02</v>
      </c>
      <c r="S17" s="14">
        <f ca="1"/>
        <v>0.02</v>
      </c>
    </row>
    <row r="18" spans="1:19" x14ac:dyDescent="0.25">
      <c r="A18" s="14">
        <v>14</v>
      </c>
      <c r="B18" s="14">
        <v>44985</v>
      </c>
      <c r="C18" s="14" t="s">
        <v>5</v>
      </c>
      <c r="D18" s="14">
        <v>0.04</v>
      </c>
      <c r="F18" s="14">
        <v>0.04</v>
      </c>
      <c r="K18" s="14" t="b">
        <v>1</v>
      </c>
      <c r="M18" s="14">
        <v>44957</v>
      </c>
      <c r="N18" s="14" t="str">
        <v>B</v>
      </c>
      <c r="P18" s="14">
        <f ca="1"/>
        <v>0.04</v>
      </c>
      <c r="S18" s="14">
        <f ca="1"/>
        <v>0.04</v>
      </c>
    </row>
    <row r="19" spans="1:19" x14ac:dyDescent="0.25">
      <c r="A19" s="14">
        <v>15</v>
      </c>
      <c r="B19" s="14">
        <v>45016</v>
      </c>
      <c r="C19" s="14" t="s">
        <v>5</v>
      </c>
      <c r="D19" s="14" t="s">
        <v>9</v>
      </c>
      <c r="F19" s="14">
        <v>0.08</v>
      </c>
      <c r="K19" s="14" t="b">
        <v>1</v>
      </c>
      <c r="M19" s="14">
        <v>44985</v>
      </c>
      <c r="N19" s="14" t="str">
        <v>B</v>
      </c>
      <c r="P19" s="14">
        <f ca="1"/>
        <v>0.08</v>
      </c>
      <c r="S19" s="14">
        <f ca="1"/>
        <v>0.08</v>
      </c>
    </row>
    <row r="20" spans="1:19" x14ac:dyDescent="0.25">
      <c r="A20" s="14">
        <v>16</v>
      </c>
      <c r="B20" s="14">
        <v>45046</v>
      </c>
      <c r="C20" s="14" t="s">
        <v>5</v>
      </c>
      <c r="D20" s="14" t="s">
        <v>9</v>
      </c>
      <c r="F20" s="14">
        <v>0.12</v>
      </c>
      <c r="K20" s="14" t="b">
        <v>1</v>
      </c>
      <c r="M20" s="14">
        <v>45016</v>
      </c>
      <c r="N20" s="14" t="str">
        <v>B</v>
      </c>
      <c r="P20" s="14">
        <f ca="1"/>
        <v>0.12</v>
      </c>
      <c r="S20" s="14">
        <f ca="1"/>
        <v>0.12</v>
      </c>
    </row>
    <row r="21" spans="1:19" x14ac:dyDescent="0.25">
      <c r="A21" s="14">
        <v>17</v>
      </c>
      <c r="B21" s="14">
        <v>45077</v>
      </c>
      <c r="C21" s="14" t="s">
        <v>5</v>
      </c>
      <c r="D21" s="14">
        <v>0.16000000000000003</v>
      </c>
      <c r="F21" s="14">
        <v>0.16000000000000003</v>
      </c>
      <c r="K21" s="14" t="b">
        <v>1</v>
      </c>
      <c r="M21" s="14">
        <v>45046</v>
      </c>
      <c r="N21" s="14" t="str">
        <v>B</v>
      </c>
      <c r="P21" s="14">
        <f ca="1"/>
        <v>0.16000000000000003</v>
      </c>
      <c r="S21" s="14">
        <f ca="1"/>
        <v>0.16000000000000003</v>
      </c>
    </row>
    <row r="22" spans="1:19" x14ac:dyDescent="0.25">
      <c r="A22" s="14">
        <v>18</v>
      </c>
      <c r="B22" s="14">
        <v>45107</v>
      </c>
      <c r="C22" s="14" t="s">
        <v>5</v>
      </c>
      <c r="D22" s="14">
        <v>0.21000000000000002</v>
      </c>
      <c r="F22" s="14">
        <v>0.21000000000000002</v>
      </c>
      <c r="K22" s="14" t="b">
        <v>1</v>
      </c>
      <c r="M22" s="14">
        <v>45077</v>
      </c>
      <c r="N22" s="14" t="str">
        <v>B</v>
      </c>
      <c r="P22" s="14">
        <f ca="1"/>
        <v>0.21000000000000002</v>
      </c>
      <c r="S22" s="14">
        <f ca="1"/>
        <v>0.21000000000000002</v>
      </c>
    </row>
    <row r="23" spans="1:19" x14ac:dyDescent="0.25">
      <c r="A23" s="14">
        <v>19</v>
      </c>
      <c r="B23" s="14">
        <v>45138</v>
      </c>
      <c r="C23" s="14" t="s">
        <v>5</v>
      </c>
      <c r="D23" s="14" t="s">
        <v>9</v>
      </c>
      <c r="F23" s="14">
        <v>0.22500000000000001</v>
      </c>
      <c r="K23" s="14" t="b">
        <v>1</v>
      </c>
      <c r="P23" s="14">
        <f ca="1"/>
        <v>0.22500000000000001</v>
      </c>
      <c r="S23" s="14">
        <f ca="1"/>
        <v>0.22500000000000001</v>
      </c>
    </row>
    <row r="24" spans="1:19" x14ac:dyDescent="0.25">
      <c r="A24" s="14">
        <v>20</v>
      </c>
      <c r="B24" s="14">
        <v>45169</v>
      </c>
      <c r="C24" s="14" t="s">
        <v>5</v>
      </c>
      <c r="D24" s="14">
        <v>0.24000000000000002</v>
      </c>
      <c r="F24" s="14">
        <v>0.24000000000000002</v>
      </c>
      <c r="K24" s="14" t="b">
        <v>1</v>
      </c>
      <c r="P24" s="14">
        <f ca="1"/>
        <v>0.24000000000000002</v>
      </c>
      <c r="S24" s="14">
        <f ca="1"/>
        <v>0.24000000000000002</v>
      </c>
    </row>
    <row r="25" spans="1:19" x14ac:dyDescent="0.25">
      <c r="A25" s="14">
        <v>21</v>
      </c>
      <c r="B25" s="14">
        <v>45199</v>
      </c>
      <c r="C25" s="14" t="s">
        <v>5</v>
      </c>
      <c r="D25" s="14" t="s">
        <v>9</v>
      </c>
      <c r="F25" s="14">
        <v>0.29000000000000004</v>
      </c>
      <c r="K25" s="14" t="b">
        <v>1</v>
      </c>
      <c r="P25" s="14">
        <f ca="1"/>
        <v>0.29000000000000004</v>
      </c>
      <c r="S25" s="14">
        <f ca="1"/>
        <v>0.29000000000000004</v>
      </c>
    </row>
    <row r="26" spans="1:19" x14ac:dyDescent="0.25">
      <c r="A26" s="14">
        <v>22</v>
      </c>
      <c r="B26" s="14">
        <v>45230</v>
      </c>
      <c r="C26" s="14" t="s">
        <v>5</v>
      </c>
      <c r="D26" s="14" t="s">
        <v>9</v>
      </c>
      <c r="F26" s="14">
        <v>0.34</v>
      </c>
      <c r="K26" s="14" t="b">
        <v>1</v>
      </c>
      <c r="P26" s="14">
        <f ca="1"/>
        <v>0.34</v>
      </c>
      <c r="S26" s="14">
        <f ca="1"/>
        <v>0.34</v>
      </c>
    </row>
    <row r="27" spans="1:19" x14ac:dyDescent="0.25">
      <c r="A27" s="14">
        <v>23</v>
      </c>
      <c r="B27" s="14">
        <v>45260</v>
      </c>
      <c r="C27" s="14" t="s">
        <v>5</v>
      </c>
      <c r="D27" s="14" t="s">
        <v>9</v>
      </c>
      <c r="F27" s="14">
        <v>0.39</v>
      </c>
      <c r="K27" s="14" t="b">
        <v>1</v>
      </c>
      <c r="P27" s="14">
        <f ca="1"/>
        <v>0.39</v>
      </c>
      <c r="S27" s="14">
        <f ca="1"/>
        <v>0.39</v>
      </c>
    </row>
    <row r="28" spans="1:19" x14ac:dyDescent="0.25">
      <c r="A28" s="14">
        <v>24</v>
      </c>
      <c r="B28" s="14">
        <v>45291</v>
      </c>
      <c r="C28" s="14" t="s">
        <v>5</v>
      </c>
      <c r="D28" s="14">
        <v>0.44</v>
      </c>
      <c r="F28" s="14">
        <v>0.44</v>
      </c>
      <c r="K28" s="14" t="b">
        <v>1</v>
      </c>
      <c r="P28" s="14">
        <f ca="1"/>
        <v>0.44</v>
      </c>
      <c r="S28" s="14">
        <f ca="1"/>
        <v>0.44</v>
      </c>
    </row>
    <row r="29" spans="1:19" x14ac:dyDescent="0.25">
      <c r="A29" s="14">
        <v>25</v>
      </c>
      <c r="B29" s="14">
        <v>44957</v>
      </c>
      <c r="C29" s="14" t="s">
        <v>6</v>
      </c>
      <c r="D29" s="14">
        <v>7.0000000000000007E-2</v>
      </c>
      <c r="F29" s="14">
        <v>7.0000000000000007E-2</v>
      </c>
      <c r="K29" s="14" t="b">
        <v>1</v>
      </c>
      <c r="P29" s="14">
        <f ca="1"/>
        <v>7.0000000000000007E-2</v>
      </c>
      <c r="S29" s="14">
        <f ca="1"/>
        <v>7.0000000000000007E-2</v>
      </c>
    </row>
    <row r="30" spans="1:19" x14ac:dyDescent="0.25">
      <c r="A30" s="14">
        <v>26</v>
      </c>
      <c r="B30" s="14">
        <v>44985</v>
      </c>
      <c r="C30" s="14" t="s">
        <v>6</v>
      </c>
      <c r="D30" s="14" t="s">
        <v>9</v>
      </c>
      <c r="F30" s="14">
        <v>0.14500000000000002</v>
      </c>
      <c r="K30" s="14" t="b">
        <v>1</v>
      </c>
      <c r="P30" s="14">
        <f ca="1"/>
        <v>0.14500000000000002</v>
      </c>
      <c r="S30" s="14">
        <f ca="1"/>
        <v>0.14500000000000002</v>
      </c>
    </row>
    <row r="31" spans="1:19" x14ac:dyDescent="0.25">
      <c r="A31" s="14">
        <v>27</v>
      </c>
      <c r="B31" s="14">
        <v>45016</v>
      </c>
      <c r="C31" s="14" t="s">
        <v>6</v>
      </c>
      <c r="D31" s="14">
        <v>0.22000000000000003</v>
      </c>
      <c r="F31" s="14">
        <v>0.22000000000000003</v>
      </c>
      <c r="K31" s="14" t="b">
        <v>1</v>
      </c>
      <c r="P31" s="14">
        <f ca="1"/>
        <v>0.22000000000000003</v>
      </c>
      <c r="S31" s="14">
        <f ca="1"/>
        <v>0.22000000000000003</v>
      </c>
    </row>
    <row r="32" spans="1:19" x14ac:dyDescent="0.25">
      <c r="A32" s="14">
        <v>28</v>
      </c>
      <c r="B32" s="14">
        <v>45046</v>
      </c>
      <c r="C32" s="14" t="s">
        <v>6</v>
      </c>
      <c r="D32" s="14" t="s">
        <v>9</v>
      </c>
      <c r="F32" s="14">
        <v>0.28000000000000003</v>
      </c>
      <c r="K32" s="14" t="b">
        <v>1</v>
      </c>
      <c r="P32" s="14">
        <f ca="1"/>
        <v>0.28000000000000003</v>
      </c>
      <c r="S32" s="14">
        <f ca="1"/>
        <v>0.28000000000000003</v>
      </c>
    </row>
    <row r="33" spans="1:19" x14ac:dyDescent="0.25">
      <c r="A33" s="14">
        <v>29</v>
      </c>
      <c r="B33" s="14">
        <v>45077</v>
      </c>
      <c r="C33" s="14" t="s">
        <v>6</v>
      </c>
      <c r="D33" s="14">
        <v>0.34</v>
      </c>
      <c r="F33" s="14">
        <v>0.34</v>
      </c>
      <c r="K33" s="14" t="b">
        <v>1</v>
      </c>
      <c r="P33" s="14">
        <f ca="1"/>
        <v>0.34</v>
      </c>
      <c r="S33" s="14">
        <f ca="1"/>
        <v>0.34</v>
      </c>
    </row>
    <row r="34" spans="1:19" x14ac:dyDescent="0.25">
      <c r="A34" s="14">
        <v>30</v>
      </c>
      <c r="B34" s="14">
        <v>45107</v>
      </c>
      <c r="C34" s="14" t="s">
        <v>6</v>
      </c>
      <c r="D34" s="14" t="s">
        <v>9</v>
      </c>
      <c r="F34" s="14">
        <v>0.39</v>
      </c>
      <c r="K34" s="14" t="b">
        <v>1</v>
      </c>
      <c r="P34" s="14">
        <f ca="1"/>
        <v>0.39</v>
      </c>
      <c r="S34" s="14">
        <f ca="1"/>
        <v>0.39</v>
      </c>
    </row>
    <row r="35" spans="1:19" x14ac:dyDescent="0.25">
      <c r="A35" s="14">
        <v>31</v>
      </c>
      <c r="B35" s="14">
        <v>45138</v>
      </c>
      <c r="C35" s="14" t="s">
        <v>6</v>
      </c>
      <c r="D35" s="14">
        <v>0.44</v>
      </c>
      <c r="F35" s="14">
        <v>0.44</v>
      </c>
      <c r="K35" s="14" t="b">
        <v>1</v>
      </c>
      <c r="P35" s="14">
        <f ca="1"/>
        <v>0.44</v>
      </c>
      <c r="S35" s="14">
        <f ca="1"/>
        <v>0.44</v>
      </c>
    </row>
    <row r="36" spans="1:19" x14ac:dyDescent="0.25">
      <c r="A36" s="14">
        <v>32</v>
      </c>
      <c r="B36" s="14">
        <v>45169</v>
      </c>
      <c r="C36" s="14" t="s">
        <v>6</v>
      </c>
      <c r="D36" s="14" t="s">
        <v>9</v>
      </c>
      <c r="F36" s="14">
        <v>0.52</v>
      </c>
      <c r="K36" s="14" t="b">
        <v>1</v>
      </c>
      <c r="P36" s="14">
        <f ca="1"/>
        <v>0.52</v>
      </c>
      <c r="S36" s="14">
        <f ca="1"/>
        <v>0.52</v>
      </c>
    </row>
    <row r="37" spans="1:19" x14ac:dyDescent="0.25">
      <c r="A37" s="14">
        <v>33</v>
      </c>
      <c r="B37" s="14">
        <v>45199</v>
      </c>
      <c r="C37" s="14" t="s">
        <v>6</v>
      </c>
      <c r="D37" s="14">
        <v>0.6</v>
      </c>
      <c r="F37" s="14">
        <v>0.6</v>
      </c>
      <c r="K37" s="14" t="b">
        <v>1</v>
      </c>
      <c r="P37" s="14">
        <f ca="1"/>
        <v>0.6</v>
      </c>
      <c r="S37" s="14">
        <f ca="1"/>
        <v>0.6</v>
      </c>
    </row>
    <row r="38" spans="1:19" x14ac:dyDescent="0.25">
      <c r="A38" s="14">
        <v>34</v>
      </c>
      <c r="B38" s="14">
        <v>45230</v>
      </c>
      <c r="C38" s="14" t="s">
        <v>6</v>
      </c>
      <c r="D38" s="14" t="s">
        <v>9</v>
      </c>
      <c r="F38" s="14">
        <v>0.65999999999999992</v>
      </c>
      <c r="K38" s="14" t="b">
        <v>1</v>
      </c>
      <c r="P38" s="14">
        <f ca="1"/>
        <v>0.65999999999999992</v>
      </c>
      <c r="S38" s="14">
        <f ca="1"/>
        <v>0.65999999999999992</v>
      </c>
    </row>
    <row r="39" spans="1:19" x14ac:dyDescent="0.25">
      <c r="A39" s="14">
        <v>35</v>
      </c>
      <c r="B39" s="14">
        <v>45260</v>
      </c>
      <c r="C39" s="14" t="s">
        <v>6</v>
      </c>
      <c r="D39" s="14">
        <v>0.72</v>
      </c>
      <c r="F39" s="14">
        <v>0.72</v>
      </c>
      <c r="K39" s="14" t="b">
        <v>1</v>
      </c>
      <c r="P39" s="14">
        <f ca="1"/>
        <v>0.72</v>
      </c>
      <c r="S39" s="14">
        <f ca="1"/>
        <v>0.72</v>
      </c>
    </row>
    <row r="40" spans="1:19" x14ac:dyDescent="0.25">
      <c r="A40" s="14">
        <v>36</v>
      </c>
      <c r="B40" s="14">
        <v>45291</v>
      </c>
      <c r="C40" s="14" t="s">
        <v>6</v>
      </c>
      <c r="D40" s="14">
        <v>0.73</v>
      </c>
      <c r="F40" s="14">
        <v>0.73</v>
      </c>
      <c r="K40" s="14" t="b">
        <v>1</v>
      </c>
      <c r="P40" s="14">
        <f ca="1"/>
        <v>0.73</v>
      </c>
      <c r="S40" s="14">
        <f ca="1"/>
        <v>0.73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934A1-FE57-414E-97C2-D14287DFED05}">
  <dimension ref="A1:U38"/>
  <sheetViews>
    <sheetView tabSelected="1" topLeftCell="A22" zoomScaleNormal="100" workbookViewId="0">
      <selection activeCell="D26" sqref="D26"/>
    </sheetView>
  </sheetViews>
  <sheetFormatPr defaultRowHeight="14.4" x14ac:dyDescent="0.3"/>
  <cols>
    <col min="1" max="1" width="4.5" customWidth="1"/>
    <col min="2" max="3" width="12.3984375" customWidth="1"/>
    <col min="4" max="4" width="13.19921875" customWidth="1"/>
    <col min="5" max="5" width="15.3984375" customWidth="1"/>
    <col min="6" max="6" width="38.59765625" customWidth="1"/>
    <col min="7" max="7" width="8.3984375" customWidth="1"/>
    <col min="8" max="8" width="15.3984375" customWidth="1"/>
    <col min="9" max="9" width="8" customWidth="1"/>
    <col min="10" max="10" width="13.19921875" customWidth="1"/>
  </cols>
  <sheetData>
    <row r="1" spans="1:21" s="3" customFormat="1" ht="22.5" customHeight="1" x14ac:dyDescent="0.25">
      <c r="B1" s="15" t="s">
        <v>0</v>
      </c>
      <c r="C1" s="15"/>
      <c r="D1" s="15"/>
      <c r="G1" s="1"/>
      <c r="H1" s="15" t="s">
        <v>1</v>
      </c>
      <c r="I1" s="15"/>
      <c r="J1" s="15"/>
    </row>
    <row r="2" spans="1:21" s="1" customFormat="1" ht="13.8" x14ac:dyDescent="0.25">
      <c r="A2" s="4"/>
      <c r="B2" s="9" t="s">
        <v>2</v>
      </c>
      <c r="C2" s="7" t="s">
        <v>3</v>
      </c>
      <c r="D2" s="6" t="s">
        <v>7</v>
      </c>
      <c r="H2" s="9" t="s">
        <v>2</v>
      </c>
      <c r="I2" s="7" t="s">
        <v>3</v>
      </c>
      <c r="J2" s="6" t="s">
        <v>7</v>
      </c>
    </row>
    <row r="3" spans="1:21" s="1" customFormat="1" ht="15.6" x14ac:dyDescent="0.3">
      <c r="A3" s="4"/>
      <c r="B3" s="11">
        <v>44957</v>
      </c>
      <c r="C3" s="8" t="s">
        <v>4</v>
      </c>
      <c r="D3" s="10">
        <v>0.05</v>
      </c>
      <c r="H3" s="11">
        <v>44957</v>
      </c>
      <c r="I3" s="8" t="s">
        <v>4</v>
      </c>
      <c r="J3" s="10">
        <v>0.05</v>
      </c>
    </row>
    <row r="4" spans="1:21" s="1" customFormat="1" ht="15.6" x14ac:dyDescent="0.3">
      <c r="A4" s="4"/>
      <c r="B4" s="11">
        <v>44985</v>
      </c>
      <c r="C4" s="8" t="s">
        <v>4</v>
      </c>
      <c r="D4" s="10">
        <v>7.0000000000000007E-2</v>
      </c>
      <c r="H4" s="11">
        <v>44985</v>
      </c>
      <c r="I4" s="8" t="s">
        <v>4</v>
      </c>
      <c r="J4" s="10">
        <v>7.0000000000000007E-2</v>
      </c>
    </row>
    <row r="5" spans="1:21" s="1" customFormat="1" ht="15.6" x14ac:dyDescent="0.3">
      <c r="A5" s="4"/>
      <c r="B5" s="11">
        <v>45016</v>
      </c>
      <c r="C5" s="8" t="s">
        <v>4</v>
      </c>
      <c r="D5" s="10">
        <v>0.08</v>
      </c>
      <c r="H5" s="11">
        <v>45016</v>
      </c>
      <c r="I5" s="8" t="s">
        <v>4</v>
      </c>
      <c r="J5" s="10">
        <v>0.08</v>
      </c>
    </row>
    <row r="6" spans="1:21" s="1" customFormat="1" ht="15.6" x14ac:dyDescent="0.3">
      <c r="A6" s="4"/>
      <c r="B6" s="11">
        <v>45138</v>
      </c>
      <c r="C6" s="8" t="s">
        <v>4</v>
      </c>
      <c r="D6" s="10">
        <v>0.24</v>
      </c>
      <c r="H6" s="11">
        <v>45046</v>
      </c>
      <c r="I6" s="8" t="s">
        <v>4</v>
      </c>
      <c r="J6" s="12">
        <v>0.12</v>
      </c>
    </row>
    <row r="7" spans="1:21" s="1" customFormat="1" ht="15.6" x14ac:dyDescent="0.3">
      <c r="A7" s="4"/>
      <c r="B7" s="11">
        <v>45199</v>
      </c>
      <c r="C7" s="8" t="s">
        <v>4</v>
      </c>
      <c r="D7" s="10">
        <v>0.26</v>
      </c>
      <c r="H7" s="11">
        <v>45077</v>
      </c>
      <c r="I7" s="8" t="s">
        <v>4</v>
      </c>
      <c r="J7" s="12">
        <v>0.15999999999999998</v>
      </c>
    </row>
    <row r="8" spans="1:21" s="1" customFormat="1" ht="15.6" x14ac:dyDescent="0.3">
      <c r="A8" s="4"/>
      <c r="B8" s="11">
        <v>45291</v>
      </c>
      <c r="C8" s="8" t="s">
        <v>4</v>
      </c>
      <c r="D8" s="10">
        <v>0.35</v>
      </c>
      <c r="F8"/>
      <c r="H8" s="11">
        <v>45107</v>
      </c>
      <c r="I8" s="8" t="s">
        <v>4</v>
      </c>
      <c r="J8" s="12">
        <v>0.19999999999999996</v>
      </c>
    </row>
    <row r="9" spans="1:21" s="1" customFormat="1" ht="15.6" x14ac:dyDescent="0.3">
      <c r="A9" s="4"/>
      <c r="B9" s="11">
        <v>44957</v>
      </c>
      <c r="C9" s="8" t="s">
        <v>5</v>
      </c>
      <c r="D9" s="10">
        <v>0.02</v>
      </c>
      <c r="H9" s="11">
        <v>45138</v>
      </c>
      <c r="I9" s="8" t="s">
        <v>4</v>
      </c>
      <c r="J9" s="10">
        <v>0.24</v>
      </c>
    </row>
    <row r="10" spans="1:21" s="1" customFormat="1" ht="15.6" x14ac:dyDescent="0.3">
      <c r="A10" s="4"/>
      <c r="B10" s="11">
        <v>44985</v>
      </c>
      <c r="C10" s="8" t="s">
        <v>5</v>
      </c>
      <c r="D10" s="10">
        <v>0.04</v>
      </c>
      <c r="H10" s="11">
        <v>45169</v>
      </c>
      <c r="I10" s="8" t="s">
        <v>4</v>
      </c>
      <c r="J10" s="12">
        <v>0.25</v>
      </c>
    </row>
    <row r="11" spans="1:21" s="1" customFormat="1" ht="15.6" x14ac:dyDescent="0.3">
      <c r="A11" s="5"/>
      <c r="B11" s="11">
        <v>45077</v>
      </c>
      <c r="C11" s="8" t="s">
        <v>5</v>
      </c>
      <c r="D11" s="10">
        <v>0.16000000000000003</v>
      </c>
      <c r="H11" s="11">
        <v>45199</v>
      </c>
      <c r="I11" s="8" t="s">
        <v>4</v>
      </c>
      <c r="J11" s="10">
        <v>0.26</v>
      </c>
      <c r="S11"/>
      <c r="T11"/>
      <c r="U11"/>
    </row>
    <row r="12" spans="1:21" ht="15.6" x14ac:dyDescent="0.3">
      <c r="A12" s="5"/>
      <c r="B12" s="11">
        <v>45107</v>
      </c>
      <c r="C12" s="8" t="s">
        <v>5</v>
      </c>
      <c r="D12" s="10">
        <v>0.21000000000000002</v>
      </c>
      <c r="E12" s="1"/>
      <c r="G12" s="1"/>
      <c r="H12" s="11">
        <v>45230</v>
      </c>
      <c r="I12" s="8" t="s">
        <v>4</v>
      </c>
      <c r="J12" s="12">
        <v>0.28999999999999998</v>
      </c>
      <c r="R12" s="1"/>
    </row>
    <row r="13" spans="1:21" ht="15.6" x14ac:dyDescent="0.3">
      <c r="A13" s="5"/>
      <c r="B13" s="11">
        <v>45169</v>
      </c>
      <c r="C13" s="8" t="s">
        <v>5</v>
      </c>
      <c r="D13" s="10">
        <v>0.24000000000000002</v>
      </c>
      <c r="E13" s="1"/>
      <c r="G13" s="1"/>
      <c r="H13" s="11">
        <v>45260</v>
      </c>
      <c r="I13" s="8" t="s">
        <v>4</v>
      </c>
      <c r="J13" s="12">
        <v>0.31999999999999995</v>
      </c>
      <c r="R13" s="1"/>
    </row>
    <row r="14" spans="1:21" ht="15.6" x14ac:dyDescent="0.3">
      <c r="A14" s="5"/>
      <c r="B14" s="11">
        <v>45291</v>
      </c>
      <c r="C14" s="8" t="s">
        <v>5</v>
      </c>
      <c r="D14" s="10">
        <v>0.44</v>
      </c>
      <c r="E14" s="1"/>
      <c r="H14" s="11">
        <v>45291</v>
      </c>
      <c r="I14" s="8" t="s">
        <v>4</v>
      </c>
      <c r="J14" s="10">
        <v>0.35</v>
      </c>
    </row>
    <row r="15" spans="1:21" ht="15.6" x14ac:dyDescent="0.3">
      <c r="A15" s="5"/>
      <c r="B15" s="11">
        <v>44957</v>
      </c>
      <c r="C15" s="8" t="s">
        <v>6</v>
      </c>
      <c r="D15" s="10">
        <v>7.0000000000000007E-2</v>
      </c>
      <c r="H15" s="11">
        <v>44957</v>
      </c>
      <c r="I15" s="8" t="s">
        <v>5</v>
      </c>
      <c r="J15" s="10">
        <v>0.02</v>
      </c>
    </row>
    <row r="16" spans="1:21" ht="15.6" x14ac:dyDescent="0.3">
      <c r="A16" s="5"/>
      <c r="B16" s="11">
        <v>45016</v>
      </c>
      <c r="C16" s="8" t="s">
        <v>6</v>
      </c>
      <c r="D16" s="10">
        <v>0.22000000000000003</v>
      </c>
      <c r="H16" s="11">
        <v>44985</v>
      </c>
      <c r="I16" s="8" t="s">
        <v>5</v>
      </c>
      <c r="J16" s="10">
        <v>0.04</v>
      </c>
    </row>
    <row r="17" spans="1:10" ht="15.6" x14ac:dyDescent="0.3">
      <c r="A17" s="5"/>
      <c r="B17" s="11">
        <v>45077</v>
      </c>
      <c r="C17" s="8" t="s">
        <v>6</v>
      </c>
      <c r="D17" s="10">
        <v>0.34</v>
      </c>
      <c r="H17" s="11">
        <v>45016</v>
      </c>
      <c r="I17" s="8" t="s">
        <v>5</v>
      </c>
      <c r="J17" s="12">
        <v>8.0000000000000016E-2</v>
      </c>
    </row>
    <row r="18" spans="1:10" ht="15.6" x14ac:dyDescent="0.3">
      <c r="A18" s="5"/>
      <c r="B18" s="11">
        <v>45138</v>
      </c>
      <c r="C18" s="8" t="s">
        <v>6</v>
      </c>
      <c r="D18" s="10">
        <v>0.44</v>
      </c>
      <c r="H18" s="11">
        <v>45046</v>
      </c>
      <c r="I18" s="8" t="s">
        <v>5</v>
      </c>
      <c r="J18" s="12">
        <v>0.12000000000000002</v>
      </c>
    </row>
    <row r="19" spans="1:10" ht="15.6" x14ac:dyDescent="0.3">
      <c r="A19" s="5"/>
      <c r="B19" s="11">
        <v>45199</v>
      </c>
      <c r="C19" s="8" t="s">
        <v>6</v>
      </c>
      <c r="D19" s="10">
        <v>0.6</v>
      </c>
      <c r="H19" s="11">
        <v>45077</v>
      </c>
      <c r="I19" s="8" t="s">
        <v>5</v>
      </c>
      <c r="J19" s="10">
        <v>0.16000000000000003</v>
      </c>
    </row>
    <row r="20" spans="1:10" ht="15.6" x14ac:dyDescent="0.3">
      <c r="A20" s="5"/>
      <c r="B20" s="11">
        <v>45260</v>
      </c>
      <c r="C20" s="8" t="s">
        <v>6</v>
      </c>
      <c r="D20" s="10">
        <v>0.72</v>
      </c>
      <c r="H20" s="11">
        <v>45107</v>
      </c>
      <c r="I20" s="8" t="s">
        <v>5</v>
      </c>
      <c r="J20" s="10">
        <v>0.21000000000000002</v>
      </c>
    </row>
    <row r="21" spans="1:10" ht="15.6" x14ac:dyDescent="0.3">
      <c r="A21" s="5"/>
      <c r="B21" s="11">
        <v>45291</v>
      </c>
      <c r="C21" s="8" t="s">
        <v>6</v>
      </c>
      <c r="D21" s="10">
        <v>0.73</v>
      </c>
      <c r="H21" s="11">
        <v>45138</v>
      </c>
      <c r="I21" s="8" t="s">
        <v>5</v>
      </c>
      <c r="J21" s="12">
        <v>0.22500000000000003</v>
      </c>
    </row>
    <row r="22" spans="1:10" ht="15.6" x14ac:dyDescent="0.3">
      <c r="A22" s="5"/>
      <c r="H22" s="11">
        <v>45169</v>
      </c>
      <c r="I22" s="8" t="s">
        <v>5</v>
      </c>
      <c r="J22" s="10">
        <v>0.24000000000000002</v>
      </c>
    </row>
    <row r="23" spans="1:10" ht="15.6" x14ac:dyDescent="0.3">
      <c r="A23" s="5"/>
      <c r="H23" s="11">
        <v>45199</v>
      </c>
      <c r="I23" s="8" t="s">
        <v>5</v>
      </c>
      <c r="J23" s="12">
        <v>0.29000000000000004</v>
      </c>
    </row>
    <row r="24" spans="1:10" ht="15.6" x14ac:dyDescent="0.3">
      <c r="A24" s="5"/>
      <c r="H24" s="11">
        <v>45230</v>
      </c>
      <c r="I24" s="8" t="s">
        <v>5</v>
      </c>
      <c r="J24" s="12">
        <v>0.34</v>
      </c>
    </row>
    <row r="25" spans="1:10" ht="15.6" x14ac:dyDescent="0.3">
      <c r="A25" s="5"/>
      <c r="B25" t="e" cm="1">
        <f t="array" aca="1" ref="B25" ca="1">_xlfn.LET(
_xlpm.nn,_xlfn.LET(
_xlpm.c,_xlfn.UNIQUE(C3:C21),
_xlpm.q,_xlfn.REDUCE("",_xlpm.c,_xlfn.LAMBDA(_xlpm.a,_xlpm.v,_xlfn.LET(_xlpm.t,_xlfn._xlws.FILTER(B3:C21,C3:C21=_xlpm.v),_xlpm.mx,MAX(_xlfn.TAKE(_xlpm.t,,1)),_xlpm.mn,MIN(_xlfn.TAKE(_xlpm.t,,1)),_xlfn.VSTACK(_xlpm.a,_xlfn.LET(_xlpm.zz,_xlfn.UNIQUE(EOMONTH(_xlfn.SEQUENCE(_xlpm.mx-_xlpm.mn+1,1,_xlpm.mn),0)),_xlpm.yy,_xlfn.MAKEARRAY(LEN(_xlpm.zz),1,_xlfn.LAMBDA(_xlpm.r,_xlpm.c,_xlpm.v)),_xlfn.HSTACK(_xlpm.zz,_xlpm.yy)))))),
_xlpm._q,_xlfn.DROP(_xlpm.q,1),
_xlpm.r,_xlfn.BYROW(_xlpm._q,_xlfn.LAMBDA(_xlpm.r,_xlfn.TEXTJOIN("",TRUE,_xlpm.r))),
_xlpm.mm,_xlfn.XLOOKUP(_xlpm.r,B3:B21&amp;C3:C21,D3:D21,""),
_xlfn.HSTACK(_xlpm._q,_xlpm.mm)
),
_xlpm.cc,_xlfn.LET(_xlpm.ff,_xlfn.LET(
_xlpm.c,_xlfn.UNIQUE(C3:C21),
_xlpm.q,_xlfn.REDUCE("",_xlpm.c,_xlfn.LAMBDA(_xlpm.a,_xlpm.v,_xlfn.LET(_xlpm.t,_xlfn._xlws.FILTER(B3:C21,C3:C21=_xlpm.v),_xlpm.mx,MAX(_xlfn.TAKE(_xlpm.t,,1)),_xlpm.mn,MIN(_xlfn.TAKE(_xlpm.t,,1)),_xlfn.VSTACK(_xlpm.a,_xlfn.LET(_xlpm.zz,_xlfn.UNIQUE(EOMONTH(_xlfn.SEQUENCE(_xlpm.mx-_xlpm.mn+1,1,_xlpm.mn),0)),_xlpm.yy,_xlfn.MAKEARRAY(LEN(_xlpm.zz),1,_xlfn.LAMBDA(_xlpm.r,_xlpm.c,_xlpm.v)),_xlfn.HSTACK(_xlpm.zz,_xlpm.yy)))))),
_xlpm._q,_xlfn.DROP(_xlpm.q,1),
_xlpm.r,_xlfn.BYROW(_xlpm._q,_xlfn.LAMBDA(_xlpm.r,_xlfn.TEXTJOIN("",TRUE,_xlpm.r))),
_xlpm.mm,_xlfn.XLOOKUP(_xlpm.r,B3:B21&amp;C3:C21,D3:D21,""),
_xlfn.HSTACK(_xlpm._q,_xlpm.mm)
),_xlpm.ff),
_xlpm.ee,_xlfn.LET(_xlpm.zz,_xlfn.REDUCE("",_xlfn.SEQUENCE(36-v,1,v),_xlfn.LAMBDA(_xlpm.a,_xlpm.v,
_xlfn.VSTACK(_xlpm.a,
IF(ISNUMBER(INDEX(_xlfn.TAKE(_xlpm.nn,-1),_xlpm.v)),
INDEX(_xlfn.TAKE(_xlpm.nn,-1),_xlpm.v),
_xlfn.LET(
_xlpm.nxt,_xlfn.TEXTBEFORE(_xlfn.TEXTJOIN(",",TRUE,INDEX(_xlfn.TAKE(_xlpm.nn,-1),_xlpm.v)),",")+0,
_xlpm.off,_xlfn.XMATCH(_xlpm.nxt,OFFSET(_xlfn.TAKE(_xlpm.nn,-1),_xlpm.v-1,0,36-_xlpm.v),1),
_xlpm.prev,_xlfn.TAKE(_xlpm.a,-1),(_xlpm.nxt-_xlpm.prev)/_xlpm.off+_xlpm.prev
)
)
)
)
),
_xlfn.DROP(_xlpm.zz,1)),_xlpm.ee
)</f>
        <v>#NAME?</v>
      </c>
      <c r="H25" s="11">
        <v>45260</v>
      </c>
      <c r="I25" s="8" t="s">
        <v>5</v>
      </c>
      <c r="J25" s="12">
        <v>0.39</v>
      </c>
    </row>
    <row r="26" spans="1:10" ht="15.6" x14ac:dyDescent="0.3">
      <c r="A26" s="5"/>
      <c r="H26" s="11">
        <v>45291</v>
      </c>
      <c r="I26" s="8" t="s">
        <v>5</v>
      </c>
      <c r="J26" s="10">
        <v>0.44</v>
      </c>
    </row>
    <row r="27" spans="1:10" ht="15.6" x14ac:dyDescent="0.3">
      <c r="A27" s="5"/>
      <c r="H27" s="11">
        <v>44957</v>
      </c>
      <c r="I27" s="8" t="s">
        <v>6</v>
      </c>
      <c r="J27" s="10">
        <v>7.0000000000000007E-2</v>
      </c>
    </row>
    <row r="28" spans="1:10" ht="15.6" x14ac:dyDescent="0.3">
      <c r="A28" s="5"/>
      <c r="H28" s="11">
        <v>44985</v>
      </c>
      <c r="I28" s="8" t="s">
        <v>6</v>
      </c>
      <c r="J28" s="12">
        <v>0.14500000000000002</v>
      </c>
    </row>
    <row r="29" spans="1:10" ht="15.6" x14ac:dyDescent="0.3">
      <c r="A29" s="5"/>
      <c r="H29" s="11">
        <v>45016</v>
      </c>
      <c r="I29" s="8" t="s">
        <v>6</v>
      </c>
      <c r="J29" s="10">
        <v>0.22000000000000003</v>
      </c>
    </row>
    <row r="30" spans="1:10" ht="15.6" x14ac:dyDescent="0.3">
      <c r="A30" s="5"/>
      <c r="H30" s="11">
        <v>45046</v>
      </c>
      <c r="I30" s="8" t="s">
        <v>6</v>
      </c>
      <c r="J30" s="12">
        <v>0.28000000000000003</v>
      </c>
    </row>
    <row r="31" spans="1:10" ht="15.6" x14ac:dyDescent="0.3">
      <c r="A31" s="5"/>
      <c r="H31" s="11">
        <v>45077</v>
      </c>
      <c r="I31" s="8" t="s">
        <v>6</v>
      </c>
      <c r="J31" s="10">
        <v>0.34</v>
      </c>
    </row>
    <row r="32" spans="1:10" ht="15.6" x14ac:dyDescent="0.3">
      <c r="H32" s="11">
        <v>45107</v>
      </c>
      <c r="I32" s="8" t="s">
        <v>6</v>
      </c>
      <c r="J32" s="12">
        <v>0.39</v>
      </c>
    </row>
    <row r="33" spans="1:10" ht="15.6" x14ac:dyDescent="0.3">
      <c r="A33" s="2"/>
      <c r="H33" s="11">
        <v>45138</v>
      </c>
      <c r="I33" s="8" t="s">
        <v>6</v>
      </c>
      <c r="J33" s="10">
        <v>0.44</v>
      </c>
    </row>
    <row r="34" spans="1:10" ht="15.6" x14ac:dyDescent="0.3">
      <c r="H34" s="11">
        <v>45169</v>
      </c>
      <c r="I34" s="8" t="s">
        <v>6</v>
      </c>
      <c r="J34" s="12">
        <v>0.52</v>
      </c>
    </row>
    <row r="35" spans="1:10" ht="15.6" x14ac:dyDescent="0.3">
      <c r="A35" s="5"/>
      <c r="H35" s="11">
        <v>45199</v>
      </c>
      <c r="I35" s="8" t="s">
        <v>6</v>
      </c>
      <c r="J35" s="10">
        <v>0.6</v>
      </c>
    </row>
    <row r="36" spans="1:10" ht="15.6" x14ac:dyDescent="0.3">
      <c r="A36" s="5"/>
      <c r="H36" s="11">
        <v>45230</v>
      </c>
      <c r="I36" s="8" t="s">
        <v>6</v>
      </c>
      <c r="J36" s="12">
        <v>0.65999999999999992</v>
      </c>
    </row>
    <row r="37" spans="1:10" ht="15.6" x14ac:dyDescent="0.3">
      <c r="A37" s="5"/>
      <c r="H37" s="11">
        <v>45260</v>
      </c>
      <c r="I37" s="8" t="s">
        <v>6</v>
      </c>
      <c r="J37" s="10">
        <v>0.72</v>
      </c>
    </row>
    <row r="38" spans="1:10" ht="15.6" x14ac:dyDescent="0.3">
      <c r="A38" s="5"/>
      <c r="H38" s="11">
        <v>45291</v>
      </c>
      <c r="I38" s="8" t="s">
        <v>6</v>
      </c>
      <c r="J38" s="10">
        <v>0.73</v>
      </c>
    </row>
  </sheetData>
  <mergeCells count="2">
    <mergeCell ref="B1:D1"/>
    <mergeCell ref="H1:J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Original</vt:lpstr>
      <vt:lpstr>EDA</vt:lpstr>
      <vt:lpstr>Experiment</vt:lpstr>
      <vt:lpstr>SingleFunction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2024-06-08T04:45:17Z</dcterms:modified>
</cp:coreProperties>
</file>