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9.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10.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11.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12.xml" ContentType="application/vnd.openxmlformats-officedocument.drawing+xml"/>
  <Override PartName="/xl/drawings/drawing1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4.xml" ContentType="application/vnd.openxmlformats-officedocument.drawing+xml"/>
  <Override PartName="/xl/drawings/drawing15.xml" ContentType="application/vnd.openxmlformats-officedocument.drawing+xml"/>
  <Override PartName="/xl/tables/table16.xml" ContentType="application/vnd.openxmlformats-officedocument.spreadsheetml.table+xml"/>
  <Override PartName="/xl/drawings/drawing16.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618" codeName="{82680DD9-3F13-7979-5B5F-3D2375947C00}"/>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70" documentId="8_{1BA2CFC1-B0D7-40EB-B41C-267670C4F6AD}" xr6:coauthVersionLast="47" xr6:coauthVersionMax="47" xr10:uidLastSave="{CCB10928-3E58-40A5-92D8-E8CC21FF214F}"/>
  <bookViews>
    <workbookView xWindow="-120" yWindow="-120" windowWidth="29040" windowHeight="15720" firstSheet="3" activeTab="3" xr2:uid="{AD5FE48E-9CE6-4EDE-8F69-E8FD3B4EAF42}"/>
  </bookViews>
  <sheets>
    <sheet name="Model" sheetId="35" r:id="rId1"/>
    <sheet name="Report" sheetId="34" r:id="rId2"/>
    <sheet name="2025" sheetId="1" r:id="rId3"/>
    <sheet name="2026" sheetId="11" r:id="rId4"/>
    <sheet name="LongTermTraining" sheetId="3" r:id="rId5"/>
    <sheet name="Bread" sheetId="29" r:id="rId6"/>
    <sheet name="Bread-2lb" sheetId="37" r:id="rId7"/>
    <sheet name="Bread-Dawn" sheetId="39" r:id="rId8"/>
    <sheet name="Slope" sheetId="38" r:id="rId9"/>
    <sheet name="Updated-Lake-Depth-Data" sheetId="33" r:id="rId10"/>
    <sheet name="Sheet7" sheetId="32" r:id="rId11"/>
    <sheet name="Sheet6" sheetId="31" r:id="rId12"/>
    <sheet name="Sheet8" sheetId="36" r:id="rId13"/>
    <sheet name="GermanPractice" sheetId="27" r:id="rId14"/>
    <sheet name="GermanText" sheetId="28" r:id="rId15"/>
    <sheet name="GermanBakingWords" sheetId="30" r:id="rId16"/>
    <sheet name="AddRows" sheetId="26" r:id="rId17"/>
    <sheet name="Python" sheetId="21" r:id="rId18"/>
    <sheet name="DataDrill" sheetId="25" r:id="rId19"/>
    <sheet name="PythonMore" sheetId="22" r:id="rId20"/>
    <sheet name="PointTraining" sheetId="4" r:id="rId21"/>
    <sheet name="Table 1 (2)" sheetId="20" r:id="rId22"/>
    <sheet name="water_levels_export" sheetId="24" r:id="rId23"/>
    <sheet name="LakeLevel" sheetId="23" r:id="rId24"/>
    <sheet name="Append1" sheetId="19" r:id="rId25"/>
    <sheet name="Table 3" sheetId="18" r:id="rId26"/>
    <sheet name="Table 2" sheetId="17" r:id="rId27"/>
    <sheet name="Table 1" sheetId="16" r:id="rId28"/>
    <sheet name="Hockey" sheetId="15" r:id="rId29"/>
    <sheet name="Sheet5" sheetId="13" r:id="rId30"/>
    <sheet name="Sheet4" sheetId="12" r:id="rId31"/>
    <sheet name="RAOBF" sheetId="8" r:id="rId32"/>
    <sheet name="BP_Data" sheetId="9" r:id="rId33"/>
    <sheet name="Sheet1" sheetId="5" r:id="rId34"/>
    <sheet name="Sheet2" sheetId="6" r:id="rId35"/>
    <sheet name="Sheet3" sheetId="10" r:id="rId36"/>
    <sheet name="DataValidation" sheetId="14" r:id="rId37"/>
    <sheet name="SH3_Correction_Table" sheetId="7" r:id="rId38"/>
  </sheets>
  <definedNames>
    <definedName name="__xL">RAOBF!$C$12</definedName>
    <definedName name="_AOB">RAOBF!$C$1</definedName>
    <definedName name="_AP" localSheetId="6">'Bread-2lb'!$D$11</definedName>
    <definedName name="_AP">Bread!$D$11</definedName>
    <definedName name="_AS">Report!$E$4</definedName>
    <definedName name="_AT">Report!$B$4</definedName>
    <definedName name="_B">RAOBF!$C$2</definedName>
    <definedName name="_BP" localSheetId="6">'Bread-2lb'!$C$25</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32" hidden="1">BP_Data!$A$3:$M$3</definedName>
    <definedName name="_xlnm._FilterDatabase" localSheetId="35" hidden="1">Sheet3!$B$5:$E$16</definedName>
    <definedName name="_xlnm._FilterDatabase" localSheetId="30"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 localSheetId="6">'Bread-2lb'!$D$10</definedName>
    <definedName name="_GP">Bread!$D$10</definedName>
    <definedName name="_i">'2026'!$AB$148</definedName>
    <definedName name="_L">RAOBF!$C$4</definedName>
    <definedName name="_LT_Format">_xlfn._TRO_TRAILING(LongTermTraining!$E$9:$Y$1000)</definedName>
    <definedName name="_M" localSheetId="6">'Bread-2lb'!$D$9</definedName>
    <definedName name="_M">Bread!$D$9</definedName>
    <definedName name="_MAP" localSheetId="6">'Bread-2lb'!$E$15</definedName>
    <definedName name="_MAP">Bread!$E$15</definedName>
    <definedName name="_MF" localSheetId="6">'Bread-2lb'!#REF!</definedName>
    <definedName name="_MF">Bread!#REF!</definedName>
    <definedName name="_MG" localSheetId="6">'Bread-2lb'!$E$16</definedName>
    <definedName name="_MG">Bread!$E$16</definedName>
    <definedName name="_N">Report!$B$7</definedName>
    <definedName name="_nH" localSheetId="6">'Bread-2lb'!$D$5</definedName>
    <definedName name="_nH">Bread!$D$5</definedName>
    <definedName name="_nHd" localSheetId="3">'2026'!$C$4:$K$4</definedName>
    <definedName name="_nHd">'2025'!$C$9:$K$9</definedName>
    <definedName name="_nP" localSheetId="6">'Bread-2lb'!$D$6</definedName>
    <definedName name="_nP">Bread!$D$6</definedName>
    <definedName name="_nT" localSheetId="6">'Bread-2lb'!$D$4</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lpm.z"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8" hidden="1">DataDrill!$F$20:$G$29</definedName>
    <definedName name="ExternalData_1" localSheetId="27" hidden="1">'Table 1'!$A$1:$J$4</definedName>
    <definedName name="ExternalData_1" localSheetId="9" hidden="1">'Updated-Lake-Depth-Data'!$A$1:$E$17</definedName>
    <definedName name="ExternalData_1" localSheetId="22" hidden="1">water_levels_export!$A$1:$D$575</definedName>
    <definedName name="ExternalData_2" localSheetId="26" hidden="1">'Table 2'!$A$1:$J$8</definedName>
    <definedName name="ExternalData_3" localSheetId="25" hidden="1">'Table 3'!$A$1:$J$14</definedName>
    <definedName name="ExternalData_4" localSheetId="24" hidden="1">Append1!$A$1:$L$24</definedName>
    <definedName name="ExternalData_5" localSheetId="21"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11">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5">Bread!$A$109:$D$148</definedName>
    <definedName name="_xlnm.Print_Area" localSheetId="6">'Bread-2lb'!$A$109:$E$183</definedName>
    <definedName name="_xlnm.Print_Area" localSheetId="7">'Bread-Dawn'!$A$16:$G$31</definedName>
    <definedName name="_xlnm.Print_Area" localSheetId="4">_xlfn.DROP(_xlfn.TRIMRANGE(LongTermTraining!$D:$Y),1)</definedName>
    <definedName name="solver_adj" localSheetId="5" hidden="1">Bread!#REF!</definedName>
    <definedName name="solver_adj" localSheetId="6" hidden="1">'Bread-2lb'!#REF!</definedName>
    <definedName name="solver_cvg" localSheetId="5" hidden="1">0.0001</definedName>
    <definedName name="solver_cvg" localSheetId="6" hidden="1">0.0001</definedName>
    <definedName name="solver_drv" localSheetId="5" hidden="1">1</definedName>
    <definedName name="solver_drv" localSheetId="6" hidden="1">1</definedName>
    <definedName name="solver_eng" localSheetId="5" hidden="1">1</definedName>
    <definedName name="solver_eng" localSheetId="6" hidden="1">1</definedName>
    <definedName name="solver_est" localSheetId="5" hidden="1">1</definedName>
    <definedName name="solver_est" localSheetId="6" hidden="1">1</definedName>
    <definedName name="solver_itr" localSheetId="5" hidden="1">2147483647</definedName>
    <definedName name="solver_itr" localSheetId="6" hidden="1">2147483647</definedName>
    <definedName name="solver_lhs1" localSheetId="5" hidden="1">Bread!#REF!</definedName>
    <definedName name="solver_lhs1" localSheetId="6" hidden="1">'Bread-2lb'!#REF!</definedName>
    <definedName name="solver_mip" localSheetId="5" hidden="1">2147483647</definedName>
    <definedName name="solver_mip" localSheetId="6" hidden="1">2147483647</definedName>
    <definedName name="solver_mni" localSheetId="5" hidden="1">30</definedName>
    <definedName name="solver_mni" localSheetId="6" hidden="1">30</definedName>
    <definedName name="solver_mrt" localSheetId="5" hidden="1">0.075</definedName>
    <definedName name="solver_mrt" localSheetId="6" hidden="1">0.075</definedName>
    <definedName name="solver_msl" localSheetId="5" hidden="1">2</definedName>
    <definedName name="solver_msl" localSheetId="6" hidden="1">2</definedName>
    <definedName name="solver_neg" localSheetId="5" hidden="1">1</definedName>
    <definedName name="solver_neg" localSheetId="6" hidden="1">1</definedName>
    <definedName name="solver_nod" localSheetId="5" hidden="1">2147483647</definedName>
    <definedName name="solver_nod" localSheetId="6" hidden="1">2147483647</definedName>
    <definedName name="solver_num" localSheetId="5" hidden="1">1</definedName>
    <definedName name="solver_num" localSheetId="6" hidden="1">1</definedName>
    <definedName name="solver_nwt" localSheetId="5" hidden="1">1</definedName>
    <definedName name="solver_nwt" localSheetId="6" hidden="1">1</definedName>
    <definedName name="solver_opt" localSheetId="5" hidden="1">Bread!#REF!</definedName>
    <definedName name="solver_opt" localSheetId="6" hidden="1">'Bread-2lb'!#REF!</definedName>
    <definedName name="solver_pre" localSheetId="5" hidden="1">0.000001</definedName>
    <definedName name="solver_pre" localSheetId="6" hidden="1">0.000001</definedName>
    <definedName name="solver_rbv" localSheetId="5" hidden="1">1</definedName>
    <definedName name="solver_rbv" localSheetId="6" hidden="1">1</definedName>
    <definedName name="solver_rel1" localSheetId="5" hidden="1">2</definedName>
    <definedName name="solver_rel1" localSheetId="6" hidden="1">2</definedName>
    <definedName name="solver_rhs1" localSheetId="5" hidden="1">450</definedName>
    <definedName name="solver_rhs1" localSheetId="6" hidden="1">450</definedName>
    <definedName name="solver_rlx" localSheetId="5" hidden="1">2</definedName>
    <definedName name="solver_rlx" localSheetId="6" hidden="1">2</definedName>
    <definedName name="solver_rsd" localSheetId="5" hidden="1">0</definedName>
    <definedName name="solver_rsd" localSheetId="6" hidden="1">0</definedName>
    <definedName name="solver_scl" localSheetId="5" hidden="1">1</definedName>
    <definedName name="solver_scl" localSheetId="6" hidden="1">1</definedName>
    <definedName name="solver_sho" localSheetId="5" hidden="1">2</definedName>
    <definedName name="solver_sho" localSheetId="6" hidden="1">2</definedName>
    <definedName name="solver_ssz" localSheetId="5" hidden="1">100</definedName>
    <definedName name="solver_ssz" localSheetId="6" hidden="1">100</definedName>
    <definedName name="solver_tim" localSheetId="5" hidden="1">2147483647</definedName>
    <definedName name="solver_tim" localSheetId="6" hidden="1">2147483647</definedName>
    <definedName name="solver_tol" localSheetId="5" hidden="1">0.01</definedName>
    <definedName name="solver_tol" localSheetId="6" hidden="1">0.01</definedName>
    <definedName name="solver_typ" localSheetId="5" hidden="1">3</definedName>
    <definedName name="solver_typ" localSheetId="6" hidden="1">3</definedName>
    <definedName name="solver_val" localSheetId="5" hidden="1">0.14</definedName>
    <definedName name="solver_val" localSheetId="6" hidden="1">0.14</definedName>
    <definedName name="solver_ver" localSheetId="5" hidden="1">3</definedName>
    <definedName name="solver_ver" localSheetId="6" hidden="1">3</definedName>
  </definedNames>
  <calcPr calcId="191029"/>
  <pivotCaches>
    <pivotCache cacheId="2" r:id="rId39"/>
    <pivotCache cacheId="3" r:id="rId40"/>
    <pivotCache cacheId="4" r:id="rId41"/>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6" i="9" l="1" a="1"/>
  <c r="L16" i="9" a="1"/>
  <c r="K15" i="9" a="1"/>
  <c r="L15" i="9" a="1"/>
  <c r="G5" i="21" a="1"/>
  <c r="E10" i="39"/>
  <c r="L4" i="39" a="1"/>
  <c r="F57" i="37" a="1"/>
  <c r="B5" i="11" a="1"/>
  <c r="F28" i="38"/>
  <c r="F29" i="38" s="1"/>
  <c r="F24" i="38"/>
  <c r="G24" i="38"/>
  <c r="H24" i="38"/>
  <c r="I24" i="38"/>
  <c r="J24" i="38"/>
  <c r="K24" i="38"/>
  <c r="L24" i="38"/>
  <c r="M24" i="38"/>
  <c r="N24" i="38"/>
  <c r="E24" i="38"/>
  <c r="N22" i="38"/>
  <c r="N25" i="38" s="1"/>
  <c r="M22" i="38"/>
  <c r="M25" i="38" s="1"/>
  <c r="L22" i="38"/>
  <c r="L25" i="38" s="1"/>
  <c r="K22" i="38"/>
  <c r="J22" i="38"/>
  <c r="I22" i="38"/>
  <c r="H22" i="38"/>
  <c r="G22" i="38"/>
  <c r="F22" i="38"/>
  <c r="E22" i="38"/>
  <c r="F19" i="38"/>
  <c r="G19" i="38"/>
  <c r="H19" i="38"/>
  <c r="I19" i="38"/>
  <c r="J19" i="38"/>
  <c r="K19" i="38"/>
  <c r="L19" i="38"/>
  <c r="M19" i="38"/>
  <c r="N19" i="38"/>
  <c r="E19" i="38"/>
  <c r="N17" i="38"/>
  <c r="N20" i="38" s="1"/>
  <c r="M17" i="38"/>
  <c r="M20" i="38" s="1"/>
  <c r="L17" i="38"/>
  <c r="K17" i="38"/>
  <c r="K20" i="38" s="1"/>
  <c r="J17" i="38"/>
  <c r="J20" i="38" s="1"/>
  <c r="I17" i="38"/>
  <c r="H17" i="38"/>
  <c r="G17" i="38"/>
  <c r="F17" i="38"/>
  <c r="E17" i="38"/>
  <c r="N12" i="38"/>
  <c r="N14" i="38"/>
  <c r="N15" i="38" s="1"/>
  <c r="M12" i="38"/>
  <c r="M14" i="38"/>
  <c r="M15" i="38" s="1"/>
  <c r="L12" i="38"/>
  <c r="L14" i="38"/>
  <c r="L15" i="38" s="1"/>
  <c r="K12" i="38"/>
  <c r="K14" i="38"/>
  <c r="K15" i="38" s="1"/>
  <c r="J12" i="38"/>
  <c r="J14" i="38"/>
  <c r="E12" i="38"/>
  <c r="F12" i="38"/>
  <c r="G12" i="38"/>
  <c r="H12" i="38"/>
  <c r="I12" i="38"/>
  <c r="F14" i="38"/>
  <c r="G14" i="38"/>
  <c r="H14" i="38"/>
  <c r="I14" i="38"/>
  <c r="E14" i="38"/>
  <c r="D142" i="37"/>
  <c r="D141" i="37"/>
  <c r="D140" i="37"/>
  <c r="D139" i="37"/>
  <c r="K14" i="9" a="1"/>
  <c r="L14" i="9" a="1"/>
  <c r="C110" i="37"/>
  <c r="C94" i="37"/>
  <c r="C84" i="37"/>
  <c r="C68" i="37"/>
  <c r="C70" i="37" s="1"/>
  <c r="C73" i="37" s="1"/>
  <c r="E52" i="37"/>
  <c r="E51" i="37"/>
  <c r="D45" i="37"/>
  <c r="D44" i="37"/>
  <c r="D43" i="37"/>
  <c r="D42" i="37"/>
  <c r="D41" i="37"/>
  <c r="D40" i="37"/>
  <c r="D39" i="37"/>
  <c r="D38" i="37"/>
  <c r="D37" i="37"/>
  <c r="D36" i="37"/>
  <c r="C20" i="37"/>
  <c r="D19" i="37"/>
  <c r="D15" i="37"/>
  <c r="C15" i="37"/>
  <c r="B15" i="37"/>
  <c r="C68" i="29"/>
  <c r="C70" i="29" s="1"/>
  <c r="C73" i="29" s="1"/>
  <c r="AE248" i="11"/>
  <c r="AE249" i="11"/>
  <c r="K13" i="9" a="1"/>
  <c r="L13" i="9" a="1"/>
  <c r="C110" i="29"/>
  <c r="F57" i="29" a="1"/>
  <c r="C94" i="29"/>
  <c r="E52" i="29"/>
  <c r="E51" i="29"/>
  <c r="E113" i="33"/>
  <c r="F113" i="33" s="1"/>
  <c r="E114" i="33"/>
  <c r="F114" i="33" s="1"/>
  <c r="E115" i="33"/>
  <c r="F115" i="33" s="1"/>
  <c r="E112" i="33"/>
  <c r="F112" i="33" s="1"/>
  <c r="F88" i="33"/>
  <c r="F89" i="33"/>
  <c r="F90" i="33"/>
  <c r="F91" i="33"/>
  <c r="F92" i="33"/>
  <c r="F93" i="33"/>
  <c r="F94" i="33"/>
  <c r="F95" i="33"/>
  <c r="F96" i="33"/>
  <c r="F97" i="33"/>
  <c r="F98" i="33"/>
  <c r="F99" i="33"/>
  <c r="F100" i="33"/>
  <c r="F101" i="33"/>
  <c r="F102" i="33"/>
  <c r="F103" i="33"/>
  <c r="F104" i="33"/>
  <c r="F105" i="33"/>
  <c r="F106" i="33"/>
  <c r="F107" i="33"/>
  <c r="F87" i="33"/>
  <c r="E88" i="33"/>
  <c r="E89" i="33"/>
  <c r="E90" i="33"/>
  <c r="E91" i="33"/>
  <c r="E92" i="33"/>
  <c r="E93" i="33"/>
  <c r="E94" i="33"/>
  <c r="E95" i="33"/>
  <c r="E96" i="33"/>
  <c r="E97" i="33"/>
  <c r="E98" i="33"/>
  <c r="E99" i="33"/>
  <c r="E100" i="33"/>
  <c r="E101" i="33"/>
  <c r="E102" i="33"/>
  <c r="E103" i="33"/>
  <c r="E104" i="33"/>
  <c r="E105" i="33"/>
  <c r="E106" i="33"/>
  <c r="E107" i="33"/>
  <c r="E87" i="33"/>
  <c r="D23" i="33"/>
  <c r="E23" i="33" s="1"/>
  <c r="D24" i="33"/>
  <c r="E24" i="33" s="1"/>
  <c r="D25" i="33"/>
  <c r="E25" i="33" s="1"/>
  <c r="D26" i="33"/>
  <c r="E26" i="33" s="1"/>
  <c r="D27" i="33"/>
  <c r="E27" i="33" s="1"/>
  <c r="D28" i="33"/>
  <c r="E28" i="33" s="1"/>
  <c r="D29" i="33"/>
  <c r="E29" i="33" s="1"/>
  <c r="D30" i="33"/>
  <c r="E30" i="33" s="1"/>
  <c r="D31" i="33"/>
  <c r="E31" i="33" s="1"/>
  <c r="D32" i="33"/>
  <c r="E32" i="33" s="1"/>
  <c r="D33" i="33"/>
  <c r="E33" i="33" s="1"/>
  <c r="D34" i="33"/>
  <c r="E34" i="33" s="1"/>
  <c r="D35" i="33"/>
  <c r="E35" i="33" s="1"/>
  <c r="D36" i="33"/>
  <c r="E36" i="33" s="1"/>
  <c r="D37" i="33"/>
  <c r="E37" i="33" s="1"/>
  <c r="D38" i="33"/>
  <c r="E38" i="33" s="1"/>
  <c r="D39" i="33"/>
  <c r="E39" i="33" s="1"/>
  <c r="D40" i="33"/>
  <c r="E40" i="33" s="1"/>
  <c r="D41" i="33"/>
  <c r="E41" i="33" s="1"/>
  <c r="D42" i="33"/>
  <c r="E42" i="33" s="1"/>
  <c r="D43" i="33"/>
  <c r="E43" i="33" s="1"/>
  <c r="D44" i="33"/>
  <c r="E44" i="33" s="1"/>
  <c r="D45" i="33"/>
  <c r="E45" i="33" s="1"/>
  <c r="D46" i="33"/>
  <c r="E46" i="33" s="1"/>
  <c r="D22" i="33"/>
  <c r="E22" i="33" s="1"/>
  <c r="D38" i="29"/>
  <c r="B63" i="27"/>
  <c r="B62" i="27"/>
  <c r="B61" i="27"/>
  <c r="B60" i="27"/>
  <c r="B59" i="27"/>
  <c r="B58" i="27"/>
  <c r="B57" i="27"/>
  <c r="B56" i="27"/>
  <c r="B55" i="27"/>
  <c r="B54" i="27"/>
  <c r="B46" i="27"/>
  <c r="B44" i="27"/>
  <c r="B43" i="27"/>
  <c r="B48" i="27"/>
  <c r="B47" i="27"/>
  <c r="B49" i="27"/>
  <c r="B41" i="27"/>
  <c r="B45" i="27"/>
  <c r="B42" i="27"/>
  <c r="B40" i="27"/>
  <c r="B39" i="27"/>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J1" i="30"/>
  <c r="J2" i="30" s="1" a="1"/>
  <c r="D44" i="29"/>
  <c r="D37" i="29"/>
  <c r="D39" i="29"/>
  <c r="D40" i="29"/>
  <c r="D41" i="29"/>
  <c r="D42" i="29"/>
  <c r="D43" i="29"/>
  <c r="D45" i="29"/>
  <c r="D36" i="29"/>
  <c r="B63" i="28" a="1"/>
  <c r="B57" i="28" a="1"/>
  <c r="B29" i="28" a="1"/>
  <c r="L2" i="25"/>
  <c r="B33" i="26" a="1"/>
  <c r="H8" i="26" a="1"/>
  <c r="E8" i="26" a="1"/>
  <c r="F7" i="25" a="1"/>
  <c r="I18" i="13" a="1"/>
  <c r="H18" i="13" a="1"/>
  <c r="AA9" i="3" a="1"/>
  <c r="H36" i="6"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U22" i="7" a="1"/>
  <c r="U21" i="7" a="1"/>
  <c r="B3" i="7" a="1"/>
  <c r="H3" i="6"/>
  <c r="M3" i="6" a="1"/>
  <c r="P60" i="5"/>
  <c r="P58" i="5"/>
  <c r="O60" i="5"/>
  <c r="O58" i="5"/>
  <c r="N58" i="5"/>
  <c r="J59" i="5" a="1"/>
  <c r="J44" i="5" a="1"/>
  <c r="B3" i="5" a="1"/>
  <c r="P9" i="1" a="1"/>
  <c r="D9" i="3" a="1"/>
  <c r="M10" i="1" a="1"/>
  <c r="O10" i="1" a="1"/>
  <c r="K25" i="38" l="1"/>
  <c r="J25" i="38"/>
  <c r="I20" i="38"/>
  <c r="I15" i="38"/>
  <c r="I25" i="38"/>
  <c r="H25" i="38"/>
  <c r="G25" i="38"/>
  <c r="H20" i="38"/>
  <c r="G20" i="38"/>
  <c r="L20" i="38"/>
  <c r="F20" i="38"/>
  <c r="E20" i="38"/>
  <c r="F25" i="38"/>
  <c r="E25" i="38"/>
  <c r="E193" i="8"/>
  <c r="E194" i="8"/>
  <c r="E196" i="8"/>
  <c r="E197" i="8"/>
  <c r="E15" i="38"/>
  <c r="F15" i="38"/>
  <c r="G15" i="38"/>
  <c r="H15" i="38"/>
  <c r="J15" i="38"/>
  <c r="E195" i="8"/>
  <c r="E192" i="8"/>
  <c r="C88" i="37"/>
  <c r="D46" i="37"/>
  <c r="D49" i="37" s="1"/>
  <c r="E50" i="37" s="1"/>
  <c r="C90" i="37"/>
  <c r="C93" i="37"/>
  <c r="L103" i="37" a="1"/>
  <c r="L106" i="37" s="1"/>
  <c r="C24" i="37"/>
  <c r="C25" i="37" s="1"/>
  <c r="D20" i="37" s="1"/>
  <c r="I20" i="37" s="1"/>
  <c r="I19" i="37"/>
  <c r="I24" i="37" s="1"/>
  <c r="C84" i="29"/>
  <c r="C88" i="29" s="1"/>
  <c r="H9" i="35"/>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6" i="29"/>
  <c r="D49" i="29" s="1"/>
  <c r="E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C92" i="37" l="1"/>
  <c r="C91" i="37"/>
  <c r="C89" i="37"/>
  <c r="C95" i="37" s="1"/>
  <c r="C96" i="37" s="1"/>
  <c r="D9" i="37"/>
  <c r="E15" i="37" s="1" a="1"/>
  <c r="D21" i="37"/>
  <c r="I21" i="37" s="1"/>
  <c r="D22" i="37"/>
  <c r="I22" i="37" s="1"/>
  <c r="D23" i="37"/>
  <c r="I23" i="37" s="1"/>
  <c r="C89" i="29"/>
  <c r="L103" i="29" a="1"/>
  <c r="L106" i="29" s="1"/>
  <c r="C93" i="29"/>
  <c r="C92" i="29"/>
  <c r="C91" i="29"/>
  <c r="C90" i="29"/>
  <c r="G10" i="34"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C111" i="37" l="1"/>
  <c r="C138" i="37"/>
  <c r="C95" i="29"/>
  <c r="C96" i="29" s="1"/>
  <c r="H10" i="34"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C138" i="29" l="1"/>
  <c r="C111" i="29"/>
  <c r="I22" i="8"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5">
    <bk>
      <extLst>
        <ext uri="{3e2802c4-a4d2-4d8b-9148-e3be6c30e623}">
          <xlrd:rvb i="0"/>
        </ext>
      </extLst>
    </bk>
    <bk>
      <extLst>
        <ext uri="{3e2802c4-a4d2-4d8b-9148-e3be6c30e623}">
          <xlrd:rvb i="3"/>
        </ext>
      </extLst>
    </bk>
    <bk>
      <extLst>
        <ext uri="{3e2802c4-a4d2-4d8b-9148-e3be6c30e623}">
          <xlrd:rvb i="4"/>
        </ext>
      </extLst>
    </bk>
    <bk>
      <extLst>
        <ext uri="{3e2802c4-a4d2-4d8b-9148-e3be6c30e623}">
          <xlrd:rvb i="8"/>
        </ext>
      </extLst>
    </bk>
    <bk>
      <extLst>
        <ext uri="{3e2802c4-a4d2-4d8b-9148-e3be6c30e623}">
          <xlrd:rvb i="9"/>
        </ext>
      </extLst>
    </bk>
  </futureMetadata>
  <cellMetadata count="1">
    <bk>
      <rc t="1" v="0"/>
    </bk>
  </cellMetadata>
  <valueMetadata count="5">
    <bk>
      <rc t="2" v="0"/>
    </bk>
    <bk>
      <rc t="2" v="1"/>
    </bk>
    <bk>
      <rc t="2" v="2"/>
    </bk>
    <bk>
      <rc t="2" v="3"/>
    </bk>
    <bk>
      <rc t="2" v="4"/>
    </bk>
  </valueMetadata>
</metadata>
</file>

<file path=xl/python.xml><?xml version="1.0" encoding="utf-8"?>
<python xmlns="http://schemas.microsoft.com/office/spreadsheetml/2023/python">
  <environmentDefinition id="{882DD1B0-6546-4DFA-8A08-902A380B44EA}">
    <initialization>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<sst xmlns="http://schemas.openxmlformats.org/spreadsheetml/2006/main" count="6927" uniqueCount="3109">
  <si>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</si>
  <si>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</si>
  <si>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</si>
  <si>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</si>
  <si>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</si>
  <si>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</si>
  <si>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</si>
  <si>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</si>
  <si>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</si>
  <si>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</si>
  <si>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</si>
  <si>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</si>
  <si>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</si>
  <si>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</si>
  <si>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</si>
  <si>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</si>
  <si>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</si>
  <si>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</si>
  <si>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</si>
  <si>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</si>
  <si>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</si>
  <si>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</si>
  <si>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</si>
  <si>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</si>
  <si>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</si>
  <si>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</si>
  <si>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</si>
  <si>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</si>
  <si>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</si>
  <si>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</si>
  <si>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</si>
  <si>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</si>
  <si>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</si>
  <si>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</si>
  <si>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</si>
  <si>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</si>
  <si>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</si>
  <si>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</si>
  <si>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</si>
  <si>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</si>
  <si>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</si>
  <si>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</si>
  <si>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</si>
  <si>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</si>
  <si>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</si>
  <si>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</si>
  <si>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</si>
  <si>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</si>
  <si>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</si>
  <si>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</si>
  <si>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</si>
  <si>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</si>
  <si>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</si>
  <si>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</si>
  <si>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</si>
  <si>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</si>
  <si>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</si>
  <si>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</si>
  <si>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</si>
  <si>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</si>
  <si>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</si>
  <si>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</si>
  <si>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</si>
  <si>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</si>
  <si>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</si>
  <si>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</si>
  <si>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</si>
  <si>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</si>
  <si>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</si>
  <si>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</si>
  <si>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</si>
  <si>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</si>
  <si>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</si>
  <si>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</si>
  <si>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</si>
  <si>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</si>
  <si>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</si>
  <si>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</si>
  <si>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</si>
  <si>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</si>
  <si>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</si>
  <si>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</si>
  <si>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</si>
  <si>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</si>
  <si>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</si>
  <si>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</si>
  <si>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</si>
  <si>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</si>
  <si>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</si>
  <si>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</si>
  <si>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</si>
  <si>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</si>
  <si>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</si>
  <si>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</si>
  <si>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</si>
  <si>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</si>
  <si>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</si>
  <si>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</si>
  <si>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</si>
  <si>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</si>
  <si>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</si>
  <si>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</si>
  <si>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</si>
  <si>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</si>
  <si>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</si>
  <si>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</si>
  <si>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</si>
  <si>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</si>
  <si>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</si>
  <si>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</si>
  <si>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</si>
  <si>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</si>
  <si>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</si>
  <si>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</si>
  <si>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</si>
  <si>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</si>
  <si>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</si>
  <si>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</si>
  <si>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</si>
  <si>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</si>
  <si>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</si>
  <si>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</si>
  <si>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</si>
  <si>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</si>
  <si>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</si>
  <si>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</si>
  <si>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</si>
  <si>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</si>
  <si>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</si>
  <si>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</si>
  <si>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</si>
  <si>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</si>
  <si>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</si>
  <si>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</si>
  <si>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</si>
  <si>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</si>
  <si>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</si>
  <si>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</si>
  <si>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</si>
  <si>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</si>
  <si>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</si>
  <si>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</si>
  <si>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</si>
  <si>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</si>
  <si>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</si>
  <si>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</si>
  <si>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</si>
  <si>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</si>
  <si>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</si>
  <si>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</si>
  <si>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</si>
  <si>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</si>
  <si>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</si>
  <si>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</si>
  <si>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</si>
  <si>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</si>
  <si>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</si>
  <si>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</si>
  <si>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</si>
  <si>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</si>
  <si>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</si>
  <si>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</si>
  <si>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</si>
  <si>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</si>
  <si>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</si>
  <si>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</si>
  <si>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</si>
  <si>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</si>
  <si>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</si>
  <si>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</si>
  <si>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</si>
  <si>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</si>
  <si>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</si>
  <si>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</si>
  <si>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</si>
  <si>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</si>
  <si>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</si>
  <si>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</si>
  <si>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</si>
  <si>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</si>
  <si>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</si>
  <si>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</si>
  <si>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</si>
  <si>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</si>
  <si>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</si>
  <si>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</si>
  <si>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</si>
  <si>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</si>
  <si>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</si>
  <si>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</si>
  <si>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</si>
  <si>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</si>
  <si>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</si>
  <si>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</si>
  <si>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</si>
  <si>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</si>
  <si>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</si>
  <si>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</si>
  <si>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</si>
  <si>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</si>
  <si>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</si>
  <si>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</si>
  <si>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</si>
  <si>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</si>
  <si>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</si>
  <si>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</si>
  <si>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</si>
  <si>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</si>
  <si>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</si>
  <si>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</si>
  <si>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</si>
  <si>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</si>
  <si>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</si>
  <si>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</si>
  <si>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</si>
  <si>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</si>
  <si>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</si>
  <si>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</si>
  <si>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</si>
  <si>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</si>
  <si>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</si>
  <si>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</si>
  <si>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</si>
  <si>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</si>
  <si>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</si>
  <si>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</si>
  <si>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</si>
  <si>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</si>
  <si>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</si>
  <si>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</si>
  <si>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</si>
  <si>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</si>
  <si>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</si>
  <si>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</si>
  <si>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</si>
  <si>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</si>
  <si>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</si>
  <si>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</si>
  <si>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</si>
  <si>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</si>
  <si>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</si>
  <si>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</si>
  <si>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</si>
  <si>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</si>
  <si>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</si>
  <si>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</si>
  <si>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</si>
  <si>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</si>
  <si>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</si>
  <si>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</si>
  <si>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</si>
  <si>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</si>
  <si>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</si>
  <si>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</si>
  <si>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</si>
  <si>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</si>
  <si>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</si>
  <si>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</si>
  <si>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</si>
  <si>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</si>
  <si>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</si>
  <si>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</si>
  <si>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</si>
  <si>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</si>
  <si>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</si>
  <si>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</si>
  <si>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</si>
  <si>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</si>
  <si>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</si>
  <si>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</si>
  <si>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</si>
  <si>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</si>
  <si>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</si>
  <si>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</si>
  <si>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</si>
  <si>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</si>
  <si>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</si>
  <si>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</si>
  <si>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</si>
  <si>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</si>
  <si>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</si>
  <si>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</si>
  <si>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</si>
  <si>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</si>
  <si>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</si>
  <si>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</si>
  <si>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</si>
  <si>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</si>
  <si>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</si>
  <si>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</si>
  <si>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</si>
  <si>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</si>
  <si>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</si>
  <si>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</si>
  <si>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</si>
  <si>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</si>
  <si>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</si>
  <si>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</si>
  <si>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</si>
  <si>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</si>
  <si>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</si>
  <si>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</si>
  <si>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</si>
  <si>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</si>
  <si>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</si>
  <si>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</si>
  <si>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</si>
  <si>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</si>
  <si>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</si>
  <si>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</si>
  <si>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</si>
  <si>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</si>
  <si>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</si>
  <si>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</si>
  <si>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</si>
  <si>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</si>
  <si>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</si>
  <si>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</si>
  <si>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</si>
  <si>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</si>
  <si>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</si>
  <si>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</si>
  <si>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</si>
  <si>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</si>
  <si>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</si>
  <si>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</si>
  <si>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</si>
  <si>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</si>
  <si>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</si>
  <si>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</si>
  <si>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</si>
  <si>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</si>
  <si>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</si>
  <si>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</si>
  <si>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</si>
  <si>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</si>
  <si>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</si>
  <si>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</si>
  <si>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</si>
  <si>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</si>
  <si>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</si>
  <si>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</si>
  <si>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</si>
  <si>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</si>
  <si>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</si>
  <si>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</si>
  <si>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</si>
  <si>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</si>
  <si>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</si>
  <si>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</si>
  <si>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</si>
  <si>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</si>
  <si>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</si>
  <si>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</si>
  <si>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</si>
  <si>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</si>
  <si>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</si>
  <si>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</si>
  <si>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</si>
  <si>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</si>
  <si>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</si>
  <si>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</si>
  <si>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</si>
  <si>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</si>
  <si>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</si>
  <si>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</si>
  <si>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</si>
  <si>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</si>
  <si>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</si>
  <si>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</si>
  <si>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</si>
  <si>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</si>
  <si>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</si>
  <si>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</si>
  <si>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</si>
  <si>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</si>
  <si>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</si>
  <si>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</si>
  <si>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</si>
  <si>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</si>
  <si>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</si>
  <si>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</si>
  <si>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</si>
  <si>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</si>
  <si>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</si>
  <si>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</si>
  <si>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</si>
  <si>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</si>
  <si>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</si>
  <si>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</si>
  <si>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</si>
  <si>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</si>
  <si>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</si>
  <si>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</si>
  <si>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</si>
  <si>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</si>
  <si>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</si>
  <si>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</si>
  <si>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</si>
  <si>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</si>
  <si>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</si>
  <si>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</si>
  <si>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</si>
  <si>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</si>
  <si>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</si>
  <si>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</si>
  <si>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</si>
  <si>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</si>
  <si>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</si>
  <si>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</si>
  <si>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</si>
  <si>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</si>
  <si>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</si>
  <si>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</si>
  <si>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</si>
  <si>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</si>
  <si>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</si>
  <si>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</si>
  <si>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</si>
  <si>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</si>
  <si>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</si>
  <si>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</si>
  <si>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</si>
  <si>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</si>
  <si>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</si>
  <si>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</si>
  <si>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</si>
  <si>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</si>
  <si>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</si>
  <si>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</si>
  <si>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</si>
  <si>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</si>
  <si>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</si>
  <si>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</si>
  <si>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</si>
  <si>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</si>
  <si>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</si>
  <si>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</si>
  <si>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</si>
  <si>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</si>
  <si>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</si>
  <si>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</si>
  <si>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</si>
  <si>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</si>
  <si>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</si>
  <si>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</si>
  <si>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</si>
  <si>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</si>
  <si>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</si>
  <si>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</si>
  <si>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</si>
  <si>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</si>
  <si>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</si>
  <si>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</si>
  <si>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</si>
  <si>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</si>
  <si>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</si>
  <si>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</si>
  <si>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</si>
  <si>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</si>
  <si>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</si>
  <si>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</si>
  <si>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</si>
  <si>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</si>
  <si>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</si>
  <si>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</si>
  <si>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</si>
  <si>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</si>
  <si>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</si>
  <si>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</si>
  <si>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</si>
  <si>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</si>
  <si>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</si>
  <si>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</si>
  <si>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</si>
  <si>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</si>
  <si>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</si>
  <si>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</si>
  <si>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</si>
  <si>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</si>
  <si>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</si>
  <si>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</si>
  <si>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</si>
  <si>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</si>
  <si>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</si>
  <si>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</si>
  <si>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</si>
  <si>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</si>
  <si>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</si>
  <si>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</si>
  <si>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</si>
  <si>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</si>
  <si>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</si>
  <si>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</si>
  <si>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</si>
  <si>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</si>
  <si>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</si>
  <si>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</si>
  <si>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</si>
  <si>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</si>
  <si>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</si>
  <si>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</si>
  <si>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</si>
  <si>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</si>
  <si>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</si>
  <si>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</si>
  <si>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</si>
  <si>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</si>
  <si>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</si>
  <si>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</si>
  <si>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</si>
  <si>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</si>
  <si>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</si>
  <si>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</si>
  <si>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</si>
  <si>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</si>
  <si>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</si>
  <si>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</si>
  <si>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</si>
  <si>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</si>
  <si>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</si>
  <si>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</si>
  <si>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</si>
  <si>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</si>
  <si>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</si>
  <si>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</si>
  <si>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</si>
  <si>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</si>
  <si>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</si>
  <si>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</si>
  <si>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</si>
  <si>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</si>
  <si>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</si>
  <si>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</si>
  <si>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</si>
  <si>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</si>
  <si>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</si>
  <si>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</si>
  <si>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</si>
  <si>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</si>
  <si>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</si>
  <si>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</si>
  <si>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</si>
  <si>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</si>
  <si>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</si>
  <si>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</si>
  <si>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</si>
  <si>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</si>
  <si>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</si>
  <si>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</si>
  <si>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</si>
  <si>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</si>
  <si>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</si>
  <si>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</si>
  <si>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</si>
  <si>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</si>
  <si>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</si>
  <si>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</si>
  <si>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</si>
  <si>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</si>
  <si>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</si>
  <si>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</si>
  <si>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</si>
  <si>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</si>
  <si>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</si>
  <si>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</si>
  <si>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</si>
  <si>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</si>
  <si>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</si>
  <si>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</si>
  <si>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</si>
  <si>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</si>
  <si>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</si>
  <si>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</si>
  <si>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</si>
  <si>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</si>
  <si>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</si>
  <si>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</si>
  <si>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</si>
  <si>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</si>
  <si>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</si>
  <si>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</si>
  <si>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</si>
  <si>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</si>
  <si>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</si>
  <si>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</si>
  <si>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</si>
  <si>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</si>
  <si>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</si>
  <si>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</si>
  <si>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</si>
  <si>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</si>
  <si>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</si>
  <si>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</si>
  <si>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</si>
  <si>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</si>
  <si>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</si>
  <si>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</si>
  <si>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</si>
  <si>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</si>
  <si>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</si>
  <si>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</si>
  <si>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</si>
  <si>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</si>
  <si>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</si>
  <si>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</si>
  <si>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</si>
  <si>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</si>
  <si>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</si>
  <si>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</si>
  <si>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</si>
  <si>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</si>
  <si>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</si>
  <si>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</si>
  <si>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</si>
  <si>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</si>
  <si>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</si>
  <si>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</si>
  <si>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</si>
  <si>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</si>
  <si>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</si>
  <si>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</si>
  <si>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</si>
  <si>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</si>
  <si>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</si>
  <si>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</si>
  <si>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</si>
  <si>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</si>
  <si>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</si>
  <si>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</si>
  <si>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</si>
  <si>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</si>
  <si>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</si>
  <si>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</si>
  <si>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</si>
  <si>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</si>
  <si>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</si>
  <si>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</si>
  <si>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</si>
  <si>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</si>
  <si>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</si>
  <si>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</si>
  <si>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</si>
  <si>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</si>
  <si>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</si>
  <si>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</si>
  <si>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</si>
  <si>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</si>
  <si>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</si>
  <si>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</si>
  <si>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</si>
  <si>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</si>
  <si>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</si>
  <si>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</si>
  <si>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</si>
  <si>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</si>
  <si>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</si>
  <si>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</si>
  <si>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</si>
  <si>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</si>
  <si>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</si>
  <si>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</si>
  <si>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</si>
  <si>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</si>
  <si>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</si>
  <si>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</si>
  <si>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</si>
  <si>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</si>
  <si>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</si>
  <si>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</si>
  <si>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</si>
  <si>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</si>
  <si>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</si>
  <si>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</si>
  <si>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</si>
  <si>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</si>
  <si>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</si>
  <si>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</si>
  <si>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</si>
  <si>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</si>
  <si>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</si>
  <si>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</si>
  <si>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</si>
  <si>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</si>
  <si>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</si>
  <si>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</si>
  <si>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</si>
  <si>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</si>
  <si>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</si>
  <si>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</si>
  <si>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</si>
  <si>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</si>
  <si>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</si>
  <si>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</si>
  <si>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</si>
  <si>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</si>
  <si>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</si>
  <si>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</si>
  <si>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</si>
  <si>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</si>
  <si>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</si>
  <si>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</si>
  <si>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</si>
  <si>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</si>
  <si>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</si>
  <si>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</si>
  <si>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</si>
  <si>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</si>
  <si>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</si>
  <si>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</si>
  <si>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</si>
  <si>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</si>
  <si>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</si>
  <si>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</si>
  <si>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</si>
  <si>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</si>
  <si>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</si>
  <si>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</si>
  <si>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</si>
  <si>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</si>
  <si>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</si>
  <si>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</si>
  <si>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</si>
  <si>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</si>
  <si>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</si>
  <si>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</si>
  <si>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</si>
  <si>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</si>
  <si>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</si>
  <si>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</si>
  <si>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</si>
  <si>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</si>
  <si>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</si>
  <si>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</si>
  <si>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</si>
  <si>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</si>
  <si>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</si>
  <si>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</si>
  <si>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</si>
  <si>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</si>
  <si>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</si>
  <si>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</si>
  <si>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</si>
  <si>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</si>
  <si>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</si>
  <si>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</si>
  <si>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</si>
  <si>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</si>
  <si>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</si>
  <si>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</si>
  <si>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</si>
  <si>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</si>
  <si>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</si>
  <si>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</si>
  <si>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</si>
  <si>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</si>
  <si>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</si>
  <si>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</si>
  <si>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</si>
  <si>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</si>
  <si>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</si>
  <si>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</si>
  <si>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</si>
  <si>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</si>
  <si>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</si>
  <si>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</si>
  <si>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</si>
  <si>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</si>
  <si>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</si>
  <si>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</si>
  <si>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</si>
  <si>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</si>
  <si>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</si>
  <si>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</si>
  <si>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</si>
  <si>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</si>
  <si>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</si>
  <si>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</si>
  <si>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</si>
  <si>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</si>
  <si>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</si>
  <si>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</si>
  <si>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</si>
  <si>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</si>
  <si>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</si>
  <si>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</si>
  <si>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</si>
  <si>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</si>
  <si>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</si>
  <si>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</si>
  <si>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</si>
  <si>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</si>
  <si>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</si>
  <si>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</si>
  <si>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</si>
  <si>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</si>
  <si>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</si>
  <si>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</si>
  <si>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</si>
  <si>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</si>
  <si>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</si>
  <si>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</si>
  <si>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</si>
  <si>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</si>
  <si>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</si>
  <si>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</si>
  <si>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</si>
  <si>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</si>
  <si>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</si>
  <si>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</si>
  <si>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</si>
  <si>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</si>
  <si>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</si>
  <si>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</si>
  <si>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</si>
  <si>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</si>
  <si>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</si>
  <si>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</si>
  <si>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</si>
  <si>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</si>
  <si>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</si>
  <si>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</si>
  <si>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</si>
  <si>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</si>
  <si>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</si>
  <si>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</si>
  <si>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</si>
  <si>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</si>
  <si>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</si>
  <si>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</si>
  <si>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</si>
  <si>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</si>
  <si>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</si>
  <si>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</si>
  <si>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</si>
  <si>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</si>
  <si>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</si>
  <si>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</si>
  <si>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</si>
  <si>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</si>
  <si>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</si>
  <si>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</si>
  <si>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</si>
  <si>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</si>
  <si>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</si>
  <si>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</si>
  <si>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</si>
  <si>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</si>
  <si>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</si>
  <si>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</si>
  <si>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</si>
  <si>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</si>
  <si>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</si>
  <si>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</si>
  <si>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</si>
  <si>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</si>
  <si>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</si>
  <si>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</si>
  <si>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</si>
  <si>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</si>
  <si>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</si>
  <si>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</si>
  <si>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</si>
  <si>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</si>
  <si>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</si>
  <si>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</si>
  <si>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</si>
  <si>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</si>
  <si>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</si>
  <si>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</si>
  <si>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</si>
  <si>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</si>
  <si>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</si>
  <si>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</si>
  <si>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</si>
  <si>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</si>
  <si>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</si>
  <si>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</si>
  <si>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</si>
  <si>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</si>
  <si>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</si>
  <si>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</si>
  <si>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</si>
  <si>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</si>
  <si>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</si>
  <si>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</si>
  <si>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</si>
  <si>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</si>
  <si>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</si>
  <si>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</si>
  <si>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</si>
  <si>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</si>
  <si>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</si>
  <si>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</si>
  <si>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</si>
  <si>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</si>
  <si>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</si>
  <si>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</si>
  <si>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</si>
  <si>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</si>
  <si>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</si>
  <si>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</si>
  <si>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</si>
  <si>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</si>
  <si>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</si>
  <si>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</si>
  <si>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</si>
  <si>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</si>
  <si>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</si>
  <si>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</si>
  <si>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</si>
  <si>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</si>
  <si>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</si>
  <si>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</si>
  <si>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</si>
  <si>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</si>
  <si>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</si>
  <si>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</si>
  <si>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</si>
  <si>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</si>
  <si>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</si>
  <si>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</si>
  <si>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</si>
  <si>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</si>
  <si>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</si>
  <si>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</si>
  <si>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</si>
  <si>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</si>
  <si>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</si>
  <si>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</si>
  <si>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</si>
  <si>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</si>
  <si>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</si>
  <si>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</si>
  <si>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</si>
  <si>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</si>
  <si>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</si>
  <si>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</si>
  <si>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</si>
  <si>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</si>
  <si>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</si>
  <si>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</si>
  <si>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</si>
  <si>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</si>
  <si>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</si>
  <si>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</si>
  <si>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</si>
  <si>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</si>
  <si>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</si>
  <si>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</si>
  <si>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</si>
  <si>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</si>
  <si>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</si>
  <si>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</si>
  <si>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</si>
  <si>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</si>
  <si>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</si>
  <si>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</si>
  <si>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</si>
  <si>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</si>
  <si>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</si>
  <si>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</si>
  <si>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</si>
  <si>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</si>
  <si>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</si>
  <si>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</si>
  <si>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</si>
  <si>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</si>
  <si>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</si>
  <si>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</si>
  <si>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</si>
  <si>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</si>
  <si>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</si>
  <si>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</si>
  <si>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</si>
  <si>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</si>
  <si>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</si>
  <si>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</si>
  <si>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</si>
  <si>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</si>
  <si>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</si>
  <si>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</si>
  <si>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</si>
  <si>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</si>
  <si>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</si>
  <si>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</si>
  <si>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</si>
  <si>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</si>
  <si>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</si>
  <si>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</si>
  <si>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</si>
  <si>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</si>
  <si>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</si>
  <si>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</si>
  <si>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</si>
  <si>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</si>
  <si>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</si>
  <si>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</si>
  <si>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</si>
  <si>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</si>
  <si>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</si>
  <si>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</si>
  <si>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</si>
  <si>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</si>
  <si>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</si>
  <si>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</si>
  <si>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</si>
  <si>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</si>
  <si>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</si>
  <si>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</si>
  <si>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</si>
  <si>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</si>
  <si>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</si>
  <si>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</si>
  <si>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</si>
  <si>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</si>
  <si>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</si>
  <si>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</si>
  <si>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</si>
  <si>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</si>
  <si>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</si>
  <si>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</si>
  <si>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</si>
  <si>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</si>
  <si>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</si>
  <si>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</si>
  <si>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</si>
  <si>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</si>
  <si>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</si>
  <si>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</si>
  <si>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</si>
  <si>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</si>
  <si>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</si>
  <si>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</si>
  <si>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</si>
  <si>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</si>
  <si>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</si>
  <si>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</si>
  <si>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</si>
  <si>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</si>
  <si>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</si>
  <si>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</si>
  <si>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</si>
  <si>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</si>
  <si>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</si>
  <si>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</si>
  <si>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</si>
  <si>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</si>
  <si>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</si>
  <si>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</si>
  <si>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</si>
  <si>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</si>
  <si>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</si>
  <si>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</si>
  <si>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</si>
  <si>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</si>
  <si>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</si>
  <si>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</si>
  <si>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</si>
  <si>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</si>
  <si>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</si>
  <si>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</si>
  <si>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</si>
  <si>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</si>
  <si>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</si>
  <si>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</si>
  <si>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</si>
  <si>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</si>
  <si>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</si>
  <si>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</si>
  <si>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</si>
  <si>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</si>
  <si>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</si>
  <si>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</si>
  <si>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</si>
  <si>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</si>
  <si>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</si>
  <si>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</si>
  <si>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</si>
  <si>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</si>
  <si>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</si>
  <si>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</si>
  <si>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</si>
  <si>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</si>
  <si>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</si>
  <si>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</si>
  <si>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</si>
  <si>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</si>
  <si>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</si>
  <si>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</si>
  <si>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</si>
  <si>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</si>
  <si>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</si>
  <si>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</si>
  <si>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</si>
  <si>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</si>
  <si>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</si>
  <si>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</si>
  <si>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</si>
  <si>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</si>
  <si>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</si>
  <si>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</si>
  <si>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</si>
  <si>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</si>
  <si>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</si>
  <si>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</si>
  <si>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</si>
  <si>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</si>
  <si>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</si>
  <si>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</si>
  <si>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</si>
  <si>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</si>
  <si>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</si>
  <si>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</si>
  <si>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</si>
  <si>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</si>
  <si>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</si>
  <si>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</si>
  <si>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</si>
  <si>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</si>
  <si>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</si>
  <si>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</si>
  <si>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</si>
  <si>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</si>
  <si>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</si>
  <si>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</si>
  <si>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</si>
  <si>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</si>
  <si>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</si>
  <si>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</si>
  <si>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</si>
  <si>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</si>
  <si>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</si>
  <si>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</si>
  <si>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</si>
  <si>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</si>
  <si>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</si>
  <si>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</si>
  <si>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</si>
  <si>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</si>
  <si>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</si>
  <si>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</si>
  <si>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</si>
  <si>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</si>
  <si>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</si>
  <si>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</si>
  <si>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</si>
  <si>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</si>
  <si>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</si>
  <si>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</si>
  <si>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</si>
  <si>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</si>
  <si>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</si>
  <si>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</si>
  <si>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</si>
  <si>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</si>
  <si>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</si>
  <si>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</si>
  <si>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</si>
  <si>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</si>
  <si>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</si>
  <si>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</si>
  <si>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</si>
  <si>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</si>
  <si>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</si>
  <si>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</si>
  <si>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</si>
  <si>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</si>
  <si>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</si>
  <si>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</si>
  <si>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</si>
  <si>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</si>
  <si>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</si>
  <si>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</si>
  <si>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</si>
  <si>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</si>
  <si>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</si>
  <si>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</si>
  <si>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</si>
  <si>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</si>
  <si>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</si>
  <si>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</si>
  <si>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</si>
  <si>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</si>
  <si>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</si>
  <si>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</si>
  <si>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</si>
  <si>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</si>
  <si>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</si>
  <si>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</si>
  <si>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</si>
  <si>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</si>
  <si>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</si>
  <si>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</si>
  <si>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</si>
  <si>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</si>
  <si>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</si>
  <si>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</si>
  <si>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</si>
  <si>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</si>
  <si>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</si>
  <si>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</si>
  <si>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</si>
  <si>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</si>
  <si>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</si>
  <si>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</si>
  <si>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</si>
  <si>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</si>
  <si>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</si>
  <si>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</si>
  <si>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</si>
  <si>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</si>
  <si>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</si>
  <si>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</si>
  <si>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</si>
  <si>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</si>
  <si>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</si>
  <si>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</si>
  <si>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</si>
  <si>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</si>
  <si>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</si>
  <si>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</si>
  <si>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</si>
  <si>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</si>
  <si>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</si>
  <si>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</si>
  <si>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</si>
  <si>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</si>
  <si>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</si>
  <si>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</si>
  <si>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</si>
  <si>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</si>
  <si>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</si>
  <si>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</si>
  <si>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</si>
  <si>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</si>
  <si>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</si>
  <si>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</si>
  <si>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</si>
  <si>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</si>
  <si>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</si>
  <si>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</si>
  <si>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</si>
  <si>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</si>
  <si>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</si>
  <si>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</si>
  <si>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</si>
  <si>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</si>
  <si>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</si>
  <si>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</si>
  <si>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</si>
  <si>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</si>
  <si>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</si>
  <si>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</si>
  <si>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</si>
  <si>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</si>
  <si>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</si>
  <si>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</si>
  <si>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</si>
  <si>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</si>
  <si>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</si>
  <si>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</si>
  <si>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</si>
  <si>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</si>
  <si>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</si>
  <si>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</si>
  <si>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</si>
  <si>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</si>
  <si>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</si>
  <si>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</si>
  <si>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</si>
  <si>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</si>
  <si>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</si>
  <si>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</si>
  <si>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</si>
  <si>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</si>
  <si>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</si>
  <si>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</si>
  <si>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</si>
  <si>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</si>
  <si>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</si>
  <si>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</si>
  <si>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</si>
  <si>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</si>
  <si>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</si>
  <si>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</si>
  <si>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</si>
  <si>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</si>
  <si>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</si>
  <si>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</si>
  <si>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</si>
  <si>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</si>
  <si>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</si>
  <si>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</si>
  <si>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</si>
  <si>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</si>
  <si>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</si>
  <si>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</si>
  <si>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</si>
  <si>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</si>
  <si>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</si>
  <si>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</si>
  <si>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</si>
  <si>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</si>
  <si>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</si>
  <si>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</si>
  <si>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</si>
  <si>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</si>
  <si>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</si>
  <si>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</si>
  <si>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</si>
  <si>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</si>
  <si>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</si>
  <si>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</si>
  <si>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</si>
  <si>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</si>
  <si>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</si>
  <si>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</si>
  <si>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</si>
  <si>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</si>
  <si>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</si>
  <si>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</si>
  <si>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</si>
  <si>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</si>
  <si>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</si>
  <si>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</si>
  <si>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</si>
  <si>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</si>
  <si>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</si>
  <si>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</si>
  <si>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</si>
  <si>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</si>
  <si>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</si>
  <si>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</si>
  <si>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</si>
  <si>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</si>
  <si>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</si>
  <si>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</si>
  <si>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</si>
  <si>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</si>
  <si>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</si>
  <si>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</si>
  <si>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</si>
  <si>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</si>
  <si>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</si>
  <si>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</si>
  <si>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</si>
  <si>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</si>
  <si>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</si>
  <si>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</si>
  <si>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</si>
  <si>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</si>
  <si>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</si>
  <si>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</si>
  <si>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</si>
  <si>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</si>
  <si>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</si>
  <si>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</si>
  <si>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</si>
  <si>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</si>
  <si>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</si>
  <si>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</si>
  <si>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</si>
  <si>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</si>
  <si>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</si>
  <si>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</si>
  <si>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</si>
  <si>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</si>
  <si>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</si>
  <si>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</si>
  <si>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</si>
  <si>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</si>
  <si>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</si>
  <si>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</si>
  <si>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</si>
  <si>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</si>
  <si>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</si>
  <si>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</si>
  <si>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</si>
  <si>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</si>
  <si>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</si>
  <si>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</si>
  <si>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</si>
  <si>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</si>
  <si>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</si>
  <si>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</si>
  <si>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</si>
  <si>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</si>
  <si>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</si>
  <si>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</si>
  <si>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</si>
  <si>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</si>
  <si>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</si>
  <si>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</si>
  <si>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</si>
  <si>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</si>
  <si>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</si>
  <si>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</si>
  <si>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</si>
  <si>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</si>
  <si>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</si>
  <si>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</si>
  <si>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</si>
  <si>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</si>
  <si>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</si>
  <si>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</si>
  <si>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</si>
  <si>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</si>
  <si>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</si>
  <si>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</si>
  <si>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</si>
  <si>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</si>
  <si>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</si>
  <si>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</si>
  <si>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</si>
  <si>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</si>
  <si>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</si>
  <si>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</si>
  <si>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</si>
  <si>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</si>
  <si>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</si>
  <si>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</si>
  <si>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</si>
  <si>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</si>
  <si>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</si>
  <si>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</si>
  <si>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</si>
  <si>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</si>
  <si>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</si>
  <si>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</si>
  <si>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</si>
  <si>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</si>
  <si>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</si>
  <si>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</si>
  <si>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</si>
  <si>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</si>
  <si>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</si>
  <si>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</si>
  <si>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</si>
  <si>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</si>
  <si>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</si>
  <si>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</si>
  <si>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</si>
  <si>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</si>
  <si>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</si>
  <si>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</si>
  <si>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</si>
  <si>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</si>
  <si>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</si>
  <si>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</si>
  <si>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</si>
  <si>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</si>
  <si>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</si>
  <si>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</si>
  <si>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</si>
  <si>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</si>
  <si>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</si>
  <si>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</si>
  <si>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</si>
  <si>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</si>
  <si>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</si>
  <si>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</si>
  <si>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</si>
  <si>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</si>
  <si>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</si>
  <si>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</si>
  <si>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</si>
  <si>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</si>
  <si>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</si>
  <si>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</si>
  <si>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</si>
  <si>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</si>
  <si>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</si>
  <si>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</si>
  <si>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</si>
  <si>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</si>
  <si>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</si>
  <si>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</si>
  <si>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</si>
  <si>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</si>
  <si>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</si>
  <si>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</si>
  <si>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</si>
  <si>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</si>
  <si>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</si>
  <si>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</si>
  <si>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</si>
  <si>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</si>
  <si>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</si>
  <si>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</si>
  <si>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</si>
  <si>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</si>
  <si>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</si>
  <si>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</si>
  <si>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</si>
  <si>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</si>
  <si>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</si>
  <si>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</si>
  <si>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</si>
  <si>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</si>
  <si>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</si>
  <si>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</si>
  <si>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</si>
  <si>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</si>
  <si>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</si>
  <si>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</si>
  <si>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</si>
  <si>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</si>
  <si>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</si>
  <si>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</si>
  <si>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</si>
  <si>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</si>
  <si>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</si>
  <si>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</si>
  <si>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</si>
  <si>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</si>
  <si>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</si>
  <si>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</si>
  <si>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</si>
  <si>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</si>
  <si>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</si>
  <si>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</si>
  <si>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</si>
  <si>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</si>
  <si>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</si>
  <si>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</si>
  <si>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</si>
  <si>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</si>
  <si>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</si>
  <si>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</si>
  <si>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</si>
  <si>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</si>
  <si>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</si>
  <si>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</si>
  <si>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</si>
  <si>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</si>
  <si>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</si>
  <si>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</si>
  <si>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</si>
  <si>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</si>
  <si>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</si>
  <si>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</si>
  <si>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</si>
  <si>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</si>
  <si>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</si>
  <si>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</si>
  <si>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</si>
  <si>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</si>
  <si>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</si>
  <si>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</si>
  <si>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</si>
  <si>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</si>
  <si>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</si>
  <si>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</si>
  <si>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</si>
  <si>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</si>
  <si>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</si>
  <si>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</si>
  <si>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</si>
  <si>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</si>
  <si>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</si>
  <si>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</si>
  <si>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</si>
  <si>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</si>
  <si>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</si>
  <si>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</si>
  <si>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</si>
  <si>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</si>
  <si>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</si>
  <si>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</si>
  <si>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</si>
  <si>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</si>
  <si>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</si>
  <si>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</si>
  <si>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</si>
  <si>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</si>
  <si>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</si>
  <si>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</si>
  <si>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</si>
  <si>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</si>
  <si>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</si>
  <si>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</si>
  <si>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</si>
  <si>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</si>
  <si>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</si>
  <si>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</si>
  <si>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</si>
  <si>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</si>
  <si>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</si>
  <si>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</si>
  <si>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</si>
  <si>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</si>
  <si>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</si>
  <si>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</si>
  <si>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</si>
  <si>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</si>
  <si>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</si>
  <si>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</si>
  <si>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</si>
  <si>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</si>
  <si>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</si>
  <si>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</si>
  <si>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</si>
  <si>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</si>
  <si>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</si>
  <si>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</si>
  <si>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</si>
  <si>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</si>
  <si>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</si>
  <si>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</si>
  <si>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</si>
  <si>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</si>
  <si>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</si>
  <si>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</si>
  <si>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</si>
  <si>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</si>
  <si>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</si>
  <si>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</si>
  <si>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</si>
  <si>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</si>
  <si>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</si>
  <si>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</si>
  <si>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</si>
  <si>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</si>
  <si>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</si>
  <si>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</si>
  <si>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</si>
  <si>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</si>
  <si>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</si>
  <si>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</si>
  <si>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</si>
  <si>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</si>
  <si>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</si>
  <si>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</si>
  <si>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</si>
  <si>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</si>
  <si>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</si>
  <si>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</si>
  <si>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</si>
  <si>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</si>
  <si>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</si>
  <si>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</si>
  <si>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</si>
  <si>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</si>
  <si>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</si>
  <si>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</si>
  <si>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</si>
  <si>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</si>
  <si>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</si>
  <si>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</si>
  <si>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</si>
  <si>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</si>
  <si>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</si>
  <si>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</si>
  <si>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</si>
  <si>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</si>
  <si>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</si>
  <si>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</si>
  <si>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</si>
  <si>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</si>
  <si>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</si>
  <si>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</si>
  <si>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</si>
  <si>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</si>
  <si>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</si>
  <si>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</si>
  <si>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</si>
  <si>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</si>
  <si>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</si>
  <si>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</si>
  <si>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</si>
  <si>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</si>
  <si>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</si>
  <si>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</si>
  <si>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</si>
  <si>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</si>
  <si>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</si>
  <si>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</si>
  <si>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</si>
  <si>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</si>
  <si>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</si>
  <si>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</si>
  <si>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</si>
  <si>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</si>
  <si>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</si>
  <si>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</si>
  <si>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</si>
  <si>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</si>
  <si>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</si>
  <si>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</si>
  <si>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</si>
  <si>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</si>
  <si>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</si>
  <si>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</si>
  <si>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</si>
  <si>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</si>
  <si>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</si>
  <si>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</si>
  <si>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</si>
  <si>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</si>
  <si>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</si>
  <si>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</si>
  <si>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</si>
  <si>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</si>
  <si>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</si>
  <si>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</si>
  <si>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</si>
  <si>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</si>
  <si>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</si>
  <si>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</si>
  <si>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</si>
  <si>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</si>
  <si>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</si>
  <si>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</si>
  <si>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</si>
  <si>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</si>
  <si>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</si>
  <si>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</si>
  <si>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</si>
  <si>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</si>
  <si>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</si>
  <si>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</si>
  <si>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</si>
  <si>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</si>
  <si>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</si>
  <si>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</si>
  <si>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</si>
  <si>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</si>
  <si>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</si>
  <si>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</si>
  <si>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</si>
  <si>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</si>
  <si>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</si>
  <si>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</si>
  <si>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</si>
  <si>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</si>
  <si>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</si>
  <si>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</si>
  <si>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</si>
  <si>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</si>
  <si>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</si>
  <si>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</si>
  <si>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</si>
  <si>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</si>
  <si>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</si>
  <si>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</si>
  <si>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</si>
  <si>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</si>
  <si>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</si>
  <si>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</si>
  <si>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</si>
  <si>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</si>
  <si>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</si>
  <si>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</si>
  <si>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</si>
  <si>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</si>
  <si>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</si>
  <si>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</si>
  <si>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</si>
  <si>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</si>
  <si>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</si>
  <si>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</si>
  <si>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</si>
  <si>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</si>
  <si>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</si>
  <si>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</si>
  <si>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</si>
  <si>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</si>
  <si>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</si>
  <si>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</si>
  <si>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</si>
  <si>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</si>
  <si>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</si>
  <si>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</si>
  <si>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</si>
  <si>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</si>
  <si>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</si>
  <si>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</si>
  <si>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</si>
  <si>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</si>
  <si>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</si>
  <si>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</si>
  <si>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</si>
  <si>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</si>
  <si>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</si>
  <si>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</si>
  <si>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</si>
  <si>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</si>
  <si>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</si>
  <si>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</si>
  <si>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</si>
  <si>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</si>
  <si>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</si>
  <si>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</si>
  <si>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</si>
  <si>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</si>
  <si>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</si>
  <si>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</si>
  <si>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</si>
  <si>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</si>
  <si>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</si>
  <si>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</si>
  <si>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</si>
  <si>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</si>
  <si>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</si>
  <si>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</si>
  <si>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</si>
  <si>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</si>
  <si>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</si>
  <si>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</si>
  <si>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</si>
  <si>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</si>
  <si>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</si>
  <si>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</si>
  <si>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</si>
  <si>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</si>
  <si>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</si>
  <si>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</si>
  <si>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</si>
  <si>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</si>
  <si>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</si>
  <si>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</si>
  <si>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</si>
  <si>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</si>
  <si>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</si>
  <si>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</si>
  <si>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</si>
  <si>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</si>
  <si>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</si>
  <si>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</si>
  <si>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</si>
  <si>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</si>
  <si>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</si>
  <si>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</si>
  <si>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</si>
  <si>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</si>
  <si>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</si>
  <si>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</si>
  <si>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</si>
  <si>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</si>
  <si>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</si>
  <si>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</si>
  <si>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</si>
  <si>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</si>
  <si>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</si>
  <si>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</si>
  <si>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</si>
  <si>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</si>
  <si>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</si>
  <si>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</si>
  <si>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</si>
  <si>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</si>
  <si>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</si>
  <si>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</si>
  <si>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</si>
  <si>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</si>
  <si>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</si>
  <si>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</si>
  <si>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</si>
  <si>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</si>
  <si>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</si>
  <si>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</si>
  <si>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</si>
  <si>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</si>
  <si>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</si>
  <si>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</si>
  <si>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</si>
  <si>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</si>
  <si>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</si>
  <si>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</si>
  <si>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</si>
  <si>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</si>
  <si>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</si>
  <si>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</si>
  <si>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</si>
  <si>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</si>
  <si>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</si>
  <si>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</si>
  <si>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</si>
  <si>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</si>
  <si>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</si>
  <si>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</si>
  <si>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</si>
  <si>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</si>
  <si>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</si>
  <si>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</si>
  <si>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</si>
  <si>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</si>
  <si>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</si>
  <si>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</si>
  <si>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</si>
  <si>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</si>
  <si>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</si>
  <si>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</si>
  <si>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</si>
  <si>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</si>
  <si>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</si>
  <si>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</si>
  <si>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</si>
  <si>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</si>
  <si>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</si>
  <si>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</si>
  <si>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</si>
  <si>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</si>
  <si>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</si>
  <si>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</si>
  <si>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</si>
  <si>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</si>
  <si>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</si>
  <si>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</si>
  <si>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</si>
  <si>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</si>
  <si>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</si>
  <si>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</si>
  <si>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</si>
  <si>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</si>
  <si>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</si>
  <si>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</si>
  <si>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</si>
  <si>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</si>
  <si>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</si>
  <si>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</si>
  <si>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</si>
  <si>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</si>
  <si>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</si>
  <si>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</si>
  <si>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</si>
  <si>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</si>
  <si>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</si>
  <si>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</si>
  <si>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</si>
  <si>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</si>
  <si>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</si>
  <si>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</si>
  <si>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</si>
  <si>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</si>
  <si>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</si>
  <si>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</si>
  <si>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</si>
  <si>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</si>
  <si>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</si>
  <si>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</si>
  <si>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</si>
  <si>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</si>
  <si>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</si>
  <si>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</si>
  <si>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</si>
  <si>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</si>
  <si>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</si>
  <si>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</si>
  <si>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</si>
  <si>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</si>
  <si>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</si>
  <si>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</si>
  <si>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</si>
  <si>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</si>
  <si>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</si>
  <si>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</si>
  <si>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</si>
  <si>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</si>
  <si>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</si>
  <si>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</si>
  <si>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</si>
  <si>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</si>
  <si>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</si>
  <si>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</si>
  <si>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</si>
  <si>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</si>
  <si>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</si>
  <si>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</si>
  <si>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</si>
  <si>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</si>
  <si>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</si>
  <si>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</si>
  <si>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</si>
  <si>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</si>
  <si>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</si>
  <si>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</si>
  <si>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</si>
  <si>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</si>
  <si>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</si>
  <si>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</si>
  <si>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</si>
  <si>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</si>
  <si>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</si>
  <si>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</si>
  <si>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</si>
  <si>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</si>
  <si>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</si>
  <si>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</si>
  <si>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</si>
  <si>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</si>
  <si>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</si>
  <si>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</si>
  <si>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</si>
  <si>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</si>
  <si>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</si>
  <si>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</si>
  <si>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</si>
  <si>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</si>
  <si>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</si>
  <si>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</si>
  <si>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</si>
  <si>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</si>
  <si>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</si>
  <si>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</si>
  <si>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</si>
  <si>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</si>
  <si>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</si>
  <si>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</si>
  <si>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</si>
  <si>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</si>
  <si>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</si>
  <si>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</si>
  <si>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</si>
  <si>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</si>
  <si>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</si>
  <si>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</si>
  <si>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</si>
  <si>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</si>
  <si>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</si>
  <si>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</si>
  <si>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</si>
  <si>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</si>
  <si>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</si>
  <si>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</si>
  <si>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</si>
  <si>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</si>
  <si>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</si>
  <si>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</si>
  <si>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</si>
  <si>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</si>
  <si>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</si>
  <si>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</si>
  <si>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</si>
  <si>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</si>
  <si>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</si>
  <si>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</si>
  <si>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</si>
  <si>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</si>
  <si>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</si>
  <si>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</si>
  <si>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</si>
  <si>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</si>
  <si>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</si>
  <si>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</si>
  <si>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</si>
  <si>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</si>
  <si>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</si>
  <si>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</si>
  <si>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</si>
  <si>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</si>
  <si>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</si>
  <si>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</si>
  <si>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</si>
  <si>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</si>
  <si>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</si>
  <si>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</si>
  <si>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</si>
  <si>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</si>
  <si>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</si>
  <si>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</si>
  <si>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</si>
  <si>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</si>
  <si>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</si>
  <si>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</si>
  <si>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</si>
  <si>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</si>
  <si>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</si>
  <si>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</si>
  <si>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</si>
  <si>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</si>
  <si>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</si>
  <si>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</si>
  <si>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</si>
  <si>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</si>
  <si>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</si>
  <si>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</si>
  <si>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</si>
  <si>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</si>
  <si>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</si>
  <si>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</si>
  <si>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</si>
  <si>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</si>
  <si>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</si>
  <si>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</si>
  <si>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</si>
  <si>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</si>
  <si>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</si>
  <si>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</si>
  <si>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</si>
  <si>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</si>
  <si>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</si>
  <si>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</si>
  <si>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</si>
  <si>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</si>
  <si>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</si>
  <si>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</si>
  <si>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</si>
  <si>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</si>
  <si>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</si>
  <si>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</si>
  <si>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</si>
  <si>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</si>
  <si>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</si>
  <si>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</si>
  <si>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</si>
  <si>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</si>
  <si>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</si>
  <si>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</si>
  <si>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</si>
  <si>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</si>
  <si>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</si>
  <si>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</si>
  <si>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</si>
  <si>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</si>
  <si>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</si>
  <si>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</si>
  <si>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</si>
  <si>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</si>
  <si>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</si>
  <si>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</si>
  <si>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</si>
  <si>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</si>
  <si>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</si>
  <si>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</si>
  <si>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</si>
  <si>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</si>
  <si>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</si>
  <si>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</si>
  <si>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</si>
  <si>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</si>
  <si>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</si>
  <si>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</si>
  <si>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</si>
  <si>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</si>
  <si>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</si>
  <si>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</si>
  <si>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</si>
  <si>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</si>
  <si>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</si>
  <si>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</si>
  <si>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</si>
  <si>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</si>
  <si>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</si>
  <si>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</si>
  <si>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</si>
  <si>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</si>
  <si>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</si>
  <si>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</si>
  <si>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</si>
  <si>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</si>
  <si>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</si>
  <si>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</si>
  <si>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</si>
  <si>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</si>
  <si>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</si>
  <si>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</si>
  <si>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</si>
  <si>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</si>
  <si>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</si>
  <si>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</si>
  <si>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</si>
  <si>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</si>
  <si>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</si>
  <si>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</si>
  <si>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</si>
  <si>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</si>
  <si>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</si>
  <si>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</si>
  <si>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</si>
  <si>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</si>
  <si>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</si>
  <si>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</si>
  <si>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</si>
  <si>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</si>
  <si>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</si>
  <si>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</si>
  <si>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</si>
  <si>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</si>
  <si>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</si>
  <si>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</si>
  <si>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</si>
  <si>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</si>
  <si>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</si>
  <si>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</si>
  <si>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</si>
  <si>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</si>
  <si>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</si>
  <si>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</si>
  <si>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</si>
  <si>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</si>
  <si>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</si>
  <si>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</si>
  <si>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</si>
  <si>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</si>
  <si>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</si>
  <si>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</si>
  <si>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</si>
  <si>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</si>
  <si>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</si>
  <si>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</si>
  <si>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</si>
  <si>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</si>
  <si>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</si>
  <si>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</si>
  <si>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</si>
  <si>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</si>
  <si>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</si>
  <si>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</si>
  <si>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</si>
  <si>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</si>
  <si>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</si>
  <si>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</si>
  <si>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</si>
  <si>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</si>
  <si>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</si>
  <si>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</si>
  <si>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</si>
  <si>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</si>
  <si>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</si>
  <si>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</si>
  <si>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</si>
  <si>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</si>
  <si>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</si>
  <si>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</si>
  <si>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</si>
  <si>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</si>
  <si>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</si>
  <si>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</si>
  <si>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</si>
  <si>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</si>
  <si>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</si>
  <si>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</si>
  <si>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</si>
  <si>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</si>
  <si>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</si>
  <si>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</si>
  <si>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</si>
  <si>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</si>
  <si>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</si>
  <si>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</si>
  <si>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</si>
  <si>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</si>
  <si>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</si>
  <si>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</si>
  <si>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</si>
  <si>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</si>
  <si>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</si>
  <si>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</si>
  <si>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</si>
  <si>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</si>
  <si>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</si>
  <si>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</si>
  <si>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</si>
  <si>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</si>
  <si>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</si>
  <si>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</si>
  <si>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</si>
  <si>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</si>
  <si>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</si>
  <si>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</si>
  <si>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</si>
  <si>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</si>
  <si>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</si>
  <si>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</si>
  <si>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</si>
  <si>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</si>
  <si>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</si>
  <si>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</si>
  <si>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</si>
  <si>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</si>
  <si>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</si>
  <si>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</si>
  <si>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</si>
  <si>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</si>
  <si>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</si>
  <si>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</si>
  <si>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</si>
  <si>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</si>
  <si>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</si>
  <si>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</si>
  <si>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</si>
  <si>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</si>
  <si>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</si>
  <si>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</si>
  <si>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</si>
  <si>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</si>
  <si>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</si>
  <si>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</si>
  <si>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</si>
  <si>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</si>
  <si>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</si>
  <si>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</si>
  <si>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</si>
  <si>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</si>
  <si>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</si>
  <si>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</si>
  <si>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</si>
  <si>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</si>
  <si>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</si>
  <si>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</si>
  <si>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</si>
  <si>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</si>
  <si>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</si>
  <si>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</si>
  <si>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</si>
  <si>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</si>
  <si>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</si>
  <si>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</si>
  <si>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</si>
  <si>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</si>
  <si>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</si>
  <si>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</si>
  <si>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</si>
  <si>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</si>
  <si>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</si>
  <si>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</si>
  <si>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</si>
  <si>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</si>
  <si>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</si>
  <si>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</si>
  <si>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</si>
  <si>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</si>
  <si>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</si>
  <si>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</si>
  <si>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</si>
  <si>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</si>
  <si>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</si>
  <si>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</si>
  <si>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</si>
  <si>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</si>
  <si>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</si>
  <si>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</si>
  <si>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</si>
  <si>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</si>
  <si>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</si>
  <si>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</si>
  <si>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</si>
  <si>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</si>
  <si>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</si>
  <si>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</si>
  <si>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</si>
  <si>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</si>
  <si>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</si>
  <si>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</si>
  <si>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</si>
  <si>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</si>
  <si>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</si>
  <si>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</si>
  <si>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</si>
  <si>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</si>
  <si>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</si>
  <si>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</si>
  <si>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</si>
  <si>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</si>
  <si>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</si>
  <si>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</si>
  <si>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</si>
  <si>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</si>
  <si>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</si>
  <si>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</si>
  <si>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</si>
  <si>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</si>
  <si>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</si>
  <si>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</si>
  <si>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</si>
  <si>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</si>
  <si>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</si>
  <si>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</si>
  <si>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</si>
  <si>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</si>
  <si>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</si>
  <si>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</si>
  <si>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</si>
  <si>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</si>
  <si>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</si>
  <si>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</si>
  <si>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</si>
  <si>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</si>
  <si>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</si>
  <si>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</si>
  <si>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</si>
  <si>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</si>
  <si>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</si>
  <si>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</si>
  <si>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</si>
  <si>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</si>
  <si>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</si>
  <si>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</si>
  <si>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</si>
  <si>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</si>
  <si>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</si>
  <si>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</si>
  <si>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</si>
  <si>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</si>
  <si>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</si>
  <si>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</si>
  <si>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</si>
  <si>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</si>
  <si>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</si>
  <si>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</si>
  <si>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</si>
  <si>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</si>
  <si>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</si>
  <si>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</si>
  <si>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</si>
  <si>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</si>
  <si>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</si>
  <si>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</si>
  <si>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</si>
  <si>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</si>
  <si>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</si>
  <si>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</si>
  <si>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</si>
  <si>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</si>
  <si>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</si>
  <si>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</si>
  <si>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</si>
  <si>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</si>
  <si>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</si>
  <si>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</si>
  <si>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</si>
  <si>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</si>
  <si>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</si>
  <si>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</si>
  <si>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</si>
  <si>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</si>
  <si>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</si>
  <si>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</si>
  <si>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</si>
  <si>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</si>
  <si>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</si>
  <si>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</si>
  <si>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</si>
  <si>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</si>
  <si>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</si>
  <si>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</si>
  <si>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</si>
  <si>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</si>
  <si>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</si>
  <si>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</si>
  <si>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</si>
  <si>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</si>
  <si>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</si>
  <si>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</si>
  <si>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</si>
  <si>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</si>
  <si>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</si>
  <si>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</si>
  <si>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</si>
  <si>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</si>
  <si>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</si>
  <si>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</si>
  <si>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</si>
  <si>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</si>
  <si>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</si>
  <si>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</si>
  <si>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</si>
  <si>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</si>
  <si>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</si>
  <si>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</si>
  <si>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</si>
  <si>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</si>
  <si>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</si>
  <si>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</si>
  <si>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</si>
  <si>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</si>
  <si>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</si>
  <si>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</si>
  <si>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</si>
  <si>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</si>
  <si>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</si>
  <si>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</si>
  <si>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</si>
  <si>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</si>
  <si>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</si>
  <si>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</si>
  <si>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</si>
  <si>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</si>
  <si>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</si>
  <si>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</si>
  <si>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</si>
  <si>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</si>
  <si>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</si>
  <si>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</si>
  <si>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</si>
  <si>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</si>
  <si>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</si>
  <si>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</si>
  <si>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</si>
  <si>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</si>
  <si>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</si>
  <si>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</si>
  <si>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</si>
  <si>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</si>
  <si>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</si>
  <si>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</si>
  <si>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</si>
  <si>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</si>
  <si>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</si>
  <si>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</si>
  <si>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</si>
  <si>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</si>
  <si>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</si>
  <si>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</si>
  <si>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</si>
  <si>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</si>
  <si>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</si>
  <si>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</si>
  <si>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</si>
  <si>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</si>
  <si>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</si>
  <si>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</si>
  <si>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</si>
  <si>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</si>
  <si>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</si>
  <si>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</si>
  <si>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</si>
  <si>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</si>
  <si>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</si>
  <si>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</si>
  <si>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</si>
  <si>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</si>
  <si>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</si>
  <si>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</si>
  <si>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</si>
  <si>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</si>
  <si>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</si>
  <si>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</si>
  <si>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</si>
  <si>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</si>
  <si>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</si>
  <si>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</si>
  <si>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</si>
  <si>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</si>
  <si>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</si>
  <si>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</si>
  <si>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</si>
  <si>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</si>
  <si>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</si>
  <si>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</si>
  <si>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</si>
  <si>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</si>
  <si>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</si>
  <si>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</si>
  <si>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</si>
  <si>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</si>
  <si>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</si>
  <si>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</si>
  <si>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</si>
  <si>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</si>
  <si>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</si>
  <si>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</si>
  <si>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</si>
  <si>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</si>
  <si>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</si>
  <si>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</si>
  <si>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</si>
  <si>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</si>
  <si>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</si>
  <si>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</si>
  <si>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</si>
  <si>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</si>
  <si>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</si>
  <si>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</si>
  <si>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</si>
  <si>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</si>
  <si>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</si>
  <si>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</si>
  <si>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</si>
  <si>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</si>
  <si>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</si>
  <si>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</si>
  <si>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</si>
  <si>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</si>
  <si>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</si>
  <si>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</si>
  <si>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</si>
  <si>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</si>
  <si>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</si>
  <si>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</si>
  <si>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</si>
  <si>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</si>
  <si>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</si>
  <si>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</si>
  <si>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</si>
  <si>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</si>
  <si>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</si>
  <si>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</si>
  <si>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</si>
  <si>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</si>
  <si>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</si>
  <si>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</si>
  <si>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</si>
  <si>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</si>
  <si>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</si>
  <si>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</si>
  <si>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</si>
  <si>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</si>
  <si>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</si>
  <si>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</si>
  <si>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</si>
  <si>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</si>
  <si>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</si>
  <si>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</si>
  <si>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</si>
  <si>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</si>
  <si>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</si>
  <si>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</si>
  <si>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</si>
  <si>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</si>
  <si>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</si>
  <si>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</si>
  <si>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</si>
  <si>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</si>
  <si>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</si>
  <si>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</si>
  <si>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</si>
  <si>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</si>
  <si>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</si>
  <si>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</si>
  <si>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</si>
  <si>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</si>
  <si>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</si>
  <si>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</si>
  <si>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</si>
  <si>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</si>
  <si>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</si>
  <si>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</si>
  <si>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</si>
  <si>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</si>
  <si>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</si>
  <si>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</si>
  <si>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</si>
  <si>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</si>
  <si>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</si>
  <si>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</si>
  <si>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</si>
  <si>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</si>
  <si>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</si>
  <si>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</si>
  <si>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</si>
  <si>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</si>
  <si>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</si>
  <si>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</si>
  <si>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</si>
  <si>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</si>
  <si>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</si>
  <si>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</si>
  <si>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</si>
  <si>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</si>
  <si>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</si>
  <si>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</si>
  <si>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</si>
  <si>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</si>
  <si>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</si>
  <si>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</si>
  <si>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</si>
  <si>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</si>
  <si>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</si>
  <si>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</si>
  <si>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</si>
  <si>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</si>
  <si>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</si>
  <si>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</si>
  <si>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</si>
  <si>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</si>
  <si>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</si>
  <si>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</si>
  <si>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</si>
  <si>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</si>
  <si>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</si>
  <si>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</si>
  <si>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</si>
  <si>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</si>
  <si>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</si>
  <si>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</si>
  <si>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</si>
  <si>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</si>
  <si>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</si>
  <si>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</si>
  <si>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</si>
  <si>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</si>
  <si>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</si>
  <si>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</si>
  <si>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</si>
  <si>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</si>
  <si>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</si>
  <si>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</si>
  <si>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</si>
  <si>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</si>
  <si>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</si>
  <si>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</si>
  <si>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</si>
  <si>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</si>
  <si>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</si>
  <si>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</si>
  <si>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</si>
  <si>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</si>
  <si>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</si>
  <si>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</si>
  <si>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</si>
  <si>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</si>
  <si>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</si>
  <si>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</si>
  <si>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</si>
  <si>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</si>
  <si>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</si>
  <si>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</si>
  <si>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</si>
  <si>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</si>
  <si>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</si>
  <si>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</si>
  <si>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</si>
  <si>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</si>
  <si>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</si>
  <si>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</si>
  <si>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</si>
  <si>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</si>
  <si>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</si>
  <si>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</si>
  <si>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</si>
  <si>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</si>
  <si>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</si>
  <si>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</si>
  <si>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</si>
  <si>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</si>
  <si>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</si>
  <si>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</si>
  <si>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</si>
  <si>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</si>
  <si>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</si>
  <si>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</si>
  <si>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</si>
  <si>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</si>
  <si>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</si>
  <si>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</si>
  <si>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</si>
  <si>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</si>
  <si>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</si>
  <si>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</si>
  <si>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</si>
  <si>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</si>
  <si>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</si>
  <si>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</si>
  <si>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</si>
  <si>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</si>
  <si>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</si>
  <si>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</si>
  <si>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</si>
  <si>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</si>
  <si>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</si>
  <si>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</si>
  <si>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</si>
  <si>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</si>
  <si>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</si>
  <si>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</si>
  <si>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</si>
  <si>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</si>
  <si>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</si>
  <si>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</si>
  <si>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</si>
  <si>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</si>
  <si>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</si>
  <si>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</si>
  <si>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</si>
  <si>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</si>
  <si>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</si>
  <si>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</si>
  <si>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</si>
  <si>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</si>
  <si>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</si>
  <si>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</si>
  <si>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</si>
  <si>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</si>
  <si>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</si>
  <si>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</si>
  <si>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</si>
  <si>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</si>
  <si>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</si>
  <si>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</si>
  <si>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</si>
  <si>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</si>
  <si>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</si>
  <si>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</si>
  <si>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</si>
  <si>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</si>
  <si>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</si>
  <si>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</si>
  <si>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</si>
  <si>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</si>
  <si>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</si>
  <si>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</si>
  <si>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</si>
  <si>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</si>
  <si>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</si>
  <si>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</si>
  <si>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</si>
  <si>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</si>
  <si>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</si>
  <si>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</si>
  <si>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</si>
  <si>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</si>
  <si>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</si>
  <si>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</si>
  <si>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</si>
  <si>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</si>
  <si>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</si>
  <si>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</si>
  <si>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</si>
  <si>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</si>
  <si>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</si>
  <si>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</si>
  <si>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</si>
  <si>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</si>
  <si>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</si>
  <si>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</si>
  <si>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</si>
  <si>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</si>
  <si>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</si>
  <si>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</si>
  <si>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</si>
  <si>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</si>
  <si>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</si>
  <si>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</si>
  <si>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</si>
  <si>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</si>
  <si>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</si>
  <si>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</si>
  <si>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</si>
  <si>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</si>
  <si>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</si>
  <si>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</si>
  <si>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</si>
  <si>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</si>
  <si>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</si>
  <si>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</si>
  <si>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</si>
  <si>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</si>
  <si>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</si>
  <si>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</si>
  <si>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</si>
  <si>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</si>
  <si>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</si>
  <si>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</si>
  <si>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</si>
  <si>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</si>
  <si>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</si>
  <si>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</si>
  <si>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</si>
  <si>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</si>
  <si>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</si>
  <si>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</si>
  <si>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</si>
  <si>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</si>
  <si>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</si>
  <si>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</si>
  <si>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</si>
  <si>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</si>
  <si>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</si>
  <si>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</si>
  <si>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</si>
  <si>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</si>
  <si>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</si>
  <si>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</si>
  <si>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</si>
  <si>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</si>
  <si>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</si>
  <si>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</si>
  <si>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</si>
  <si>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</si>
  <si>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</si>
  <si>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</si>
  <si>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</si>
  <si>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</si>
  <si>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</si>
  <si>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</si>
  <si>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</si>
  <si>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</si>
  <si>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</si>
  <si>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</si>
  <si>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</si>
  <si>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</si>
  <si>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</si>
  <si>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</si>
  <si>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</si>
  <si>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</si>
  <si>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</si>
  <si>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</si>
  <si>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</si>
  <si>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</si>
  <si>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</si>
  <si>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</si>
  <si>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</si>
  <si>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</si>
  <si>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</si>
  <si>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</si>
  <si>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</si>
  <si>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</si>
  <si>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</si>
  <si>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</si>
  <si>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</si>
  <si>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</si>
  <si>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</si>
  <si>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</si>
  <si>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</si>
  <si>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</si>
  <si>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</si>
  <si>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</si>
  <si>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</si>
  <si>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</si>
  <si>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</si>
  <si>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</si>
  <si>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</si>
  <si>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</si>
  <si>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</si>
  <si>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</si>
  <si>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</si>
  <si>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</si>
  <si>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</si>
  <si>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</si>
  <si>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</si>
  <si>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</si>
  <si>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</si>
  <si>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</si>
  <si>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</si>
  <si>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</si>
  <si>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</si>
  <si>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</si>
  <si>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</si>
  <si>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</si>
  <si>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</si>
  <si>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</si>
  <si>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</si>
  <si>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</si>
  <si>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</si>
  <si>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</si>
  <si>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</si>
  <si>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</si>
  <si>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</si>
  <si>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</si>
  <si>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</si>
  <si>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</si>
  <si>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</si>
  <si>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</si>
  <si>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</si>
  <si>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</si>
  <si>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</si>
  <si>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</si>
  <si>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</si>
  <si>
    <t>Gauge</t>
  </si>
  <si>
    <t>Elevation (ft)</t>
  </si>
  <si>
    <t>05/20/26</t>
  </si>
  <si>
    <t>05/24/26</t>
  </si>
  <si>
    <t>05/29/26</t>
  </si>
  <si>
    <t>06/24/26</t>
  </si>
  <si>
    <t>06/29/26</t>
  </si>
  <si>
    <t>06/30/26</t>
  </si>
  <si>
    <t>07/13/26</t>
  </si>
  <si>
    <t>07/14/26</t>
  </si>
  <si>
    <t>07/15/26</t>
  </si>
  <si>
    <t>2.95*</t>
  </si>
  <si>
    <t>1372.17*</t>
  </si>
  <si>
    <t>07/16/26</t>
  </si>
  <si>
    <t>07/21/26</t>
  </si>
  <si>
    <t>07/22/26</t>
  </si>
  <si>
    <t>07/25/26</t>
  </si>
  <si>
    <t>7.82</t>
  </si>
  <si>
    <t>1377.04</t>
  </si>
  <si>
    <t>7.88</t>
  </si>
  <si>
    <t>1377.10</t>
  </si>
  <si>
    <t>7.86</t>
  </si>
  <si>
    <t>1377.08</t>
  </si>
  <si>
    <t>06/05/26</t>
  </si>
  <si>
    <t>7.80</t>
  </si>
  <si>
    <t>1377.02</t>
  </si>
  <si>
    <t>06/08/26</t>
  </si>
  <si>
    <t>7.81</t>
  </si>
  <si>
    <t>1377.03</t>
  </si>
  <si>
    <t>06/10/26</t>
  </si>
  <si>
    <t>7.89</t>
  </si>
  <si>
    <t>1377.11</t>
  </si>
  <si>
    <t>07/02/26</t>
  </si>
  <si>
    <t>07/05/26</t>
  </si>
  <si>
    <t>8.00</t>
  </si>
  <si>
    <t>1377.22</t>
  </si>
  <si>
    <t>07/08/26</t>
  </si>
  <si>
    <t>8.04</t>
  </si>
  <si>
    <t>1377.26</t>
  </si>
  <si>
    <t>7.98</t>
  </si>
  <si>
    <t>1377.20</t>
  </si>
  <si>
    <t>7.94</t>
  </si>
  <si>
    <t>1377.16</t>
  </si>
  <si>
    <t>7.85</t>
  </si>
  <si>
    <t>1377.07</t>
  </si>
  <si>
    <t>7.90</t>
  </si>
  <si>
    <t>1377.12</t>
  </si>
  <si>
    <t>08/02/26</t>
  </si>
  <si>
    <t>7.84</t>
  </si>
  <si>
    <t>1377.06</t>
  </si>
  <si>
    <t>08/05/26</t>
  </si>
  <si>
    <t>7.87</t>
  </si>
  <si>
    <t>1377.09</t>
  </si>
  <si>
    <t>7.95</t>
  </si>
  <si>
    <t>1377.17</t>
  </si>
  <si>
    <t>Offset</t>
  </si>
  <si>
    <t xml:space="preserve">Date </t>
  </si>
  <si>
    <t>04/23/26</t>
  </si>
  <si>
    <t>5.00</t>
  </si>
  <si>
    <t>04/28/26</t>
  </si>
  <si>
    <t>5.25</t>
  </si>
  <si>
    <t>05/10/26</t>
  </si>
  <si>
    <t>5.20</t>
  </si>
  <si>
    <t>05/13/26</t>
  </si>
  <si>
    <t>5.21</t>
  </si>
  <si>
    <t>King Arthur AP Flour</t>
  </si>
  <si>
    <t>Golden Wheat</t>
  </si>
  <si>
    <t>Gluten Flour</t>
  </si>
  <si>
    <t>%</t>
  </si>
  <si>
    <t>Bread Traveler</t>
  </si>
  <si>
    <t>Protein Calculation by Flour Mixture</t>
  </si>
  <si>
    <t>Dough Weight Planned</t>
  </si>
  <si>
    <t>Dough Weight Actual</t>
  </si>
  <si>
    <t>Bread Weight After Bake</t>
  </si>
  <si>
    <t>Mass (grams)</t>
  </si>
  <si>
    <t>Dough/Bread Data</t>
  </si>
  <si>
    <t>% Weight Delta</t>
  </si>
  <si>
    <t>Bread Weight After 1 hour</t>
  </si>
  <si>
    <t>NA</t>
  </si>
  <si>
    <t>Total Mass</t>
  </si>
  <si>
    <t>Non Percentage Component</t>
  </si>
  <si>
    <t>Effective Mass</t>
  </si>
  <si>
    <t>Design Requirements</t>
  </si>
  <si>
    <t>Ratios</t>
  </si>
  <si>
    <t>Masses</t>
  </si>
  <si>
    <t>Final Mass</t>
  </si>
  <si>
    <t>Parameter</t>
  </si>
  <si>
    <t>Comment</t>
  </si>
  <si>
    <t>Unit</t>
  </si>
  <si>
    <t>52.3% water</t>
  </si>
  <si>
    <t>Typical Loss Percentage</t>
  </si>
  <si>
    <t>Calculated Mass</t>
  </si>
  <si>
    <t>For greater hydration control, you</t>
  </si>
  <si>
    <t xml:space="preserve">can remove the water in the egg and </t>
  </si>
  <si>
    <t>subtract it from the water mass added</t>
  </si>
  <si>
    <t>to the flour.</t>
  </si>
  <si>
    <t>Flour Mixture</t>
  </si>
  <si>
    <t>AP Flour</t>
  </si>
  <si>
    <t>Gluten %</t>
  </si>
  <si>
    <t>Total</t>
  </si>
  <si>
    <t>Ingredient Summary</t>
  </si>
  <si>
    <t>Flour Breakdown</t>
  </si>
  <si>
    <t>Result Summary</t>
  </si>
  <si>
    <t>27-08-20268:23 AM</t>
  </si>
  <si>
    <t>Prep Date:</t>
  </si>
  <si>
    <t>Bake Date:</t>
  </si>
  <si>
    <t>Gestern hatte ich eine Koloskopie.</t>
  </si>
  <si>
    <t>Die Untersuchung ist gut verlaufen.</t>
  </si>
  <si>
    <t>Start First Rise</t>
  </si>
  <si>
    <t>End First Rise</t>
  </si>
  <si>
    <t>Start Second Rise</t>
  </si>
  <si>
    <t>End Second Rise</t>
  </si>
  <si>
    <t>Bake Time</t>
  </si>
  <si>
    <t>137 78 a</t>
  </si>
  <si>
    <t>136 79 6</t>
  </si>
  <si>
    <t>132 80 5</t>
  </si>
  <si>
    <t>137 79 4</t>
  </si>
  <si>
    <t>136 76 3</t>
  </si>
  <si>
    <t>142 75 2</t>
  </si>
  <si>
    <t>RT5F4RF4EDWrqws32q</t>
  </si>
  <si>
    <t>aq</t>
  </si>
  <si>
    <t>First Rise</t>
  </si>
  <si>
    <t>Second Rise</t>
  </si>
  <si>
    <t>Small bowl</t>
  </si>
  <si>
    <t>Large Bowl</t>
  </si>
  <si>
    <t>314 (assume 10 gm egg)</t>
  </si>
  <si>
    <t>x (egg yolk)</t>
  </si>
  <si>
    <t>Assumed 22 gm large egg</t>
  </si>
  <si>
    <t>11 gm water, 11 gm protein</t>
  </si>
  <si>
    <t xml:space="preserve">The loaf is lop-sided. I did not worry about the shape when I put in the </t>
  </si>
  <si>
    <t>bread pan.</t>
  </si>
  <si>
    <t>Post Baking</t>
  </si>
  <si>
    <t>Baked loaf has small depression on top. Slightly concave on side. It was pretty</t>
  </si>
  <si>
    <t>badly over-proofed because I was in my German class at the time.</t>
  </si>
  <si>
    <t>Overall</t>
  </si>
  <si>
    <t>Let's play with this scale a bit.</t>
  </si>
  <si>
    <t>Regenerate this chart.</t>
  </si>
  <si>
    <t>A 2% with 2 lines.</t>
  </si>
  <si>
    <t>Original</t>
  </si>
  <si>
    <t>Original (g)</t>
  </si>
  <si>
    <t>Scaled for 900 g</t>
  </si>
  <si>
    <t>Warm water</t>
  </si>
  <si>
    <t>4 cups</t>
  </si>
  <si>
    <t>946 g</t>
  </si>
  <si>
    <t>1 Tbsp</t>
  </si>
  <si>
    <t>9 g</t>
  </si>
  <si>
    <t>2 tsp</t>
  </si>
  <si>
    <t>12 g</t>
  </si>
  <si>
    <t>Honey</t>
  </si>
  <si>
    <t>¼ cup</t>
  </si>
  <si>
    <t>85 g</t>
  </si>
  <si>
    <t>Olive oil</t>
  </si>
  <si>
    <t>54 g</t>
  </si>
  <si>
    <t>Flour, total</t>
  </si>
  <si>
    <t>8 cups</t>
  </si>
  <si>
    <t>~1,000 g</t>
  </si>
  <si>
    <t>g</t>
  </si>
  <si>
    <t>Dawm Bread Suggestion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</si>
</sst>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1">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 numFmtId="171" formatCode="0.00;\-0.00;0.00;@"/>
    <numFmt numFmtId="172" formatCode="[$-409]d/mmm/yy;@"/>
    <numFmt numFmtId="173" formatCode="0;\-0;0;@"/>
  </numFmts>
  <fonts count="27">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
      <i/>
      <sz val="10"/>
      <color theme="1"/>
      <name val="Consolas"/>
      <family val="3"/>
      <scheme val="minor"/>
    </font>
    <font>
      <sz val="10"/>
      <color theme="0"/>
      <name val="Consolas"/>
      <family val="2"/>
      <scheme val="minor"/>
    </font>
    <font>
      <sz val="10"/>
      <color rgb="FF002060"/>
      <name val="Consolas"/>
      <family val="2"/>
      <scheme val="minor"/>
    </font>
    <font>
      <sz val="10"/>
      <name val="Consolas"/>
      <family val="2"/>
      <scheme val="minor"/>
    </font>
    <font>
      <b/>
      <sz val="10"/>
      <color theme="0"/>
      <name val="Consolas"/>
      <family val="3"/>
      <scheme val="minor"/>
    </font>
  </fonts>
  <fills count="23">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rgb="FFCCFFCC"/>
        <bgColor indexed="64"/>
      </patternFill>
    </fill>
    <fill>
      <patternFill patternType="solid">
        <fgColor rgb="FFFFFF00"/>
        <bgColor indexed="64"/>
      </patternFill>
    </fill>
    <fill>
      <patternFill patternType="solid">
        <fgColor theme="5" tint="0.79998168889431442"/>
        <bgColor indexed="64"/>
      </patternFill>
    </fill>
    <fill>
      <patternFill patternType="solid">
        <fgColor theme="0" tint="-0.14999847407452621"/>
        <bgColor indexed="64"/>
      </patternFill>
    </fill>
    <fill>
      <patternFill patternType="solid">
        <fgColor theme="2" tint="-9.9978637043366805E-2"/>
        <bgColor indexed="64"/>
      </patternFill>
    </fill>
    <fill>
      <patternFill patternType="solid">
        <fgColor theme="2"/>
        <bgColor indexed="64"/>
      </patternFill>
    </fill>
    <fill>
      <patternFill patternType="solid">
        <fgColor theme="4"/>
        <bgColor indexed="64"/>
      </patternFill>
    </fill>
  </fills>
  <borders count="28">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right style="thin">
        <color indexed="64"/>
      </right>
      <top/>
      <bottom style="thin">
        <color indexed="64"/>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right/>
      <top style="thin">
        <color indexed="64"/>
      </top>
      <bottom/>
      <diagonal/>
    </border>
    <border>
      <left/>
      <right/>
      <top style="double">
        <color indexed="64"/>
      </top>
      <bottom style="thin">
        <color indexed="64"/>
      </bottom>
      <diagonal/>
    </border>
    <border>
      <left/>
      <right style="thin">
        <color indexed="64"/>
      </right>
      <top style="double">
        <color indexed="64"/>
      </top>
      <bottom/>
      <diagonal/>
    </border>
    <border>
      <left style="thin">
        <color indexed="64"/>
      </left>
      <right style="thin">
        <color indexed="64"/>
      </right>
      <top/>
      <bottom style="thin">
        <color indexed="64"/>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168">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0" fontId="7" fillId="0" borderId="0" xfId="8"/>
    <xf numFmtId="0" fontId="4" fillId="2" borderId="0" xfId="3"/>
    <xf numFmtId="0" fontId="0" fillId="16"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7" borderId="0" xfId="0" applyFill="1"/>
    <xf numFmtId="172" fontId="0" fillId="0" borderId="0" xfId="0" applyNumberFormat="1"/>
    <xf numFmtId="49" fontId="0" fillId="0" borderId="0" xfId="0" applyNumberFormat="1"/>
    <xf numFmtId="10" fontId="0" fillId="0" borderId="13" xfId="0" applyNumberFormat="1" applyBorder="1"/>
    <xf numFmtId="0" fontId="0" fillId="0" borderId="13" xfId="0" applyBorder="1"/>
    <xf numFmtId="9" fontId="0" fillId="0" borderId="3" xfId="0" applyNumberFormat="1" applyBorder="1"/>
    <xf numFmtId="0" fontId="0" fillId="0" borderId="3" xfId="0" applyBorder="1"/>
    <xf numFmtId="9" fontId="0" fillId="17" borderId="3" xfId="0" applyNumberFormat="1" applyFill="1" applyBorder="1"/>
    <xf numFmtId="0" fontId="11" fillId="0" borderId="19" xfId="0" applyFont="1" applyBorder="1" applyAlignment="1">
      <alignment horizontal="center"/>
    </xf>
    <xf numFmtId="0" fontId="11" fillId="0" borderId="20" xfId="0" applyFont="1" applyBorder="1" applyAlignment="1">
      <alignment horizontal="center"/>
    </xf>
    <xf numFmtId="0" fontId="11" fillId="0" borderId="15" xfId="0" applyFont="1" applyBorder="1" applyAlignment="1">
      <alignment horizontal="center"/>
    </xf>
    <xf numFmtId="0" fontId="22" fillId="0" borderId="0" xfId="0" applyFont="1"/>
    <xf numFmtId="0" fontId="4" fillId="2" borderId="0" xfId="3" applyAlignment="1">
      <alignment horizontal="left" vertical="center"/>
    </xf>
    <xf numFmtId="0" fontId="0" fillId="0" borderId="0" xfId="0" applyAlignment="1">
      <alignment horizontal="left" indent="1"/>
    </xf>
    <xf numFmtId="0" fontId="0" fillId="0" borderId="24" xfId="0" applyBorder="1"/>
    <xf numFmtId="171" fontId="0" fillId="16" borderId="0" xfId="0" applyNumberFormat="1" applyFill="1"/>
    <xf numFmtId="0" fontId="4" fillId="2" borderId="19" xfId="3" applyBorder="1" applyAlignment="1">
      <alignment horizontal="left" vertical="center"/>
    </xf>
    <xf numFmtId="0" fontId="4" fillId="2" borderId="20" xfId="3" applyBorder="1" applyAlignment="1">
      <alignment horizontal="left" vertical="center"/>
    </xf>
    <xf numFmtId="2" fontId="0" fillId="0" borderId="3" xfId="0" applyNumberFormat="1" applyBorder="1"/>
    <xf numFmtId="169" fontId="0" fillId="0" borderId="3" xfId="19" applyNumberFormat="1" applyFont="1" applyBorder="1"/>
    <xf numFmtId="0" fontId="0" fillId="0" borderId="19" xfId="0" applyBorder="1"/>
    <xf numFmtId="2" fontId="0" fillId="0" borderId="20" xfId="0" applyNumberFormat="1" applyBorder="1"/>
    <xf numFmtId="169" fontId="0" fillId="0" borderId="20" xfId="19" applyNumberFormat="1" applyFont="1" applyBorder="1"/>
    <xf numFmtId="0" fontId="24" fillId="7" borderId="21" xfId="0" applyFont="1" applyFill="1" applyBorder="1"/>
    <xf numFmtId="1" fontId="23" fillId="7" borderId="23" xfId="19" applyNumberFormat="1" applyFont="1" applyFill="1" applyBorder="1"/>
    <xf numFmtId="0" fontId="23" fillId="7" borderId="23" xfId="0" applyFont="1" applyFill="1" applyBorder="1"/>
    <xf numFmtId="0" fontId="0" fillId="6" borderId="16" xfId="0" applyFill="1" applyBorder="1" applyAlignment="1">
      <alignment horizontal="center"/>
    </xf>
    <xf numFmtId="169" fontId="23" fillId="6" borderId="22" xfId="19" applyNumberFormat="1" applyFont="1" applyFill="1" applyBorder="1"/>
    <xf numFmtId="0" fontId="11" fillId="0" borderId="15" xfId="0" applyFont="1" applyBorder="1"/>
    <xf numFmtId="0" fontId="11" fillId="7" borderId="15" xfId="0" applyFont="1" applyFill="1" applyBorder="1"/>
    <xf numFmtId="0" fontId="11" fillId="6" borderId="15" xfId="0" applyFont="1" applyFill="1" applyBorder="1"/>
    <xf numFmtId="173" fontId="0" fillId="0" borderId="0" xfId="0" applyNumberFormat="1"/>
    <xf numFmtId="0" fontId="11" fillId="0" borderId="0" xfId="0" applyFont="1"/>
    <xf numFmtId="0" fontId="22" fillId="0" borderId="13" xfId="0" applyFont="1" applyBorder="1"/>
    <xf numFmtId="0" fontId="22" fillId="0" borderId="19" xfId="0" applyFont="1" applyBorder="1"/>
    <xf numFmtId="0" fontId="11" fillId="0" borderId="13" xfId="0" applyFont="1" applyBorder="1"/>
    <xf numFmtId="0" fontId="11" fillId="0" borderId="19" xfId="0" applyFont="1" applyBorder="1"/>
    <xf numFmtId="0" fontId="11" fillId="0" borderId="20" xfId="0" applyFont="1" applyBorder="1" applyAlignment="1">
      <alignment horizontal="right"/>
    </xf>
    <xf numFmtId="9" fontId="0" fillId="0" borderId="20" xfId="0" applyNumberFormat="1" applyBorder="1"/>
    <xf numFmtId="173" fontId="0" fillId="0" borderId="3" xfId="0" applyNumberFormat="1" applyBorder="1"/>
    <xf numFmtId="173" fontId="0" fillId="0" borderId="20" xfId="0" applyNumberFormat="1" applyBorder="1"/>
    <xf numFmtId="0" fontId="11" fillId="0" borderId="20" xfId="0" applyFont="1" applyBorder="1"/>
    <xf numFmtId="170" fontId="0" fillId="0" borderId="3" xfId="0" applyNumberFormat="1" applyBorder="1"/>
    <xf numFmtId="9" fontId="0" fillId="0" borderId="3" xfId="19" applyFont="1" applyBorder="1"/>
    <xf numFmtId="0" fontId="11" fillId="19" borderId="15" xfId="0" applyFont="1" applyFill="1" applyBorder="1"/>
    <xf numFmtId="0" fontId="0" fillId="19" borderId="25" xfId="0" applyFill="1" applyBorder="1" applyAlignment="1">
      <alignment horizontal="left" indent="1"/>
    </xf>
    <xf numFmtId="0" fontId="0" fillId="19" borderId="22" xfId="0" applyFill="1" applyBorder="1" applyAlignment="1">
      <alignment horizontal="left" indent="1"/>
    </xf>
    <xf numFmtId="0" fontId="0" fillId="19" borderId="24" xfId="0" applyFill="1" applyBorder="1" applyAlignment="1">
      <alignment horizontal="left" indent="1"/>
    </xf>
    <xf numFmtId="0" fontId="11" fillId="20" borderId="19" xfId="0" applyFont="1" applyFill="1" applyBorder="1" applyAlignment="1">
      <alignment horizontal="left"/>
    </xf>
    <xf numFmtId="0" fontId="11" fillId="20" borderId="20" xfId="0" applyFont="1" applyFill="1" applyBorder="1" applyAlignment="1">
      <alignment horizontal="right"/>
    </xf>
    <xf numFmtId="0" fontId="22" fillId="19" borderId="13" xfId="0" applyFont="1" applyFill="1" applyBorder="1"/>
    <xf numFmtId="173" fontId="0" fillId="19" borderId="3" xfId="0" applyNumberFormat="1" applyFill="1" applyBorder="1"/>
    <xf numFmtId="10" fontId="0" fillId="6" borderId="26" xfId="0" applyNumberFormat="1" applyFill="1" applyBorder="1"/>
    <xf numFmtId="9" fontId="0" fillId="6" borderId="10" xfId="0" applyNumberFormat="1" applyFill="1" applyBorder="1"/>
    <xf numFmtId="9" fontId="0" fillId="18" borderId="10" xfId="0" applyNumberFormat="1" applyFill="1" applyBorder="1"/>
    <xf numFmtId="173" fontId="0" fillId="9" borderId="10" xfId="0" applyNumberFormat="1" applyFill="1" applyBorder="1"/>
    <xf numFmtId="0" fontId="0" fillId="6" borderId="13" xfId="0" applyFill="1" applyBorder="1"/>
    <xf numFmtId="0" fontId="0" fillId="6" borderId="3" xfId="0" applyFill="1" applyBorder="1"/>
    <xf numFmtId="9" fontId="0" fillId="18" borderId="3" xfId="0" applyNumberFormat="1" applyFill="1" applyBorder="1"/>
    <xf numFmtId="173" fontId="0" fillId="9" borderId="3" xfId="0" applyNumberFormat="1" applyFill="1" applyBorder="1"/>
    <xf numFmtId="0" fontId="0" fillId="6" borderId="19" xfId="0" applyFill="1" applyBorder="1"/>
    <xf numFmtId="0" fontId="0" fillId="6" borderId="20" xfId="0" applyFill="1" applyBorder="1"/>
    <xf numFmtId="9" fontId="0" fillId="18" borderId="20" xfId="0" applyNumberFormat="1" applyFill="1" applyBorder="1"/>
    <xf numFmtId="173" fontId="0" fillId="9" borderId="20" xfId="0" applyNumberFormat="1" applyFill="1" applyBorder="1"/>
    <xf numFmtId="0" fontId="0" fillId="7" borderId="0" xfId="0" applyFill="1"/>
    <xf numFmtId="15" fontId="0" fillId="0" borderId="0" xfId="0" applyNumberFormat="1"/>
    <xf numFmtId="0" fontId="11" fillId="7" borderId="15" xfId="0" applyFont="1" applyFill="1" applyBorder="1" applyAlignment="1">
      <alignment horizontal="center"/>
    </xf>
    <xf numFmtId="0" fontId="11" fillId="7" borderId="19" xfId="0" applyFont="1" applyFill="1" applyBorder="1" applyAlignment="1">
      <alignment horizontal="center"/>
    </xf>
    <xf numFmtId="15" fontId="0" fillId="16" borderId="0" xfId="0" applyNumberFormat="1" applyFill="1"/>
    <xf numFmtId="0" fontId="0" fillId="16" borderId="13" xfId="0" applyFill="1" applyBorder="1"/>
    <xf numFmtId="1" fontId="0" fillId="0" borderId="3" xfId="0" applyNumberFormat="1" applyBorder="1"/>
    <xf numFmtId="0" fontId="0" fillId="19" borderId="0" xfId="0" applyFill="1" applyAlignment="1">
      <alignment horizontal="left" indent="1"/>
    </xf>
    <xf numFmtId="173" fontId="24" fillId="7" borderId="21" xfId="0" applyNumberFormat="1" applyFont="1" applyFill="1" applyBorder="1"/>
    <xf numFmtId="18" fontId="0" fillId="0" borderId="0" xfId="0" applyNumberFormat="1"/>
    <xf numFmtId="46" fontId="0" fillId="0" borderId="0" xfId="0" applyNumberFormat="1"/>
    <xf numFmtId="169" fontId="25" fillId="6" borderId="22" xfId="19" applyNumberFormat="1" applyFont="1" applyFill="1" applyBorder="1"/>
    <xf numFmtId="173" fontId="24" fillId="7" borderId="23" xfId="0" applyNumberFormat="1" applyFont="1" applyFill="1" applyBorder="1"/>
    <xf numFmtId="9" fontId="0" fillId="0" borderId="0" xfId="19" applyFont="1"/>
    <xf numFmtId="0" fontId="0" fillId="21" borderId="13" xfId="0" applyFill="1" applyBorder="1"/>
    <xf numFmtId="0" fontId="0" fillId="21" borderId="21" xfId="0" applyFill="1" applyBorder="1"/>
    <xf numFmtId="0" fontId="0" fillId="21" borderId="3" xfId="0" applyFill="1" applyBorder="1"/>
    <xf numFmtId="0" fontId="0" fillId="21" borderId="27" xfId="0" applyFill="1" applyBorder="1"/>
    <xf numFmtId="0" fontId="26" fillId="22" borderId="19" xfId="0" applyFont="1" applyFill="1" applyBorder="1" applyAlignment="1">
      <alignment horizontal="center"/>
    </xf>
    <xf numFmtId="0" fontId="26" fillId="22" borderId="20" xfId="0" applyFont="1" applyFill="1" applyBorder="1" applyAlignment="1">
      <alignment horizontal="center"/>
    </xf>
    <xf numFmtId="0" fontId="11" fillId="0" borderId="3" xfId="0" applyFont="1" applyBorder="1"/>
    <xf numFmtId="9" fontId="0" fillId="0" borderId="13" xfId="19" applyFont="1" applyBorder="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theme="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CC66FF"/>
      <color rgb="FFCCFFCC"/>
      <color rgb="FFEBFFEB"/>
      <color rgb="FFFBEEC9"/>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pivotCacheDefinition" Target="pivotCache/pivotCacheDefinition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theme" Target="theme/theme1.xml"/><Relationship Id="rId47" Type="http://schemas.microsoft.com/office/2022/10/relationships/richValueRel" Target="richData/richValueRel.xml"/><Relationship Id="rId50" Type="http://schemas.microsoft.com/office/2017/06/relationships/rdArray" Target="richData/rdarray.xml"/><Relationship Id="rId55" Type="http://schemas.microsoft.com/office/2022/11/relationships/FeaturePropertyBag" Target="featurePropertyBag/featurePropertyBag.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pivotCacheDefinition" Target="pivotCache/pivotCacheDefinition2.xml"/><Relationship Id="rId45" Type="http://schemas.openxmlformats.org/officeDocument/2006/relationships/sharedStrings" Target="sharedStrings.xml"/><Relationship Id="rId53" Type="http://schemas.microsoft.com/office/2017/06/relationships/rdSupportingPropertyBag" Target="richData/rdsupportingpropertybag.xml"/><Relationship Id="rId58" Type="http://schemas.openxmlformats.org/officeDocument/2006/relationships/customXml" Target="../customXml/item2.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onnections" Target="connections.xml"/><Relationship Id="rId48" Type="http://schemas.microsoft.com/office/2017/06/relationships/rdRichValue" Target="richData/rdrichvalue.xml"/><Relationship Id="rId56" Type="http://schemas.openxmlformats.org/officeDocument/2006/relationships/calcChain" Target="calcChain.xml"/><Relationship Id="rId8" Type="http://schemas.openxmlformats.org/officeDocument/2006/relationships/worksheet" Target="worksheets/sheet8.xml"/><Relationship Id="rId51" Type="http://schemas.microsoft.com/office/2017/06/relationships/richStyles" Target="richData/richStyl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eetMetadata" Target="metadata.xml"/><Relationship Id="rId59" Type="http://schemas.microsoft.com/office/2023/09/relationships/Python" Target="python.xml"/><Relationship Id="rId20" Type="http://schemas.openxmlformats.org/officeDocument/2006/relationships/worksheet" Target="worksheets/sheet20.xml"/><Relationship Id="rId41" Type="http://schemas.openxmlformats.org/officeDocument/2006/relationships/pivotCacheDefinition" Target="pivotCache/pivotCacheDefinition3.xml"/><Relationship Id="rId54" Type="http://schemas.microsoft.com/office/2017/06/relationships/rdRichValueTypes" Target="richData/rdRichValueType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microsoft.com/office/2017/06/relationships/rdRichValueStructure" Target="richData/rdrichvaluestructure.xml"/><Relationship Id="rId57" Type="http://schemas.openxmlformats.org/officeDocument/2006/relationships/customXml" Target="../customXml/item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styles" Target="styles.xml"/><Relationship Id="rId52" Type="http://schemas.microsoft.com/office/2017/06/relationships/rdSupportingPropertyBagStructure" Target="richData/rdsupportingpropertybagstructure.xml"/><Relationship Id="rId60"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image" Target="../media/image8.emf"/></Relationships>
</file>

<file path=xl/drawings/_rels/drawing5.xml.rels><?xml version="1.0" encoding="UTF-8" standalone="yes"?>
<Relationships xmlns="http://schemas.openxmlformats.org/package/2006/relationships"><Relationship Id="rId3" Type="http://schemas.openxmlformats.org/officeDocument/2006/relationships/image" Target="../media/image13.png"/><Relationship Id="rId2" Type="http://schemas.openxmlformats.org/officeDocument/2006/relationships/image" Target="../media/image9.emf"/><Relationship Id="rId1" Type="http://schemas.openxmlformats.org/officeDocument/2006/relationships/image" Target="../media/image12.emf"/><Relationship Id="rId5" Type="http://schemas.openxmlformats.org/officeDocument/2006/relationships/image" Target="../media/image15.png"/><Relationship Id="rId4" Type="http://schemas.openxmlformats.org/officeDocument/2006/relationships/image" Target="../media/image14.png"/></Relationships>
</file>

<file path=xl/drawings/_rels/drawing6.xml.rels><?xml version="1.0" encoding="UTF-8" standalone="yes"?>
<Relationships xmlns="http://schemas.openxmlformats.org/package/2006/relationships"><Relationship Id="rId2" Type="http://schemas.openxmlformats.org/officeDocument/2006/relationships/image" Target="../media/image18.emf"/><Relationship Id="rId1" Type="http://schemas.openxmlformats.org/officeDocument/2006/relationships/image" Target="../media/image17.emf"/></Relationships>
</file>

<file path=xl/drawings/_rels/drawing7.xml.rels><?xml version="1.0" encoding="UTF-8" standalone="yes"?>
<Relationships xmlns="http://schemas.openxmlformats.org/package/2006/relationships"><Relationship Id="rId1" Type="http://schemas.openxmlformats.org/officeDocument/2006/relationships/image" Target="../media/image19.png"/></Relationships>
</file>

<file path=xl/drawings/_rels/drawing8.xml.rels><?xml version="1.0" encoding="UTF-8" standalone="yes"?>
<Relationships xmlns="http://schemas.openxmlformats.org/package/2006/relationships"><Relationship Id="rId1" Type="http://schemas.openxmlformats.org/officeDocument/2006/relationships/image" Target="../media/image20.png"/></Relationships>
</file>

<file path=xl/drawings/_rels/drawing9.xml.rels><?xml version="1.0" encoding="UTF-8" standalone="yes"?>
<Relationships xmlns="http://schemas.openxmlformats.org/package/2006/relationships"><Relationship Id="rId1" Type="http://schemas.openxmlformats.org/officeDocument/2006/relationships/image" Target="../media/image2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22.png"/></Relationships>
</file>

<file path=xl/drawings/_rels/drawing12.xml.rels><?xml version="1.0" encoding="UTF-8" standalone="yes"?>
<Relationships xmlns="http://schemas.openxmlformats.org/package/2006/relationships"><Relationship Id="rId1" Type="http://schemas.openxmlformats.org/officeDocument/2006/relationships/image" Target="../media/image23.png"/></Relationships>
</file>

<file path=xl/drawings/_rels/drawing1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4.xml.rels><?xml version="1.0" encoding="UTF-8" standalone="yes"?>
<Relationships xmlns="http://schemas.openxmlformats.org/package/2006/relationships"><Relationship Id="rId1" Type="http://schemas.openxmlformats.org/officeDocument/2006/relationships/image" Target="../media/image24.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25.png"/></Relationships>
</file>

<file path=xl/drawings/_rels/drawing16.xml.rels><?xml version="1.0" encoding="UTF-8" standalone="yes"?>
<Relationships xmlns="http://schemas.openxmlformats.org/package/2006/relationships"><Relationship Id="rId1" Type="http://schemas.openxmlformats.org/officeDocument/2006/relationships/image" Target="../media/image26.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11.emf"/><Relationship Id="rId1" Type="http://schemas.openxmlformats.org/officeDocument/2006/relationships/image" Target="../media/image10.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11.emf"/><Relationship Id="rId1" Type="http://schemas.openxmlformats.org/officeDocument/2006/relationships/image" Target="../media/image16.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323</xdr:row>
          <xdr:rowOff>146685</xdr:rowOff>
        </xdr:from>
        <xdr:to>
          <xdr:col>24</xdr:col>
          <xdr:colOff>19050</xdr:colOff>
          <xdr:row>374</xdr:row>
          <xdr:rowOff>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266182"/>
                </a:ext>
              </a:extLst>
            </xdr:cNvPicPr>
          </xdr:nvPicPr>
          <xdr:blipFill>
            <a:blip xmlns:r="http://schemas.openxmlformats.org/officeDocument/2006/relationships" r:embed="rId1"/>
            <a:srcRect/>
            <a:stretch>
              <a:fillRect/>
            </a:stretch>
          </xdr:blipFill>
          <xdr:spPr bwMode="auto">
            <a:xfrm>
              <a:off x="4238625" y="53543835"/>
              <a:ext cx="3267075" cy="811149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13</xdr:col>
          <xdr:colOff>604325</xdr:colOff>
          <xdr:row>252</xdr:row>
          <xdr:rowOff>71655</xdr:rowOff>
        </xdr:from>
        <xdr:to>
          <xdr:col>24</xdr:col>
          <xdr:colOff>0</xdr:colOff>
          <xdr:row>302</xdr:row>
          <xdr:rowOff>0</xdr:rowOff>
        </xdr:to>
        <xdr:pic>
          <xdr:nvPicPr>
            <xdr:cNvPr id="4" name="Picture 3">
              <a:extLst>
                <a:ext uri="{FF2B5EF4-FFF2-40B4-BE49-F238E27FC236}">
                  <a16:creationId xmlns:a16="http://schemas.microsoft.com/office/drawing/2014/main" id="{67E5D2C4-42CD-6AA8-CF17-62FBD750E1AE}"/>
                </a:ext>
              </a:extLst>
            </xdr:cNvPr>
            <xdr:cNvPicPr>
              <a:picLocks noChangeAspect="1" noChangeArrowheads="1"/>
              <a:extLst>
                <a:ext uri="{84589F7E-364E-4C9E-8A38-B11213B215E9}">
                  <a14:cameraTool cellRange="$O$4:$X$48" spid="_x0000_s299689"/>
                </a:ext>
              </a:extLst>
            </xdr:cNvPicPr>
          </xdr:nvPicPr>
          <xdr:blipFill>
            <a:blip xmlns:r="http://schemas.openxmlformats.org/officeDocument/2006/relationships" r:embed="rId1"/>
            <a:srcRect/>
            <a:stretch>
              <a:fillRect/>
            </a:stretch>
          </xdr:blipFill>
          <xdr:spPr bwMode="auto">
            <a:xfrm>
              <a:off x="4421652" y="42098886"/>
              <a:ext cx="2414367" cy="798796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113</xdr:row>
          <xdr:rowOff>19050</xdr:rowOff>
        </xdr:from>
        <xdr:to>
          <xdr:col>3</xdr:col>
          <xdr:colOff>7620</xdr:colOff>
          <xdr:row>123</xdr:row>
          <xdr:rowOff>68580</xdr:rowOff>
        </xdr:to>
        <xdr:pic>
          <xdr:nvPicPr>
            <xdr:cNvPr id="2" name="Picture 1">
              <a:extLst>
                <a:ext uri="{FF2B5EF4-FFF2-40B4-BE49-F238E27FC236}">
                  <a16:creationId xmlns:a16="http://schemas.microsoft.com/office/drawing/2014/main" id="{45E97CC8-437D-4975-CF2C-EE1BA0D0EB4F}"/>
                </a:ext>
              </a:extLst>
            </xdr:cNvPr>
            <xdr:cNvPicPr>
              <a:picLocks noChangeAspect="1" noChangeArrowheads="1"/>
              <a:extLst>
                <a:ext uri="{84589F7E-364E-4C9E-8A38-B11213B215E9}">
                  <a14:cameraTool cellRange="$B$87:$C$96" spid="_x0000_s312267"/>
                </a:ext>
              </a:extLst>
            </xdr:cNvPicPr>
          </xdr:nvPicPr>
          <xdr:blipFill>
            <a:blip xmlns:r="http://schemas.openxmlformats.org/officeDocument/2006/relationships" r:embed="rId1"/>
            <a:srcRect/>
            <a:stretch>
              <a:fillRect/>
            </a:stretch>
          </xdr:blipFill>
          <xdr:spPr bwMode="auto">
            <a:xfrm>
              <a:off x="609600" y="18764250"/>
              <a:ext cx="3600450" cy="166687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34290</xdr:colOff>
          <xdr:row>127</xdr:row>
          <xdr:rowOff>0</xdr:rowOff>
        </xdr:from>
        <xdr:to>
          <xdr:col>3</xdr:col>
          <xdr:colOff>691515</xdr:colOff>
          <xdr:row>132</xdr:row>
          <xdr:rowOff>38100</xdr:rowOff>
        </xdr:to>
        <xdr:pic>
          <xdr:nvPicPr>
            <xdr:cNvPr id="3" name="Picture 2">
              <a:extLst>
                <a:ext uri="{FF2B5EF4-FFF2-40B4-BE49-F238E27FC236}">
                  <a16:creationId xmlns:a16="http://schemas.microsoft.com/office/drawing/2014/main" id="{4232CD96-C65A-1611-522D-979E858E240F}"/>
                </a:ext>
              </a:extLst>
            </xdr:cNvPr>
            <xdr:cNvPicPr>
              <a:picLocks noChangeAspect="1" noChangeArrowheads="1"/>
              <a:extLst>
                <a:ext uri="{84589F7E-364E-4C9E-8A38-B11213B215E9}">
                  <a14:cameraTool cellRange="$H$102:$L$106" spid="_x0000_s312268"/>
                </a:ext>
              </a:extLst>
            </xdr:cNvPicPr>
          </xdr:nvPicPr>
          <xdr:blipFill>
            <a:blip xmlns:r="http://schemas.openxmlformats.org/officeDocument/2006/relationships" r:embed="rId2"/>
            <a:srcRect/>
            <a:stretch>
              <a:fillRect/>
            </a:stretch>
          </xdr:blipFill>
          <xdr:spPr bwMode="auto">
            <a:xfrm>
              <a:off x="834390" y="21174075"/>
              <a:ext cx="4248150" cy="84772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113</xdr:row>
          <xdr:rowOff>19050</xdr:rowOff>
        </xdr:from>
        <xdr:to>
          <xdr:col>3</xdr:col>
          <xdr:colOff>0</xdr:colOff>
          <xdr:row>123</xdr:row>
          <xdr:rowOff>0</xdr:rowOff>
        </xdr:to>
        <xdr:pic>
          <xdr:nvPicPr>
            <xdr:cNvPr id="2" name="Picture 1">
              <a:extLst>
                <a:ext uri="{FF2B5EF4-FFF2-40B4-BE49-F238E27FC236}">
                  <a16:creationId xmlns:a16="http://schemas.microsoft.com/office/drawing/2014/main" id="{A7933FF8-9ACD-4FFD-A670-F388DCC0DD80}"/>
                </a:ext>
              </a:extLst>
            </xdr:cNvPr>
            <xdr:cNvPicPr>
              <a:picLocks noChangeAspect="1" noChangeArrowheads="1"/>
              <a:extLst>
                <a:ext uri="{84589F7E-364E-4C9E-8A38-B11213B215E9}">
                  <a14:cameraTool cellRange="$B$87:$C$96" spid="_x0000_s344855"/>
                </a:ext>
              </a:extLst>
            </xdr:cNvPicPr>
          </xdr:nvPicPr>
          <xdr:blipFill>
            <a:blip xmlns:r="http://schemas.openxmlformats.org/officeDocument/2006/relationships" r:embed="rId1"/>
            <a:srcRect/>
            <a:stretch>
              <a:fillRect/>
            </a:stretch>
          </xdr:blipFill>
          <xdr:spPr bwMode="auto">
            <a:xfrm>
              <a:off x="801414" y="19088757"/>
              <a:ext cx="3593224" cy="1623191"/>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34290</xdr:colOff>
          <xdr:row>127</xdr:row>
          <xdr:rowOff>0</xdr:rowOff>
        </xdr:from>
        <xdr:to>
          <xdr:col>3</xdr:col>
          <xdr:colOff>691187</xdr:colOff>
          <xdr:row>132</xdr:row>
          <xdr:rowOff>26276</xdr:rowOff>
        </xdr:to>
        <xdr:pic>
          <xdr:nvPicPr>
            <xdr:cNvPr id="3" name="Picture 2">
              <a:extLst>
                <a:ext uri="{FF2B5EF4-FFF2-40B4-BE49-F238E27FC236}">
                  <a16:creationId xmlns:a16="http://schemas.microsoft.com/office/drawing/2014/main" id="{C8379404-79EF-47D7-881A-24C7BD3BCCE6}"/>
                </a:ext>
              </a:extLst>
            </xdr:cNvPr>
            <xdr:cNvPicPr>
              <a:picLocks noChangeAspect="1" noChangeArrowheads="1"/>
              <a:extLst>
                <a:ext uri="{84589F7E-364E-4C9E-8A38-B11213B215E9}">
                  <a14:cameraTool cellRange="$H$102:$L$106" spid="_x0000_s344856"/>
                </a:ext>
              </a:extLst>
            </xdr:cNvPicPr>
          </xdr:nvPicPr>
          <xdr:blipFill>
            <a:blip xmlns:r="http://schemas.openxmlformats.org/officeDocument/2006/relationships" r:embed="rId2"/>
            <a:srcRect/>
            <a:stretch>
              <a:fillRect/>
            </a:stretch>
          </xdr:blipFill>
          <xdr:spPr bwMode="auto">
            <a:xfrm>
              <a:off x="835704" y="21368845"/>
              <a:ext cx="4250121" cy="847397"/>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twoCellAnchor editAs="oneCell">
    <xdr:from>
      <xdr:col>1</xdr:col>
      <xdr:colOff>0</xdr:colOff>
      <xdr:row>153</xdr:row>
      <xdr:rowOff>0</xdr:rowOff>
    </xdr:from>
    <xdr:to>
      <xdr:col>1</xdr:col>
      <xdr:colOff>304800</xdr:colOff>
      <xdr:row>154</xdr:row>
      <xdr:rowOff>142875</xdr:rowOff>
    </xdr:to>
    <xdr:sp macro="" textlink="">
      <xdr:nvSpPr>
        <xdr:cNvPr id="344069" name="AutoShape 5">
          <a:extLst>
            <a:ext uri="{FF2B5EF4-FFF2-40B4-BE49-F238E27FC236}">
              <a16:creationId xmlns:a16="http://schemas.microsoft.com/office/drawing/2014/main" id="{EE050A26-8882-172C-A817-385D1956EF36}"/>
            </a:ext>
          </a:extLst>
        </xdr:cNvPr>
        <xdr:cNvSpPr>
          <a:spLocks noChangeAspect="1" noChangeArrowheads="1"/>
        </xdr:cNvSpPr>
      </xdr:nvSpPr>
      <xdr:spPr bwMode="auto">
        <a:xfrm>
          <a:off x="800100" y="25241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153</xdr:row>
      <xdr:rowOff>0</xdr:rowOff>
    </xdr:from>
    <xdr:to>
      <xdr:col>1</xdr:col>
      <xdr:colOff>304800</xdr:colOff>
      <xdr:row>154</xdr:row>
      <xdr:rowOff>142875</xdr:rowOff>
    </xdr:to>
    <xdr:sp macro="" textlink="">
      <xdr:nvSpPr>
        <xdr:cNvPr id="344070" name="AutoShape 6">
          <a:extLst>
            <a:ext uri="{FF2B5EF4-FFF2-40B4-BE49-F238E27FC236}">
              <a16:creationId xmlns:a16="http://schemas.microsoft.com/office/drawing/2014/main" id="{D2E58105-AE9F-2FA3-B004-A0966A841769}"/>
            </a:ext>
          </a:extLst>
        </xdr:cNvPr>
        <xdr:cNvSpPr>
          <a:spLocks noChangeAspect="1" noChangeArrowheads="1"/>
        </xdr:cNvSpPr>
      </xdr:nvSpPr>
      <xdr:spPr bwMode="auto">
        <a:xfrm>
          <a:off x="800100" y="25241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6570</xdr:colOff>
      <xdr:row>155</xdr:row>
      <xdr:rowOff>6570</xdr:rowOff>
    </xdr:from>
    <xdr:to>
      <xdr:col>1</xdr:col>
      <xdr:colOff>1848245</xdr:colOff>
      <xdr:row>170</xdr:row>
      <xdr:rowOff>1</xdr:rowOff>
    </xdr:to>
    <xdr:pic>
      <xdr:nvPicPr>
        <xdr:cNvPr id="6" name="Picture 5">
          <a:extLst>
            <a:ext uri="{FF2B5EF4-FFF2-40B4-BE49-F238E27FC236}">
              <a16:creationId xmlns:a16="http://schemas.microsoft.com/office/drawing/2014/main" id="{CBA9B307-D74F-91F4-E50D-D1F85D2FBD95}"/>
            </a:ext>
          </a:extLst>
        </xdr:cNvPr>
        <xdr:cNvPicPr>
          <a:picLocks noChangeAspect="1"/>
        </xdr:cNvPicPr>
      </xdr:nvPicPr>
      <xdr:blipFill>
        <a:blip xmlns:r="http://schemas.openxmlformats.org/officeDocument/2006/relationships" r:embed="rId3"/>
        <a:stretch>
          <a:fillRect/>
        </a:stretch>
      </xdr:blipFill>
      <xdr:spPr>
        <a:xfrm>
          <a:off x="807984" y="25822604"/>
          <a:ext cx="1841675" cy="2456793"/>
        </a:xfrm>
        <a:prstGeom prst="rect">
          <a:avLst/>
        </a:prstGeom>
      </xdr:spPr>
    </xdr:pic>
    <xdr:clientData/>
  </xdr:twoCellAnchor>
  <xdr:twoCellAnchor editAs="oneCell">
    <xdr:from>
      <xdr:col>2</xdr:col>
      <xdr:colOff>1347</xdr:colOff>
      <xdr:row>154</xdr:row>
      <xdr:rowOff>149738</xdr:rowOff>
    </xdr:from>
    <xdr:to>
      <xdr:col>2</xdr:col>
      <xdr:colOff>1379482</xdr:colOff>
      <xdr:row>169</xdr:row>
      <xdr:rowOff>156151</xdr:rowOff>
    </xdr:to>
    <xdr:pic>
      <xdr:nvPicPr>
        <xdr:cNvPr id="7" name="Picture 6">
          <a:extLst>
            <a:ext uri="{FF2B5EF4-FFF2-40B4-BE49-F238E27FC236}">
              <a16:creationId xmlns:a16="http://schemas.microsoft.com/office/drawing/2014/main" id="{D9694583-386D-0CC7-DD25-94D67B91BB3D}"/>
            </a:ext>
          </a:extLst>
        </xdr:cNvPr>
        <xdr:cNvPicPr>
          <a:picLocks noChangeAspect="1"/>
        </xdr:cNvPicPr>
      </xdr:nvPicPr>
      <xdr:blipFill>
        <a:blip xmlns:r="http://schemas.openxmlformats.org/officeDocument/2006/relationships" r:embed="rId4"/>
        <a:stretch>
          <a:fillRect/>
        </a:stretch>
      </xdr:blipFill>
      <xdr:spPr>
        <a:xfrm rot="16200000">
          <a:off x="2221061" y="26347368"/>
          <a:ext cx="2469776" cy="1378135"/>
        </a:xfrm>
        <a:prstGeom prst="rect">
          <a:avLst/>
        </a:prstGeom>
      </xdr:spPr>
    </xdr:pic>
    <xdr:clientData/>
  </xdr:twoCellAnchor>
  <xdr:twoCellAnchor editAs="oneCell">
    <xdr:from>
      <xdr:col>3</xdr:col>
      <xdr:colOff>4031</xdr:colOff>
      <xdr:row>154</xdr:row>
      <xdr:rowOff>147054</xdr:rowOff>
    </xdr:from>
    <xdr:to>
      <xdr:col>4</xdr:col>
      <xdr:colOff>404477</xdr:colOff>
      <xdr:row>170</xdr:row>
      <xdr:rowOff>6568</xdr:rowOff>
    </xdr:to>
    <xdr:pic>
      <xdr:nvPicPr>
        <xdr:cNvPr id="9" name="Picture 8">
          <a:extLst>
            <a:ext uri="{FF2B5EF4-FFF2-40B4-BE49-F238E27FC236}">
              <a16:creationId xmlns:a16="http://schemas.microsoft.com/office/drawing/2014/main" id="{B15CDF68-8209-B4B0-0D7A-C5412BEA43C2}"/>
            </a:ext>
          </a:extLst>
        </xdr:cNvPr>
        <xdr:cNvPicPr>
          <a:picLocks noChangeAspect="1"/>
        </xdr:cNvPicPr>
      </xdr:nvPicPr>
      <xdr:blipFill>
        <a:blip xmlns:r="http://schemas.openxmlformats.org/officeDocument/2006/relationships" r:embed="rId5"/>
        <a:stretch>
          <a:fillRect/>
        </a:stretch>
      </xdr:blipFill>
      <xdr:spPr>
        <a:xfrm rot="16200000">
          <a:off x="4087781" y="26109752"/>
          <a:ext cx="2487101" cy="186532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0</xdr:colOff>
      <xdr:row>17</xdr:row>
      <xdr:rowOff>0</xdr:rowOff>
    </xdr:from>
    <xdr:to>
      <xdr:col>6</xdr:col>
      <xdr:colOff>9525</xdr:colOff>
      <xdr:row>25</xdr:row>
      <xdr:rowOff>28575</xdr:rowOff>
    </xdr:to>
    <xdr:pic>
      <xdr:nvPicPr>
        <xdr:cNvPr id="3" name="Picture 2">
          <a:extLst>
            <a:ext uri="{FF2B5EF4-FFF2-40B4-BE49-F238E27FC236}">
              <a16:creationId xmlns:a16="http://schemas.microsoft.com/office/drawing/2014/main" id="{534F56DF-FB5C-C190-A4E7-FFC641BA81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771775"/>
          <a:ext cx="4152900" cy="1323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26</xdr:row>
      <xdr:rowOff>0</xdr:rowOff>
    </xdr:from>
    <xdr:to>
      <xdr:col>6</xdr:col>
      <xdr:colOff>295275</xdr:colOff>
      <xdr:row>30</xdr:row>
      <xdr:rowOff>28575</xdr:rowOff>
    </xdr:to>
    <xdr:pic>
      <xdr:nvPicPr>
        <xdr:cNvPr id="4" name="Picture 3">
          <a:extLst>
            <a:ext uri="{FF2B5EF4-FFF2-40B4-BE49-F238E27FC236}">
              <a16:creationId xmlns:a16="http://schemas.microsoft.com/office/drawing/2014/main" id="{A9919F9A-8D96-C78C-8709-EA4C02EB2F2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09600" y="4229100"/>
          <a:ext cx="4438650" cy="676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3</xdr:col>
      <xdr:colOff>0</xdr:colOff>
      <xdr:row>3</xdr:row>
      <xdr:rowOff>0</xdr:rowOff>
    </xdr:from>
    <xdr:to>
      <xdr:col>14</xdr:col>
      <xdr:colOff>152400</xdr:colOff>
      <xdr:row>10</xdr:row>
      <xdr:rowOff>0</xdr:rowOff>
    </xdr:to>
    <xdr:pic>
      <xdr:nvPicPr>
        <xdr:cNvPr id="3" name="Picture 2">
          <a:extLst>
            <a:ext uri="{FF2B5EF4-FFF2-40B4-BE49-F238E27FC236}">
              <a16:creationId xmlns:a16="http://schemas.microsoft.com/office/drawing/2014/main" id="{BB7D1A4A-597A-1614-84D9-AEFC26D014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828800" y="485775"/>
          <a:ext cx="6858000" cy="1133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3</xdr:col>
      <xdr:colOff>1409700</xdr:colOff>
      <xdr:row>10</xdr:row>
      <xdr:rowOff>142875</xdr:rowOff>
    </xdr:from>
    <xdr:to>
      <xdr:col>6</xdr:col>
      <xdr:colOff>532871</xdr:colOff>
      <xdr:row>51</xdr:row>
      <xdr:rowOff>27759</xdr:rowOff>
    </xdr:to>
    <xdr:pic>
      <xdr:nvPicPr>
        <xdr:cNvPr id="2" name="Picture 1">
          <a:extLst>
            <a:ext uri="{FF2B5EF4-FFF2-40B4-BE49-F238E27FC236}">
              <a16:creationId xmlns:a16="http://schemas.microsoft.com/office/drawing/2014/main" id="{A7E60673-1930-2B62-B1F8-9F4050571876}"/>
            </a:ext>
          </a:extLst>
        </xdr:cNvPr>
        <xdr:cNvPicPr>
          <a:picLocks noChangeAspect="1"/>
        </xdr:cNvPicPr>
      </xdr:nvPicPr>
      <xdr:blipFill>
        <a:blip xmlns:r="http://schemas.openxmlformats.org/officeDocument/2006/relationships" r:embed="rId1"/>
        <a:stretch>
          <a:fillRect/>
        </a:stretch>
      </xdr:blipFill>
      <xdr:spPr>
        <a:xfrm>
          <a:off x="8172450" y="1762125"/>
          <a:ext cx="4228571" cy="6523809"/>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4.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5.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 xmlns:xxpvi="http://schemas.microsoft.com/office/spreadsheetml/2022/pivotVersionInfo" uri="{9F748A41-CAEA-4470-BF7A-CE61E8FFA7F9}">
      <xxpvi:cacheVersionInfo>
        <xxpvi:lastRefreshFeature>Autorefresh</xxpvi:lastRefreshFeature>
      </xxpvi:cacheVersionInfo>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 xmlns:xxpvi="http://schemas.microsoft.com/office/spreadsheetml/2022/pivotVersionInfo" uri="{9F748A41-CAEA-4470-BF7A-CE61E8FFA7F9}">
      <xxpvi:cacheVersionInfo>
        <xxpvi:lastRefreshFeature>Autorefresh</xxpvi:lastRefreshFeature>
      </xxpvi:cacheVersionInfo>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 xmlns:xxpvi="http://schemas.microsoft.com/office/spreadsheetml/2022/pivotVersionInfo" uri="{9F748A41-CAEA-4470-BF7A-CE61E8FFA7F9}">
      <xxpvi:cacheVersionInfo>
        <xxpvi:lastRefreshFeature>Autorefresh</xxpvi:lastRefreshFeature>
      </xxpvi:cacheVersionInfo>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10">
  <rv s="0">
    <v>9</v>
    <v>1</v>
  </rv>
  <rv s="1">
    <v>0</v>
  </rv>
  <rv s="2">
    <v>DataFrame</v>
    <v>1</v>
    <v>1</v>
  </rv>
  <rv s="3">
    <v>&lt;class 'pandas.core.frame.DataFrame'&gt;</v>
    <v>DataFrame</v>
    <v xml:space="preserve">     Coral Coast  Red Desert  Silver Plains  Sapphire Range
0          23071       18171          24995           31845
1          23488       17751          22843           26617
2          22324       18038          22630           27286
3          2...</v>
    <v>2</v>
    <v>2</v>
  </rv>
  <rv s="4">
    <fb>0</fb>
    <v>3</v>
  </rv>
  <rv s="5">
    <v>0</v>
    <v>9</v>
  </rv>
  <rv s="1">
    <v>1</v>
  </rv>
  <rv s="6">
    <v>Image</v>
    <v>4</v>
    <v>5</v>
    <v>6</v>
  </rv>
  <rv s="3">
    <v>&lt;class 'PIL.PngImagePlugin.PngImageFile'&gt;</v>
    <v>PngImageFile</v>
    <v>&lt;PIL.PngImagePlugin.PngImageFile image mode=RGBA size=989x590 at 0x7F25DBCA8680&gt;</v>
    <v>7</v>
    <v>5</v>
  </rv>
  <rv s="7">
    <v>1</v>
    <v>5</v>
    <v>Magnifying glass outline</v>
  </rv>
</rvData>
</file>

<file path=xl/richData/rdrichvaluestructure.xml><?xml version="1.0" encoding="utf-8"?>
<rvStructures xmlns="http://schemas.microsoft.com/office/spreadsheetml/2017/richdata" count="8">
  <s t="_error">
    <k n="errorType" t="i"/>
    <k n="subType" t="i"/>
  </s>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8.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9.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4.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20.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11.xml"/><Relationship Id="rId1" Type="http://schemas.openxmlformats.org/officeDocument/2006/relationships/printerSettings" Target="../printerSettings/printerSettings15.bin"/></Relationships>
</file>

<file path=xl/worksheets/_rels/sheet22.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5.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6.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7.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8.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7.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9.bin"/></Relationships>
</file>

<file path=xl/worksheets/_rels/sheet35.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5.xml"/></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8.xml.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codeName="Sheet26">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2835</v>
      </c>
      <c r="B1" t="s">
        <v>51</v>
      </c>
      <c r="C1" t="s">
        <v>2831</v>
      </c>
      <c r="D1" t="s">
        <v>2834</v>
      </c>
      <c r="E1" t="s">
        <v>2833</v>
      </c>
      <c r="F1" t="s">
        <v>2614</v>
      </c>
      <c r="G1" t="s">
        <v>2832</v>
      </c>
      <c r="H1" t="s">
        <v>51</v>
      </c>
      <c r="I1" t="s">
        <v>2831</v>
      </c>
      <c r="J1" t="s">
        <v>2830</v>
      </c>
      <c r="K1" t="s">
        <v>2829</v>
      </c>
      <c r="L1" t="s">
        <v>2828</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0">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0">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0">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0">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0">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0">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0">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0">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0">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0">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0">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0">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0">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0">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0">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0">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0">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0">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0">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0">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0">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0">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0">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0">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0">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0">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0">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0">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0">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0">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0">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codeName="Sheet27">
    <tabColor rgb="FFCCFFCC"/>
  </sheetPr>
  <dimension ref="A4:I109"/>
  <sheetViews>
    <sheetView workbookViewId="0">
      <selection activeCell="K37" sqref="J37:K37"/>
    </sheetView>
  </sheetViews>
  <sheetFormatPr defaultRowHeight="12.75"/>
  <sheetData>
    <row r="4" spans="1:9">
      <c r="A4" t="s">
        <v>2823</v>
      </c>
      <c r="B4">
        <v>60</v>
      </c>
      <c r="C4" t="s">
        <v>2822</v>
      </c>
      <c r="D4" t="s">
        <v>2821</v>
      </c>
      <c r="E4">
        <v>59</v>
      </c>
    </row>
    <row r="5" spans="1:9">
      <c r="A5" t="s">
        <v>2820</v>
      </c>
      <c r="B5">
        <v>5</v>
      </c>
      <c r="C5" t="s">
        <v>2819</v>
      </c>
      <c r="D5" t="s">
        <v>2818</v>
      </c>
      <c r="E5">
        <v>5</v>
      </c>
    </row>
    <row r="6" spans="1:9">
      <c r="A6" t="s">
        <v>2817</v>
      </c>
      <c r="B6">
        <v>1000</v>
      </c>
      <c r="C6" t="s">
        <v>2816</v>
      </c>
      <c r="D6" t="s">
        <v>2815</v>
      </c>
      <c r="E6">
        <v>1000</v>
      </c>
    </row>
    <row r="7" spans="1:9">
      <c r="A7" t="s">
        <v>2824</v>
      </c>
      <c r="B7">
        <v>100</v>
      </c>
    </row>
    <row r="8" spans="1:9">
      <c r="A8" t="s">
        <v>2825</v>
      </c>
      <c r="B8">
        <v>1</v>
      </c>
    </row>
    <row r="9" spans="1:9">
      <c r="B9" t="s">
        <v>2814</v>
      </c>
      <c r="C9" t="s">
        <v>2813</v>
      </c>
      <c r="D9" t="s">
        <v>2810</v>
      </c>
      <c r="E9" t="s">
        <v>2812</v>
      </c>
      <c r="F9" t="s">
        <v>2811</v>
      </c>
      <c r="G9" t="s">
        <v>2810</v>
      </c>
      <c r="H9" t="s">
        <v>2826</v>
      </c>
      <c r="I9" t="s">
        <v>2827</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67" activePane="bottomLeft" state="frozen"/>
      <selection pane="bottomLeft" activeCell="M377" sqref="M377"/>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94" priority="25" stopIfTrue="1">
      <formula>MOD(ROW(N9)-ROW($B$9),2)</formula>
    </cfRule>
  </conditionalFormatting>
  <conditionalFormatting sqref="O10:X60">
    <cfRule type="expression" dxfId="93" priority="64">
      <formula>MOD(ROW(O10)-ROW($O$258),2)</formula>
    </cfRule>
  </conditionalFormatting>
  <conditionalFormatting sqref="O45">
    <cfRule type="expression" dxfId="92" priority="20">
      <formula>MOD(ROW(O45)-ROW($O$258),2)</formula>
    </cfRule>
  </conditionalFormatting>
  <conditionalFormatting sqref="O46:O52">
    <cfRule type="expression" dxfId="91" priority="19">
      <formula>MOD(ROW(O46)-ROW($O$258),2)</formula>
    </cfRule>
  </conditionalFormatting>
  <conditionalFormatting sqref="P46:X46">
    <cfRule type="expression" dxfId="90" priority="18">
      <formula>MOD(ROW(P46)-ROW($O$258),2)</formula>
    </cfRule>
  </conditionalFormatting>
  <conditionalFormatting sqref="O48:X48">
    <cfRule type="expression" dxfId="89" priority="17">
      <formula>MOD(ROW(O48)-ROW($O$258),2)</formula>
    </cfRule>
  </conditionalFormatting>
  <conditionalFormatting sqref="P48:X48">
    <cfRule type="expression" dxfId="88" priority="16">
      <formula>MOD(ROW(P48)-ROW($O$258),2)</formula>
    </cfRule>
  </conditionalFormatting>
  <conditionalFormatting sqref="O49:X49">
    <cfRule type="expression" dxfId="87" priority="14">
      <formula>MOD(ROW(O49)-ROW($O$258),2)</formula>
    </cfRule>
  </conditionalFormatting>
  <conditionalFormatting sqref="O50:X50">
    <cfRule type="expression" dxfId="86" priority="13">
      <formula>MOD(ROW(O50)-ROW($O$258),2)</formula>
    </cfRule>
  </conditionalFormatting>
  <conditionalFormatting sqref="P50:X50">
    <cfRule type="expression" dxfId="85" priority="12">
      <formula>MOD(ROW(P50)-ROW($O$258),2)</formula>
    </cfRule>
  </conditionalFormatting>
  <conditionalFormatting sqref="O51:X51">
    <cfRule type="expression" dxfId="84" priority="10">
      <formula>MOD(ROW(O51)-ROW($O$258),2)</formula>
    </cfRule>
  </conditionalFormatting>
  <conditionalFormatting sqref="O52:X52">
    <cfRule type="expression" dxfId="83" priority="9">
      <formula>MOD(ROW(O52)-ROW($O$258),2)</formula>
    </cfRule>
  </conditionalFormatting>
  <conditionalFormatting sqref="O52:X52">
    <cfRule type="expression" dxfId="82" priority="8">
      <formula>MOD(ROW(O52)-ROW($O$258),2)</formula>
    </cfRule>
  </conditionalFormatting>
  <conditionalFormatting sqref="P52:X52">
    <cfRule type="expression" dxfId="81" priority="7">
      <formula>MOD(ROW(P52)-ROW($O$258),2)</formula>
    </cfRule>
  </conditionalFormatting>
  <conditionalFormatting sqref="P54:X54">
    <cfRule type="expression" dxfId="80" priority="2">
      <formula>MOD(ROW(P54)-ROW($O$258),2)</formula>
    </cfRule>
  </conditionalFormatting>
  <conditionalFormatting sqref="P53:X53">
    <cfRule type="expression" dxfId="79" priority="1">
      <formula>MOD(ROW(P53)-ROW($O$258),2)</formula>
    </cfRule>
  </conditionalFormatting>
  <conditionalFormatting sqref="J375">
    <cfRule type="expression" dxfId="78" priority="65" stopIfTrue="1">
      <formula>MOD(ROW(J375)-ROW($B$9),2)</formula>
    </cfRule>
  </conditionalFormatting>
  <conditionalFormatting sqref="B10:K374">
    <cfRule type="expression" dxfId="7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VA362"/>
  <sheetViews>
    <sheetView tabSelected="1" zoomScale="130" zoomScaleNormal="130" workbookViewId="0">
      <pane ySplit="4" topLeftCell="A294" activePane="bottomLeft" state="frozen"/>
      <selection activeCell="P541" sqref="P541"/>
      <selection pane="bottomLeft" activeCell="K306" sqref="K306"/>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302" ca="1">TEXT(DATE(2026,1,_xlfn.SEQUENCE(1+_xlfn.DAYS(TODAY(),DATE(2026,1,1)))),"dd-mmm")</f>
        <v>01-Jan</v>
      </c>
      <c r="C5" s="5">
        <v>1</v>
      </c>
      <c r="D5" s="5">
        <v>1</v>
      </c>
      <c r="E5" s="5">
        <v>0</v>
      </c>
      <c r="F5" s="5">
        <v>0</v>
      </c>
      <c r="G5" s="5">
        <v>1</v>
      </c>
      <c r="H5" s="5">
        <v>1</v>
      </c>
      <c r="I5" s="5">
        <v>1</v>
      </c>
      <c r="J5" s="5">
        <v>1</v>
      </c>
      <c r="K5" s="5">
        <v>1</v>
      </c>
      <c r="L5" cm="1">
        <f t="array" aca="1" ref="L5:L302" ca="1">_xlfn.BYROW(_xlfn.TAKE(Banded,,1),_xleta.WEEKNUM)</f>
        <v>1</v>
      </c>
      <c r="M5" cm="1">
        <f t="array" ref="M5:M302">_xlfn.BYROW(_xlfn.DROP(Banded,,1),_xleta.SUM)</f>
        <v>7</v>
      </c>
      <c r="O5" s="38" cm="1">
        <f t="array" aca="1" ref="O5:X48"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7</v>
      </c>
      <c r="Q32" s="5">
        <f ca="1"/>
        <v>7</v>
      </c>
      <c r="R32" s="5">
        <f ca="1"/>
        <v>7</v>
      </c>
      <c r="S32" s="5">
        <f ca="1"/>
        <v>7</v>
      </c>
      <c r="T32" s="5">
        <f ca="1"/>
        <v>7</v>
      </c>
      <c r="U32" s="5">
        <f ca="1"/>
        <v>7</v>
      </c>
      <c r="V32" s="5">
        <f ca="1"/>
        <v>7</v>
      </c>
      <c r="W32" s="5">
        <f ca="1"/>
        <v>7</v>
      </c>
      <c r="X32" s="5">
        <f ca="1"/>
        <v>7</v>
      </c>
    </row>
    <row r="33" spans="2:24">
      <c r="B33" s="40" t="str">
        <f ca="1"/>
        <v>29-Jan</v>
      </c>
      <c r="C33" s="5">
        <v>1</v>
      </c>
      <c r="D33" s="5">
        <v>1</v>
      </c>
      <c r="E33" s="5">
        <v>1</v>
      </c>
      <c r="F33" s="5">
        <v>1</v>
      </c>
      <c r="G33" s="5">
        <v>1</v>
      </c>
      <c r="H33" s="5">
        <v>1</v>
      </c>
      <c r="I33" s="5">
        <v>1</v>
      </c>
      <c r="J33" s="5">
        <v>1</v>
      </c>
      <c r="K33" s="5">
        <v>1</v>
      </c>
      <c r="L33">
        <f ca="1"/>
        <v>5</v>
      </c>
      <c r="M33">
        <v>9</v>
      </c>
      <c r="O33" s="38">
        <f ca="1"/>
        <v>29</v>
      </c>
      <c r="P33" s="5">
        <f ca="1"/>
        <v>7</v>
      </c>
      <c r="Q33" s="5">
        <f ca="1"/>
        <v>7</v>
      </c>
      <c r="R33" s="5">
        <f ca="1"/>
        <v>7</v>
      </c>
      <c r="S33" s="5">
        <f ca="1"/>
        <v>7</v>
      </c>
      <c r="T33" s="5">
        <f ca="1"/>
        <v>7</v>
      </c>
      <c r="U33" s="5">
        <f ca="1"/>
        <v>7</v>
      </c>
      <c r="V33" s="5">
        <f ca="1"/>
        <v>7</v>
      </c>
      <c r="W33" s="5">
        <f ca="1"/>
        <v>7</v>
      </c>
      <c r="X33" s="5">
        <f ca="1"/>
        <v>7</v>
      </c>
    </row>
    <row r="34" spans="2:24">
      <c r="B34" s="40" t="str">
        <f ca="1"/>
        <v>30-Jan</v>
      </c>
      <c r="C34" s="5">
        <v>1</v>
      </c>
      <c r="D34" s="5">
        <v>1</v>
      </c>
      <c r="E34" s="5">
        <v>1</v>
      </c>
      <c r="F34" s="5">
        <v>1</v>
      </c>
      <c r="G34" s="5">
        <v>1</v>
      </c>
      <c r="H34" s="5">
        <v>1</v>
      </c>
      <c r="I34" s="5">
        <v>1</v>
      </c>
      <c r="J34" s="5">
        <v>1</v>
      </c>
      <c r="K34" s="5">
        <v>1</v>
      </c>
      <c r="L34">
        <f ca="1"/>
        <v>5</v>
      </c>
      <c r="M34">
        <v>9</v>
      </c>
      <c r="O34" s="38">
        <f ca="1"/>
        <v>30</v>
      </c>
      <c r="P34" s="5">
        <f ca="1"/>
        <v>7</v>
      </c>
      <c r="Q34" s="5">
        <f ca="1"/>
        <v>7</v>
      </c>
      <c r="R34" s="5">
        <f ca="1"/>
        <v>7</v>
      </c>
      <c r="S34" s="5">
        <f ca="1"/>
        <v>7</v>
      </c>
      <c r="T34" s="5">
        <f ca="1"/>
        <v>7</v>
      </c>
      <c r="U34" s="5">
        <f ca="1"/>
        <v>7</v>
      </c>
      <c r="V34" s="5">
        <f ca="1"/>
        <v>7</v>
      </c>
      <c r="W34" s="5">
        <f ca="1"/>
        <v>7</v>
      </c>
      <c r="X34" s="5">
        <f ca="1"/>
        <v>7</v>
      </c>
    </row>
    <row r="35" spans="2:24">
      <c r="B35" s="40" t="str">
        <f ca="1"/>
        <v>31-Jan</v>
      </c>
      <c r="C35" s="5">
        <v>1</v>
      </c>
      <c r="D35" s="5">
        <v>1</v>
      </c>
      <c r="E35" s="5">
        <v>0</v>
      </c>
      <c r="F35" s="5">
        <v>1</v>
      </c>
      <c r="G35" s="5">
        <v>1</v>
      </c>
      <c r="H35" s="5">
        <v>1</v>
      </c>
      <c r="I35" s="5">
        <v>1</v>
      </c>
      <c r="J35" s="5">
        <v>1</v>
      </c>
      <c r="K35" s="5">
        <v>1</v>
      </c>
      <c r="L35">
        <f ca="1"/>
        <v>5</v>
      </c>
      <c r="M35">
        <v>8</v>
      </c>
      <c r="O35" s="38">
        <f ca="1"/>
        <v>31</v>
      </c>
      <c r="P35" s="5">
        <f ca="1"/>
        <v>7</v>
      </c>
      <c r="Q35" s="5">
        <f ca="1"/>
        <v>7</v>
      </c>
      <c r="R35" s="5">
        <f ca="1"/>
        <v>7</v>
      </c>
      <c r="S35" s="5">
        <f ca="1"/>
        <v>7</v>
      </c>
      <c r="T35" s="5">
        <f ca="1"/>
        <v>7</v>
      </c>
      <c r="U35" s="5">
        <f ca="1"/>
        <v>7</v>
      </c>
      <c r="V35" s="5">
        <f ca="1"/>
        <v>7</v>
      </c>
      <c r="W35" s="5">
        <f ca="1"/>
        <v>7</v>
      </c>
      <c r="X35" s="5">
        <f ca="1"/>
        <v>7</v>
      </c>
    </row>
    <row r="36" spans="2:24">
      <c r="B36" s="40" t="str">
        <f ca="1"/>
        <v>01-Feb</v>
      </c>
      <c r="C36" s="5">
        <v>1</v>
      </c>
      <c r="D36" s="5">
        <v>1</v>
      </c>
      <c r="E36" s="5">
        <v>1</v>
      </c>
      <c r="F36" s="5">
        <v>1</v>
      </c>
      <c r="G36" s="5">
        <v>1</v>
      </c>
      <c r="H36" s="5">
        <v>1</v>
      </c>
      <c r="I36" s="5">
        <v>1</v>
      </c>
      <c r="J36" s="5">
        <v>1</v>
      </c>
      <c r="K36" s="5">
        <v>1</v>
      </c>
      <c r="L36">
        <f ca="1"/>
        <v>6</v>
      </c>
      <c r="M36">
        <v>9</v>
      </c>
      <c r="O36" s="38">
        <f ca="1"/>
        <v>32</v>
      </c>
      <c r="P36" s="5">
        <f ca="1"/>
        <v>7</v>
      </c>
      <c r="Q36" s="5">
        <f ca="1"/>
        <v>7</v>
      </c>
      <c r="R36" s="5">
        <f ca="1"/>
        <v>7</v>
      </c>
      <c r="S36" s="5">
        <f ca="1"/>
        <v>7</v>
      </c>
      <c r="T36" s="5">
        <f ca="1"/>
        <v>7</v>
      </c>
      <c r="U36" s="5">
        <f ca="1"/>
        <v>7</v>
      </c>
      <c r="V36" s="5">
        <f ca="1"/>
        <v>7</v>
      </c>
      <c r="W36" s="5">
        <f ca="1"/>
        <v>7</v>
      </c>
      <c r="X36" s="5">
        <f ca="1"/>
        <v>7</v>
      </c>
    </row>
    <row r="37" spans="2:24">
      <c r="B37" s="40" t="str">
        <f ca="1"/>
        <v>02-Feb</v>
      </c>
      <c r="C37" s="5">
        <v>1</v>
      </c>
      <c r="D37" s="5">
        <v>1</v>
      </c>
      <c r="E37" s="5">
        <v>0</v>
      </c>
      <c r="F37" s="5">
        <v>1</v>
      </c>
      <c r="G37" s="5">
        <v>1</v>
      </c>
      <c r="H37" s="5">
        <v>1</v>
      </c>
      <c r="I37" s="5">
        <v>1</v>
      </c>
      <c r="J37" s="5">
        <v>1</v>
      </c>
      <c r="K37" s="5">
        <v>1</v>
      </c>
      <c r="L37">
        <f ca="1"/>
        <v>6</v>
      </c>
      <c r="M37">
        <v>8</v>
      </c>
      <c r="O37" s="38">
        <f ca="1"/>
        <v>33</v>
      </c>
      <c r="P37" s="5">
        <f ca="1"/>
        <v>7</v>
      </c>
      <c r="Q37" s="5">
        <f ca="1"/>
        <v>7</v>
      </c>
      <c r="R37" s="5">
        <f ca="1"/>
        <v>7</v>
      </c>
      <c r="S37" s="5">
        <f ca="1"/>
        <v>7</v>
      </c>
      <c r="T37" s="5">
        <f ca="1"/>
        <v>7</v>
      </c>
      <c r="U37" s="5">
        <f ca="1"/>
        <v>7</v>
      </c>
      <c r="V37" s="5">
        <f ca="1"/>
        <v>7</v>
      </c>
      <c r="W37" s="5">
        <f ca="1"/>
        <v>7</v>
      </c>
      <c r="X37" s="5">
        <f ca="1"/>
        <v>7</v>
      </c>
    </row>
    <row r="38" spans="2:24">
      <c r="B38" s="40" t="str">
        <f ca="1"/>
        <v>03-Feb</v>
      </c>
      <c r="C38" s="5">
        <v>1</v>
      </c>
      <c r="D38" s="5">
        <v>1</v>
      </c>
      <c r="E38" s="5">
        <v>0</v>
      </c>
      <c r="F38" s="5">
        <v>1</v>
      </c>
      <c r="G38" s="5">
        <v>1</v>
      </c>
      <c r="H38" s="5">
        <v>1</v>
      </c>
      <c r="I38" s="5">
        <v>1</v>
      </c>
      <c r="J38" s="5">
        <v>1</v>
      </c>
      <c r="K38" s="5">
        <v>1</v>
      </c>
      <c r="L38">
        <f ca="1"/>
        <v>6</v>
      </c>
      <c r="M38">
        <v>8</v>
      </c>
      <c r="O38" s="38">
        <f ca="1"/>
        <v>34</v>
      </c>
      <c r="P38" s="5">
        <f ca="1"/>
        <v>7</v>
      </c>
      <c r="Q38" s="5">
        <f ca="1"/>
        <v>7</v>
      </c>
      <c r="R38" s="5">
        <f ca="1"/>
        <v>7</v>
      </c>
      <c r="S38" s="5">
        <f ca="1"/>
        <v>7</v>
      </c>
      <c r="T38" s="5">
        <f ca="1"/>
        <v>7</v>
      </c>
      <c r="U38" s="5">
        <f ca="1"/>
        <v>7</v>
      </c>
      <c r="V38" s="5">
        <f ca="1"/>
        <v>7</v>
      </c>
      <c r="W38" s="5">
        <f ca="1"/>
        <v>7</v>
      </c>
      <c r="X38" s="5">
        <f ca="1"/>
        <v>7</v>
      </c>
    </row>
    <row r="39" spans="2:24">
      <c r="B39" s="40" t="str">
        <f ca="1"/>
        <v>04-Feb</v>
      </c>
      <c r="C39" s="5">
        <v>1</v>
      </c>
      <c r="D39" s="5">
        <v>1</v>
      </c>
      <c r="E39" s="5">
        <v>0</v>
      </c>
      <c r="F39" s="5">
        <v>1</v>
      </c>
      <c r="G39" s="5">
        <v>1</v>
      </c>
      <c r="H39" s="5">
        <v>1</v>
      </c>
      <c r="I39" s="5">
        <v>1</v>
      </c>
      <c r="J39" s="5">
        <v>1</v>
      </c>
      <c r="K39" s="5">
        <v>1</v>
      </c>
      <c r="L39">
        <f ca="1"/>
        <v>6</v>
      </c>
      <c r="M39">
        <v>8</v>
      </c>
      <c r="O39" s="38">
        <f ca="1"/>
        <v>35</v>
      </c>
      <c r="P39" s="5">
        <f ca="1"/>
        <v>7</v>
      </c>
      <c r="Q39" s="5">
        <f ca="1"/>
        <v>7</v>
      </c>
      <c r="R39" s="5">
        <f ca="1"/>
        <v>7</v>
      </c>
      <c r="S39" s="5">
        <f ca="1"/>
        <v>7</v>
      </c>
      <c r="T39" s="5">
        <f ca="1"/>
        <v>7</v>
      </c>
      <c r="U39" s="5">
        <f ca="1"/>
        <v>7</v>
      </c>
      <c r="V39" s="5">
        <f ca="1"/>
        <v>7</v>
      </c>
      <c r="W39" s="5">
        <f ca="1"/>
        <v>7</v>
      </c>
      <c r="X39" s="5">
        <f ca="1"/>
        <v>7</v>
      </c>
    </row>
    <row r="40" spans="2:24">
      <c r="B40" s="40" t="str">
        <f ca="1"/>
        <v>05-Feb</v>
      </c>
      <c r="C40" s="5">
        <v>1</v>
      </c>
      <c r="D40" s="5">
        <v>1</v>
      </c>
      <c r="E40" s="5">
        <v>1</v>
      </c>
      <c r="F40" s="5">
        <v>1</v>
      </c>
      <c r="G40" s="5">
        <v>1</v>
      </c>
      <c r="H40" s="5">
        <v>1</v>
      </c>
      <c r="I40" s="5">
        <v>1</v>
      </c>
      <c r="J40" s="5">
        <v>1</v>
      </c>
      <c r="K40" s="5">
        <v>1</v>
      </c>
      <c r="L40">
        <f ca="1"/>
        <v>6</v>
      </c>
      <c r="M40">
        <v>9</v>
      </c>
      <c r="O40" s="38">
        <f ca="1"/>
        <v>36</v>
      </c>
      <c r="P40" s="5">
        <f ca="1"/>
        <v>7</v>
      </c>
      <c r="Q40" s="5">
        <f ca="1"/>
        <v>7</v>
      </c>
      <c r="R40" s="5">
        <f ca="1"/>
        <v>7</v>
      </c>
      <c r="S40" s="5">
        <f ca="1"/>
        <v>7</v>
      </c>
      <c r="T40" s="5">
        <f ca="1"/>
        <v>7</v>
      </c>
      <c r="U40" s="5">
        <f ca="1"/>
        <v>7</v>
      </c>
      <c r="V40" s="5">
        <f ca="1"/>
        <v>7</v>
      </c>
      <c r="W40" s="5">
        <f ca="1"/>
        <v>7</v>
      </c>
      <c r="X40" s="5">
        <f ca="1"/>
        <v>7</v>
      </c>
    </row>
    <row r="41" spans="2:24">
      <c r="B41" s="40" t="str">
        <f ca="1"/>
        <v>06-Feb</v>
      </c>
      <c r="C41" s="5">
        <v>1</v>
      </c>
      <c r="D41" s="5">
        <v>1</v>
      </c>
      <c r="E41" s="5">
        <v>1</v>
      </c>
      <c r="F41" s="5">
        <v>1</v>
      </c>
      <c r="G41" s="5">
        <v>1</v>
      </c>
      <c r="H41" s="5">
        <v>1</v>
      </c>
      <c r="I41" s="5">
        <v>1</v>
      </c>
      <c r="J41" s="5">
        <v>1</v>
      </c>
      <c r="K41" s="5">
        <v>1</v>
      </c>
      <c r="L41">
        <f ca="1"/>
        <v>6</v>
      </c>
      <c r="M41">
        <v>9</v>
      </c>
      <c r="O41" s="38">
        <f ca="1"/>
        <v>37</v>
      </c>
      <c r="P41" s="5">
        <f ca="1"/>
        <v>7</v>
      </c>
      <c r="Q41" s="5">
        <f ca="1"/>
        <v>7</v>
      </c>
      <c r="R41" s="5">
        <f ca="1"/>
        <v>7</v>
      </c>
      <c r="S41" s="5">
        <f ca="1"/>
        <v>7</v>
      </c>
      <c r="T41" s="5">
        <f ca="1"/>
        <v>7</v>
      </c>
      <c r="U41" s="5">
        <f ca="1"/>
        <v>7</v>
      </c>
      <c r="V41" s="5">
        <f ca="1"/>
        <v>7</v>
      </c>
      <c r="W41" s="5">
        <f ca="1"/>
        <v>7</v>
      </c>
      <c r="X41" s="5">
        <f ca="1"/>
        <v>7</v>
      </c>
    </row>
    <row r="42" spans="2:24">
      <c r="B42" s="40" t="str">
        <f ca="1"/>
        <v>07-Feb</v>
      </c>
      <c r="C42" s="5">
        <v>1</v>
      </c>
      <c r="D42" s="5">
        <v>1</v>
      </c>
      <c r="E42" s="5">
        <v>0</v>
      </c>
      <c r="F42" s="5">
        <v>1</v>
      </c>
      <c r="G42" s="5">
        <v>1</v>
      </c>
      <c r="H42" s="5">
        <v>1</v>
      </c>
      <c r="I42" s="5">
        <v>1</v>
      </c>
      <c r="J42" s="5">
        <v>1</v>
      </c>
      <c r="K42" s="5">
        <v>1</v>
      </c>
      <c r="L42">
        <f ca="1"/>
        <v>6</v>
      </c>
      <c r="M42">
        <v>8</v>
      </c>
      <c r="O42" s="38">
        <f ca="1"/>
        <v>38</v>
      </c>
      <c r="P42" s="5">
        <f ca="1"/>
        <v>7</v>
      </c>
      <c r="Q42" s="5">
        <f ca="1"/>
        <v>7</v>
      </c>
      <c r="R42" s="5">
        <f ca="1"/>
        <v>7</v>
      </c>
      <c r="S42" s="5">
        <f ca="1"/>
        <v>7</v>
      </c>
      <c r="T42" s="5">
        <f ca="1"/>
        <v>7</v>
      </c>
      <c r="U42" s="5">
        <f ca="1"/>
        <v>7</v>
      </c>
      <c r="V42" s="5">
        <f ca="1"/>
        <v>7</v>
      </c>
      <c r="W42" s="5">
        <f ca="1"/>
        <v>7</v>
      </c>
      <c r="X42" s="5">
        <f ca="1"/>
        <v>7</v>
      </c>
    </row>
    <row r="43" spans="2:24">
      <c r="B43" s="40" t="str">
        <f ca="1"/>
        <v>08-Feb</v>
      </c>
      <c r="C43" s="5">
        <v>1</v>
      </c>
      <c r="D43" s="5">
        <v>1</v>
      </c>
      <c r="E43" s="5">
        <v>1</v>
      </c>
      <c r="F43" s="5">
        <v>1</v>
      </c>
      <c r="G43" s="5">
        <v>1</v>
      </c>
      <c r="H43" s="5">
        <v>1</v>
      </c>
      <c r="I43" s="5">
        <v>1</v>
      </c>
      <c r="J43" s="5">
        <v>1</v>
      </c>
      <c r="K43" s="5">
        <v>1</v>
      </c>
      <c r="L43">
        <f ca="1"/>
        <v>7</v>
      </c>
      <c r="M43">
        <v>9</v>
      </c>
      <c r="O43" s="38">
        <f ca="1"/>
        <v>39</v>
      </c>
      <c r="P43" s="5">
        <f ca="1"/>
        <v>7</v>
      </c>
      <c r="Q43" s="5">
        <f ca="1"/>
        <v>7</v>
      </c>
      <c r="R43" s="5">
        <f ca="1"/>
        <v>7</v>
      </c>
      <c r="S43" s="5">
        <f ca="1"/>
        <v>7</v>
      </c>
      <c r="T43" s="5">
        <f ca="1"/>
        <v>7</v>
      </c>
      <c r="U43" s="5">
        <f ca="1"/>
        <v>7</v>
      </c>
      <c r="V43" s="5">
        <f ca="1"/>
        <v>7</v>
      </c>
      <c r="W43" s="5">
        <f ca="1"/>
        <v>7</v>
      </c>
      <c r="X43" s="5">
        <f ca="1"/>
        <v>7</v>
      </c>
    </row>
    <row r="44" spans="2:24">
      <c r="B44" s="40" t="str">
        <f ca="1"/>
        <v>09-Feb</v>
      </c>
      <c r="C44" s="5">
        <v>1</v>
      </c>
      <c r="D44" s="5">
        <v>1</v>
      </c>
      <c r="E44" s="5">
        <v>1</v>
      </c>
      <c r="F44" s="5">
        <v>1</v>
      </c>
      <c r="G44" s="5">
        <v>1</v>
      </c>
      <c r="H44" s="5">
        <v>1</v>
      </c>
      <c r="I44" s="5">
        <v>1</v>
      </c>
      <c r="J44" s="5">
        <v>1</v>
      </c>
      <c r="K44" s="5">
        <v>1</v>
      </c>
      <c r="L44">
        <f ca="1"/>
        <v>7</v>
      </c>
      <c r="M44">
        <v>9</v>
      </c>
      <c r="O44" s="38">
        <f ca="1"/>
        <v>40</v>
      </c>
      <c r="P44" s="5">
        <f ca="1"/>
        <v>7</v>
      </c>
      <c r="Q44" s="5">
        <f ca="1"/>
        <v>7</v>
      </c>
      <c r="R44" s="5">
        <f ca="1"/>
        <v>7</v>
      </c>
      <c r="S44" s="5">
        <f ca="1"/>
        <v>7</v>
      </c>
      <c r="T44" s="5">
        <f ca="1"/>
        <v>7</v>
      </c>
      <c r="U44" s="5">
        <f ca="1"/>
        <v>7</v>
      </c>
      <c r="V44" s="5">
        <f ca="1"/>
        <v>7</v>
      </c>
      <c r="W44" s="5">
        <f ca="1"/>
        <v>7</v>
      </c>
      <c r="X44" s="5">
        <f ca="1"/>
        <v>7</v>
      </c>
    </row>
    <row r="45" spans="2:24">
      <c r="B45" s="40" t="str">
        <f ca="1"/>
        <v>10-Feb</v>
      </c>
      <c r="C45" s="45">
        <v>1</v>
      </c>
      <c r="D45" s="5">
        <v>1</v>
      </c>
      <c r="E45" s="5">
        <v>0</v>
      </c>
      <c r="F45" s="5">
        <v>1</v>
      </c>
      <c r="G45" s="5">
        <v>1</v>
      </c>
      <c r="H45" s="5">
        <v>1</v>
      </c>
      <c r="I45" s="5">
        <v>1</v>
      </c>
      <c r="J45" s="5">
        <v>1</v>
      </c>
      <c r="K45" s="5">
        <v>1</v>
      </c>
      <c r="L45">
        <f ca="1"/>
        <v>7</v>
      </c>
      <c r="M45">
        <v>8</v>
      </c>
      <c r="O45" s="38">
        <f ca="1"/>
        <v>41</v>
      </c>
      <c r="P45" s="5">
        <f ca="1"/>
        <v>7</v>
      </c>
      <c r="Q45" s="5">
        <f ca="1"/>
        <v>7</v>
      </c>
      <c r="R45" s="5">
        <f ca="1"/>
        <v>7</v>
      </c>
      <c r="S45" s="5">
        <f ca="1"/>
        <v>7</v>
      </c>
      <c r="T45" s="5">
        <f ca="1"/>
        <v>7</v>
      </c>
      <c r="U45" s="5">
        <f ca="1"/>
        <v>7</v>
      </c>
      <c r="V45" s="5">
        <f ca="1"/>
        <v>7</v>
      </c>
      <c r="W45" s="5">
        <f ca="1"/>
        <v>7</v>
      </c>
      <c r="X45" s="5">
        <f ca="1"/>
        <v>7</v>
      </c>
    </row>
    <row r="46" spans="2:24">
      <c r="B46" s="40" t="str">
        <f ca="1"/>
        <v>11-Feb</v>
      </c>
      <c r="C46" s="5">
        <v>1</v>
      </c>
      <c r="D46" s="5">
        <v>1</v>
      </c>
      <c r="E46" s="5">
        <v>0</v>
      </c>
      <c r="F46" s="5">
        <v>1</v>
      </c>
      <c r="G46" s="5">
        <v>1</v>
      </c>
      <c r="H46" s="5">
        <v>1</v>
      </c>
      <c r="I46" s="5">
        <v>1</v>
      </c>
      <c r="J46" s="5">
        <v>1</v>
      </c>
      <c r="K46" s="5">
        <v>1</v>
      </c>
      <c r="L46">
        <f ca="1"/>
        <v>7</v>
      </c>
      <c r="M46">
        <v>8</v>
      </c>
      <c r="O46" s="38">
        <f ca="1"/>
        <v>42</v>
      </c>
      <c r="P46" s="5">
        <f ca="1"/>
        <v>7</v>
      </c>
      <c r="Q46" s="5">
        <f ca="1"/>
        <v>7</v>
      </c>
      <c r="R46" s="5">
        <f ca="1"/>
        <v>7</v>
      </c>
      <c r="S46" s="5">
        <f ca="1"/>
        <v>7</v>
      </c>
      <c r="T46" s="5">
        <f ca="1"/>
        <v>7</v>
      </c>
      <c r="U46" s="5">
        <f ca="1"/>
        <v>7</v>
      </c>
      <c r="V46" s="5">
        <f ca="1"/>
        <v>7</v>
      </c>
      <c r="W46" s="5">
        <f ca="1"/>
        <v>7</v>
      </c>
      <c r="X46" s="5">
        <f ca="1"/>
        <v>7</v>
      </c>
    </row>
    <row r="47" spans="2:24">
      <c r="B47" s="40" t="str">
        <f ca="1"/>
        <v>12-Feb</v>
      </c>
      <c r="C47" s="5">
        <v>1</v>
      </c>
      <c r="D47" s="5">
        <v>1</v>
      </c>
      <c r="E47" s="5">
        <v>0</v>
      </c>
      <c r="F47" s="45">
        <v>1</v>
      </c>
      <c r="G47" s="5">
        <v>1</v>
      </c>
      <c r="H47" s="5">
        <v>1</v>
      </c>
      <c r="I47" s="5">
        <v>1</v>
      </c>
      <c r="J47" s="5">
        <v>1</v>
      </c>
      <c r="K47" s="5">
        <v>1</v>
      </c>
      <c r="L47">
        <f ca="1"/>
        <v>7</v>
      </c>
      <c r="M47">
        <v>8</v>
      </c>
      <c r="O47" s="38">
        <f ca="1"/>
        <v>43</v>
      </c>
      <c r="P47" s="5">
        <f ca="1"/>
        <v>7</v>
      </c>
      <c r="Q47" s="5">
        <f ca="1"/>
        <v>7</v>
      </c>
      <c r="R47" s="5">
        <f ca="1"/>
        <v>7</v>
      </c>
      <c r="S47" s="5">
        <f ca="1"/>
        <v>7</v>
      </c>
      <c r="T47" s="5">
        <f ca="1"/>
        <v>7</v>
      </c>
      <c r="U47" s="5">
        <f ca="1"/>
        <v>7</v>
      </c>
      <c r="V47" s="5">
        <f ca="1"/>
        <v>7</v>
      </c>
      <c r="W47" s="5">
        <f ca="1"/>
        <v>7</v>
      </c>
      <c r="X47" s="5">
        <f ca="1"/>
        <v>7</v>
      </c>
    </row>
    <row r="48" spans="2:24">
      <c r="B48" s="40" t="str">
        <f ca="1"/>
        <v>13-Feb</v>
      </c>
      <c r="C48" s="5">
        <v>1</v>
      </c>
      <c r="D48" s="5">
        <v>1</v>
      </c>
      <c r="E48" s="5">
        <v>1</v>
      </c>
      <c r="F48" s="5">
        <v>1</v>
      </c>
      <c r="G48" s="5">
        <v>1</v>
      </c>
      <c r="H48" s="5">
        <v>1</v>
      </c>
      <c r="I48" s="5">
        <v>1</v>
      </c>
      <c r="J48" s="5">
        <v>1</v>
      </c>
      <c r="K48" s="5">
        <v>1</v>
      </c>
      <c r="L48">
        <f ca="1"/>
        <v>7</v>
      </c>
      <c r="M48">
        <v>9</v>
      </c>
      <c r="O48" s="38">
        <f ca="1"/>
        <v>44</v>
      </c>
      <c r="P48" s="5">
        <f ca="1"/>
        <v>0</v>
      </c>
      <c r="Q48" s="5">
        <f ca="1"/>
        <v>1</v>
      </c>
      <c r="R48" s="5">
        <f ca="1"/>
        <v>1</v>
      </c>
      <c r="S48" s="5">
        <f ca="1"/>
        <v>0</v>
      </c>
      <c r="T48" s="5">
        <f ca="1"/>
        <v>1</v>
      </c>
      <c r="U48" s="5">
        <f ca="1"/>
        <v>1</v>
      </c>
      <c r="V48" s="5">
        <f ca="1"/>
        <v>1</v>
      </c>
      <c r="W48" s="5">
        <f ca="1"/>
        <v>0</v>
      </c>
      <c r="X48" s="5">
        <f ca="1"/>
        <v>1</v>
      </c>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2836</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2837</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2838</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2839</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1</v>
      </c>
      <c r="D195" s="5">
        <v>1</v>
      </c>
      <c r="E195" s="5">
        <v>1</v>
      </c>
      <c r="F195" s="5">
        <v>1</v>
      </c>
      <c r="G195" s="5">
        <v>1</v>
      </c>
      <c r="H195" s="5">
        <v>1</v>
      </c>
      <c r="I195" s="5">
        <v>1</v>
      </c>
      <c r="J195" s="5">
        <v>1</v>
      </c>
      <c r="K195" s="5">
        <v>1</v>
      </c>
      <c r="L195">
        <f ca="1"/>
        <v>28</v>
      </c>
      <c r="M195">
        <v>9</v>
      </c>
      <c r="P195"/>
      <c r="Q195"/>
      <c r="R195"/>
      <c r="S195"/>
      <c r="T195"/>
      <c r="U195"/>
      <c r="V195"/>
      <c r="W195"/>
      <c r="X195"/>
    </row>
    <row r="196" spans="2:24">
      <c r="B196" s="40" t="str">
        <f ca="1"/>
        <v>11-Jul</v>
      </c>
      <c r="C196" s="5">
        <v>1</v>
      </c>
      <c r="D196" s="5">
        <v>1</v>
      </c>
      <c r="E196" s="5">
        <v>1</v>
      </c>
      <c r="F196" s="5">
        <v>1</v>
      </c>
      <c r="G196" s="5">
        <v>1</v>
      </c>
      <c r="H196" s="5">
        <v>1</v>
      </c>
      <c r="I196" s="5">
        <v>1</v>
      </c>
      <c r="J196" s="5">
        <v>1</v>
      </c>
      <c r="K196" s="5">
        <v>1</v>
      </c>
      <c r="L196">
        <f ca="1"/>
        <v>28</v>
      </c>
      <c r="M196">
        <v>9</v>
      </c>
      <c r="P196"/>
      <c r="Q196"/>
      <c r="R196"/>
      <c r="S196"/>
      <c r="T196"/>
      <c r="U196"/>
      <c r="V196"/>
      <c r="W196"/>
      <c r="X196"/>
    </row>
    <row r="197" spans="2:24">
      <c r="B197" s="40" t="str">
        <f ca="1"/>
        <v>12-Jul</v>
      </c>
      <c r="C197" s="5">
        <v>1</v>
      </c>
      <c r="D197" s="5">
        <v>1</v>
      </c>
      <c r="E197" s="5">
        <v>1</v>
      </c>
      <c r="F197" s="5">
        <v>1</v>
      </c>
      <c r="G197" s="5">
        <v>1</v>
      </c>
      <c r="H197" s="5">
        <v>1</v>
      </c>
      <c r="I197" s="5">
        <v>1</v>
      </c>
      <c r="J197" s="5">
        <v>1</v>
      </c>
      <c r="K197" s="5">
        <v>1</v>
      </c>
      <c r="L197">
        <f ca="1"/>
        <v>29</v>
      </c>
      <c r="M197">
        <v>9</v>
      </c>
      <c r="P197"/>
      <c r="Q197"/>
      <c r="R197"/>
      <c r="S197"/>
      <c r="T197"/>
      <c r="U197"/>
      <c r="V197"/>
      <c r="W197"/>
      <c r="X197"/>
    </row>
    <row r="198" spans="2:24">
      <c r="B198" s="40" t="str">
        <f ca="1"/>
        <v>13-Jul</v>
      </c>
      <c r="C198" s="5">
        <v>1</v>
      </c>
      <c r="D198" s="5">
        <v>1</v>
      </c>
      <c r="E198" s="5">
        <v>1</v>
      </c>
      <c r="F198" s="5">
        <v>1</v>
      </c>
      <c r="G198" s="5">
        <v>1</v>
      </c>
      <c r="H198" s="5">
        <v>1</v>
      </c>
      <c r="I198" s="5">
        <v>1</v>
      </c>
      <c r="J198" s="5">
        <v>1</v>
      </c>
      <c r="K198" s="5">
        <v>1</v>
      </c>
      <c r="L198">
        <f ca="1"/>
        <v>29</v>
      </c>
      <c r="M198">
        <v>9</v>
      </c>
      <c r="P198"/>
      <c r="Q198"/>
      <c r="R198"/>
      <c r="S198"/>
      <c r="T198"/>
      <c r="U198"/>
      <c r="V198"/>
      <c r="W198"/>
      <c r="X198"/>
    </row>
    <row r="199" spans="2:24">
      <c r="B199" s="40" t="str">
        <f ca="1"/>
        <v>14-Jul</v>
      </c>
      <c r="C199" s="5">
        <v>1</v>
      </c>
      <c r="D199" s="5">
        <v>1</v>
      </c>
      <c r="E199" s="5">
        <v>1</v>
      </c>
      <c r="F199" s="5">
        <v>1</v>
      </c>
      <c r="G199" s="5">
        <v>1</v>
      </c>
      <c r="H199" s="5">
        <v>1</v>
      </c>
      <c r="I199" s="5">
        <v>1</v>
      </c>
      <c r="J199" s="5">
        <v>1</v>
      </c>
      <c r="K199" s="5">
        <v>1</v>
      </c>
      <c r="L199">
        <f ca="1"/>
        <v>29</v>
      </c>
      <c r="M199">
        <v>9</v>
      </c>
      <c r="P199"/>
      <c r="Q199"/>
      <c r="R199"/>
      <c r="S199"/>
      <c r="T199"/>
      <c r="U199"/>
      <c r="V199"/>
      <c r="W199"/>
      <c r="X199"/>
    </row>
    <row r="200" spans="2:24">
      <c r="B200" s="40" t="str">
        <f ca="1"/>
        <v>15-Jul</v>
      </c>
      <c r="C200" s="5">
        <v>1</v>
      </c>
      <c r="D200" s="5">
        <v>1</v>
      </c>
      <c r="E200" s="5">
        <v>1</v>
      </c>
      <c r="F200" s="5">
        <v>1</v>
      </c>
      <c r="G200" s="5">
        <v>1</v>
      </c>
      <c r="H200" s="5">
        <v>1</v>
      </c>
      <c r="I200" s="5">
        <v>1</v>
      </c>
      <c r="J200" s="5">
        <v>1</v>
      </c>
      <c r="K200" s="5">
        <v>1</v>
      </c>
      <c r="L200">
        <f ca="1"/>
        <v>29</v>
      </c>
      <c r="M200">
        <v>9</v>
      </c>
      <c r="P200"/>
      <c r="Q200"/>
      <c r="R200"/>
      <c r="S200"/>
      <c r="T200"/>
      <c r="U200"/>
      <c r="V200"/>
      <c r="W200"/>
      <c r="X200"/>
    </row>
    <row r="201" spans="2:24">
      <c r="B201" s="40" t="str">
        <f ca="1"/>
        <v>16-Jul</v>
      </c>
      <c r="C201" s="5">
        <v>1</v>
      </c>
      <c r="D201" s="5">
        <v>1</v>
      </c>
      <c r="E201" s="5">
        <v>1</v>
      </c>
      <c r="F201" s="5">
        <v>1</v>
      </c>
      <c r="G201" s="5">
        <v>1</v>
      </c>
      <c r="H201" s="5">
        <v>1</v>
      </c>
      <c r="I201" s="5">
        <v>1</v>
      </c>
      <c r="J201" s="5">
        <v>1</v>
      </c>
      <c r="K201" s="5">
        <v>1</v>
      </c>
      <c r="L201">
        <f ca="1"/>
        <v>29</v>
      </c>
      <c r="M201">
        <v>9</v>
      </c>
      <c r="P201"/>
      <c r="Q201"/>
      <c r="R201"/>
      <c r="S201"/>
      <c r="T201"/>
      <c r="U201"/>
      <c r="V201"/>
      <c r="W201"/>
      <c r="X201"/>
    </row>
    <row r="202" spans="2:24">
      <c r="B202" s="40" t="str">
        <f ca="1"/>
        <v>17-Jul</v>
      </c>
      <c r="C202" s="5">
        <v>1</v>
      </c>
      <c r="D202" s="5">
        <v>1</v>
      </c>
      <c r="E202" s="5">
        <v>1</v>
      </c>
      <c r="F202" s="5">
        <v>1</v>
      </c>
      <c r="G202" s="5">
        <v>1</v>
      </c>
      <c r="H202" s="5">
        <v>1</v>
      </c>
      <c r="I202" s="5">
        <v>1</v>
      </c>
      <c r="J202" s="5">
        <v>1</v>
      </c>
      <c r="K202" s="5">
        <v>1</v>
      </c>
      <c r="L202">
        <f ca="1"/>
        <v>29</v>
      </c>
      <c r="M202">
        <v>9</v>
      </c>
      <c r="P202"/>
      <c r="Q202"/>
      <c r="R202"/>
      <c r="S202"/>
      <c r="T202"/>
      <c r="U202"/>
      <c r="V202"/>
      <c r="W202"/>
      <c r="X202"/>
    </row>
    <row r="203" spans="2:24">
      <c r="B203" s="40" t="str">
        <f ca="1"/>
        <v>18-Jul</v>
      </c>
      <c r="C203" s="5">
        <v>1</v>
      </c>
      <c r="D203" s="5">
        <v>1</v>
      </c>
      <c r="E203" s="5">
        <v>1</v>
      </c>
      <c r="F203" s="5">
        <v>1</v>
      </c>
      <c r="G203" s="5">
        <v>1</v>
      </c>
      <c r="H203" s="5">
        <v>1</v>
      </c>
      <c r="I203" s="5">
        <v>1</v>
      </c>
      <c r="J203" s="5">
        <v>1</v>
      </c>
      <c r="K203" s="5">
        <v>1</v>
      </c>
      <c r="L203">
        <f ca="1"/>
        <v>29</v>
      </c>
      <c r="M203">
        <v>9</v>
      </c>
      <c r="P203"/>
      <c r="Q203"/>
      <c r="R203"/>
      <c r="S203"/>
      <c r="T203"/>
      <c r="U203"/>
      <c r="V203"/>
      <c r="W203"/>
      <c r="X203"/>
    </row>
    <row r="204" spans="2:24">
      <c r="B204" s="40" t="str">
        <f ca="1"/>
        <v>19-Jul</v>
      </c>
      <c r="C204" s="5">
        <v>1</v>
      </c>
      <c r="D204" s="5">
        <v>1</v>
      </c>
      <c r="E204" s="5">
        <v>1</v>
      </c>
      <c r="F204" s="5">
        <v>1</v>
      </c>
      <c r="G204" s="5">
        <v>1</v>
      </c>
      <c r="H204" s="5">
        <v>1</v>
      </c>
      <c r="I204" s="5">
        <v>1</v>
      </c>
      <c r="J204" s="5">
        <v>1</v>
      </c>
      <c r="K204" s="5">
        <v>1</v>
      </c>
      <c r="L204">
        <f ca="1"/>
        <v>30</v>
      </c>
      <c r="M204">
        <v>9</v>
      </c>
      <c r="P204"/>
      <c r="Q204"/>
      <c r="R204"/>
      <c r="S204"/>
      <c r="T204"/>
      <c r="U204"/>
      <c r="V204"/>
      <c r="W204"/>
      <c r="X204"/>
    </row>
    <row r="205" spans="2:24">
      <c r="B205" s="40" t="str">
        <f ca="1"/>
        <v>20-Jul</v>
      </c>
      <c r="C205" s="5">
        <v>1</v>
      </c>
      <c r="D205" s="5">
        <v>1</v>
      </c>
      <c r="E205" s="5">
        <v>1</v>
      </c>
      <c r="F205" s="5">
        <v>1</v>
      </c>
      <c r="G205" s="5">
        <v>1</v>
      </c>
      <c r="H205" s="5">
        <v>1</v>
      </c>
      <c r="I205" s="5">
        <v>1</v>
      </c>
      <c r="J205" s="5">
        <v>1</v>
      </c>
      <c r="K205" s="5">
        <v>1</v>
      </c>
      <c r="L205">
        <f ca="1"/>
        <v>30</v>
      </c>
      <c r="M205">
        <v>9</v>
      </c>
      <c r="P205"/>
      <c r="Q205"/>
      <c r="R205"/>
      <c r="S205"/>
      <c r="T205"/>
      <c r="U205"/>
      <c r="V205"/>
      <c r="W205"/>
      <c r="X205"/>
    </row>
    <row r="206" spans="2:24">
      <c r="B206" s="40" t="str">
        <f ca="1"/>
        <v>21-Jul</v>
      </c>
      <c r="C206" s="5">
        <v>1</v>
      </c>
      <c r="D206" s="5">
        <v>1</v>
      </c>
      <c r="E206" s="5">
        <v>1</v>
      </c>
      <c r="F206" s="5">
        <v>1</v>
      </c>
      <c r="G206" s="5">
        <v>1</v>
      </c>
      <c r="H206" s="5">
        <v>1</v>
      </c>
      <c r="I206" s="5">
        <v>1</v>
      </c>
      <c r="J206" s="5">
        <v>1</v>
      </c>
      <c r="K206" s="5">
        <v>1</v>
      </c>
      <c r="L206">
        <f ca="1"/>
        <v>30</v>
      </c>
      <c r="M206">
        <v>9</v>
      </c>
      <c r="P206"/>
      <c r="Q206"/>
      <c r="R206"/>
      <c r="S206"/>
      <c r="T206"/>
      <c r="U206"/>
      <c r="V206"/>
      <c r="W206"/>
      <c r="X206"/>
    </row>
    <row r="207" spans="2:24">
      <c r="B207" s="40" t="str">
        <f ca="1"/>
        <v>22-Jul</v>
      </c>
      <c r="C207" s="5">
        <v>1</v>
      </c>
      <c r="D207" s="5">
        <v>1</v>
      </c>
      <c r="E207" s="5">
        <v>1</v>
      </c>
      <c r="F207" s="5">
        <v>1</v>
      </c>
      <c r="G207" s="5">
        <v>1</v>
      </c>
      <c r="H207" s="5">
        <v>1</v>
      </c>
      <c r="I207" s="5">
        <v>1</v>
      </c>
      <c r="J207" s="5">
        <v>1</v>
      </c>
      <c r="K207" s="5">
        <v>1</v>
      </c>
      <c r="L207">
        <f ca="1"/>
        <v>30</v>
      </c>
      <c r="M207">
        <v>9</v>
      </c>
      <c r="P207"/>
      <c r="Q207"/>
      <c r="R207"/>
      <c r="S207"/>
      <c r="T207"/>
      <c r="U207"/>
      <c r="V207"/>
      <c r="W207"/>
      <c r="X207"/>
    </row>
    <row r="208" spans="2:24">
      <c r="B208" s="40" t="str">
        <f ca="1"/>
        <v>23-Jul</v>
      </c>
      <c r="C208" s="5">
        <v>1</v>
      </c>
      <c r="D208" s="5">
        <v>1</v>
      </c>
      <c r="E208" s="5">
        <v>1</v>
      </c>
      <c r="F208" s="5">
        <v>1</v>
      </c>
      <c r="G208" s="5">
        <v>1</v>
      </c>
      <c r="H208" s="5">
        <v>1</v>
      </c>
      <c r="I208" s="5">
        <v>1</v>
      </c>
      <c r="J208" s="5">
        <v>1</v>
      </c>
      <c r="K208" s="5">
        <v>1</v>
      </c>
      <c r="L208">
        <f ca="1"/>
        <v>30</v>
      </c>
      <c r="M208">
        <v>9</v>
      </c>
      <c r="P208"/>
      <c r="Q208"/>
      <c r="R208"/>
      <c r="S208"/>
      <c r="T208"/>
      <c r="U208"/>
      <c r="V208"/>
      <c r="W208"/>
      <c r="X208"/>
    </row>
    <row r="209" spans="2:24">
      <c r="B209" s="40" t="str">
        <f ca="1"/>
        <v>24-Jul</v>
      </c>
      <c r="C209" s="5">
        <v>1</v>
      </c>
      <c r="D209" s="5">
        <v>1</v>
      </c>
      <c r="E209" s="5">
        <v>1</v>
      </c>
      <c r="F209" s="5">
        <v>1</v>
      </c>
      <c r="G209" s="5">
        <v>1</v>
      </c>
      <c r="H209" s="5">
        <v>1</v>
      </c>
      <c r="I209" s="5">
        <v>1</v>
      </c>
      <c r="J209" s="5">
        <v>1</v>
      </c>
      <c r="K209" s="5">
        <v>1</v>
      </c>
      <c r="L209">
        <f ca="1"/>
        <v>30</v>
      </c>
      <c r="M209">
        <v>9</v>
      </c>
      <c r="P209"/>
      <c r="Q209"/>
      <c r="R209"/>
      <c r="S209"/>
      <c r="T209"/>
      <c r="U209"/>
      <c r="V209"/>
      <c r="W209"/>
      <c r="X209"/>
    </row>
    <row r="210" spans="2:24">
      <c r="B210" s="40" t="str">
        <f ca="1"/>
        <v>25-Jul</v>
      </c>
      <c r="C210" s="5">
        <v>1</v>
      </c>
      <c r="D210" s="5">
        <v>1</v>
      </c>
      <c r="E210" s="5">
        <v>1</v>
      </c>
      <c r="F210" s="5">
        <v>1</v>
      </c>
      <c r="G210" s="5">
        <v>1</v>
      </c>
      <c r="H210" s="5">
        <v>1</v>
      </c>
      <c r="I210" s="5">
        <v>1</v>
      </c>
      <c r="J210" s="5">
        <v>1</v>
      </c>
      <c r="K210" s="5">
        <v>1</v>
      </c>
      <c r="L210">
        <f ca="1"/>
        <v>30</v>
      </c>
      <c r="M210">
        <v>9</v>
      </c>
      <c r="P210"/>
      <c r="Q210"/>
      <c r="R210"/>
      <c r="S210"/>
      <c r="T210"/>
      <c r="U210"/>
      <c r="V210"/>
      <c r="W210"/>
      <c r="X210"/>
    </row>
    <row r="211" spans="2:24">
      <c r="B211" s="40" t="str">
        <f ca="1"/>
        <v>26-Jul</v>
      </c>
      <c r="C211" s="5">
        <v>1</v>
      </c>
      <c r="D211" s="5">
        <v>1</v>
      </c>
      <c r="E211" s="5">
        <v>1</v>
      </c>
      <c r="F211" s="5">
        <v>1</v>
      </c>
      <c r="G211" s="5">
        <v>1</v>
      </c>
      <c r="H211" s="5">
        <v>1</v>
      </c>
      <c r="I211" s="5">
        <v>1</v>
      </c>
      <c r="J211" s="5">
        <v>1</v>
      </c>
      <c r="K211" s="5">
        <v>1</v>
      </c>
      <c r="L211">
        <f ca="1"/>
        <v>31</v>
      </c>
      <c r="M211">
        <v>9</v>
      </c>
      <c r="P211"/>
      <c r="Q211"/>
      <c r="R211"/>
      <c r="S211"/>
      <c r="T211"/>
      <c r="U211"/>
      <c r="V211"/>
      <c r="W211"/>
      <c r="X211"/>
    </row>
    <row r="212" spans="2:24">
      <c r="B212" s="40" t="str">
        <f ca="1"/>
        <v>27-Jul</v>
      </c>
      <c r="C212" s="5">
        <v>1</v>
      </c>
      <c r="D212" s="5">
        <v>1</v>
      </c>
      <c r="E212" s="5">
        <v>1</v>
      </c>
      <c r="F212" s="5">
        <v>1</v>
      </c>
      <c r="G212" s="5">
        <v>1</v>
      </c>
      <c r="H212" s="5">
        <v>1</v>
      </c>
      <c r="I212" s="5">
        <v>1</v>
      </c>
      <c r="J212" s="5">
        <v>1</v>
      </c>
      <c r="K212" s="5">
        <v>1</v>
      </c>
      <c r="L212">
        <f ca="1"/>
        <v>31</v>
      </c>
      <c r="M212">
        <v>9</v>
      </c>
      <c r="P212"/>
      <c r="Q212"/>
      <c r="R212"/>
      <c r="S212"/>
      <c r="T212"/>
      <c r="U212"/>
      <c r="V212"/>
      <c r="W212"/>
      <c r="X212"/>
    </row>
    <row r="213" spans="2:24">
      <c r="B213" s="40" t="str">
        <f ca="1"/>
        <v>28-Jul</v>
      </c>
      <c r="C213" s="5">
        <v>1</v>
      </c>
      <c r="D213" s="5">
        <v>1</v>
      </c>
      <c r="E213" s="5">
        <v>1</v>
      </c>
      <c r="F213" s="5">
        <v>1</v>
      </c>
      <c r="G213" s="5">
        <v>1</v>
      </c>
      <c r="H213" s="5">
        <v>1</v>
      </c>
      <c r="I213" s="5">
        <v>1</v>
      </c>
      <c r="J213" s="5">
        <v>1</v>
      </c>
      <c r="K213" s="5">
        <v>1</v>
      </c>
      <c r="L213">
        <f ca="1"/>
        <v>31</v>
      </c>
      <c r="M213">
        <v>9</v>
      </c>
      <c r="P213"/>
      <c r="Q213"/>
      <c r="R213"/>
      <c r="S213"/>
      <c r="T213"/>
      <c r="U213"/>
      <c r="V213"/>
      <c r="W213"/>
      <c r="X213"/>
    </row>
    <row r="214" spans="2:24">
      <c r="B214" s="40" t="str">
        <f ca="1"/>
        <v>29-Jul</v>
      </c>
      <c r="C214" s="5">
        <v>1</v>
      </c>
      <c r="D214" s="5">
        <v>1</v>
      </c>
      <c r="E214" s="5">
        <v>1</v>
      </c>
      <c r="F214" s="5">
        <v>1</v>
      </c>
      <c r="G214" s="5">
        <v>1</v>
      </c>
      <c r="H214" s="5">
        <v>1</v>
      </c>
      <c r="I214" s="5">
        <v>1</v>
      </c>
      <c r="J214" s="5">
        <v>1</v>
      </c>
      <c r="K214" s="5">
        <v>1</v>
      </c>
      <c r="L214">
        <f ca="1"/>
        <v>31</v>
      </c>
      <c r="M214">
        <v>9</v>
      </c>
      <c r="P214"/>
      <c r="Q214"/>
      <c r="R214"/>
      <c r="S214"/>
      <c r="T214"/>
      <c r="U214"/>
      <c r="V214"/>
      <c r="W214"/>
      <c r="X214"/>
    </row>
    <row r="215" spans="2:24">
      <c r="B215" s="40" t="str">
        <f ca="1"/>
        <v>30-Jul</v>
      </c>
      <c r="C215" s="5">
        <v>1</v>
      </c>
      <c r="D215" s="5">
        <v>1</v>
      </c>
      <c r="E215" s="5">
        <v>1</v>
      </c>
      <c r="F215" s="5">
        <v>1</v>
      </c>
      <c r="G215" s="5">
        <v>1</v>
      </c>
      <c r="H215" s="5">
        <v>1</v>
      </c>
      <c r="I215" s="5">
        <v>1</v>
      </c>
      <c r="J215" s="5">
        <v>1</v>
      </c>
      <c r="K215" s="5">
        <v>1</v>
      </c>
      <c r="L215">
        <f ca="1"/>
        <v>31</v>
      </c>
      <c r="M215">
        <v>9</v>
      </c>
      <c r="P215"/>
      <c r="Q215"/>
      <c r="R215"/>
      <c r="S215"/>
      <c r="T215"/>
      <c r="U215"/>
      <c r="V215"/>
      <c r="W215"/>
      <c r="X215"/>
    </row>
    <row r="216" spans="2:24">
      <c r="B216" s="40" t="str">
        <f ca="1"/>
        <v>31-Jul</v>
      </c>
      <c r="C216" s="5">
        <v>1</v>
      </c>
      <c r="D216" s="5">
        <v>1</v>
      </c>
      <c r="E216" s="5">
        <v>1</v>
      </c>
      <c r="F216" s="5">
        <v>1</v>
      </c>
      <c r="G216" s="5">
        <v>1</v>
      </c>
      <c r="H216" s="5">
        <v>1</v>
      </c>
      <c r="I216" s="5">
        <v>1</v>
      </c>
      <c r="J216" s="5">
        <v>1</v>
      </c>
      <c r="K216" s="5">
        <v>1</v>
      </c>
      <c r="L216">
        <f ca="1"/>
        <v>31</v>
      </c>
      <c r="M216">
        <v>9</v>
      </c>
      <c r="P216"/>
      <c r="Q216"/>
      <c r="R216"/>
      <c r="S216"/>
      <c r="T216"/>
      <c r="U216"/>
      <c r="V216"/>
      <c r="W216"/>
      <c r="X216"/>
    </row>
    <row r="217" spans="2:24">
      <c r="B217" s="40" t="str">
        <f ca="1"/>
        <v>01-Aug</v>
      </c>
      <c r="C217" s="5">
        <v>1</v>
      </c>
      <c r="D217" s="5">
        <v>1</v>
      </c>
      <c r="E217" s="5">
        <v>1</v>
      </c>
      <c r="F217" s="5">
        <v>1</v>
      </c>
      <c r="G217" s="5">
        <v>1</v>
      </c>
      <c r="H217" s="5">
        <v>1</v>
      </c>
      <c r="I217" s="5">
        <v>1</v>
      </c>
      <c r="J217" s="5">
        <v>1</v>
      </c>
      <c r="K217" s="5">
        <v>1</v>
      </c>
      <c r="L217">
        <f ca="1"/>
        <v>31</v>
      </c>
      <c r="M217">
        <v>9</v>
      </c>
      <c r="P217"/>
      <c r="Q217"/>
      <c r="R217"/>
      <c r="S217"/>
      <c r="T217"/>
      <c r="U217"/>
      <c r="V217"/>
      <c r="W217"/>
      <c r="X217"/>
    </row>
    <row r="218" spans="2:24">
      <c r="B218" s="40" t="str">
        <f ca="1"/>
        <v>02-Aug</v>
      </c>
      <c r="C218" s="5">
        <v>1</v>
      </c>
      <c r="D218" s="5">
        <v>1</v>
      </c>
      <c r="E218" s="5">
        <v>1</v>
      </c>
      <c r="F218" s="5">
        <v>1</v>
      </c>
      <c r="G218" s="5">
        <v>1</v>
      </c>
      <c r="H218" s="5">
        <v>1</v>
      </c>
      <c r="I218" s="5">
        <v>1</v>
      </c>
      <c r="J218" s="5">
        <v>1</v>
      </c>
      <c r="K218" s="5">
        <v>1</v>
      </c>
      <c r="L218">
        <f ca="1"/>
        <v>32</v>
      </c>
      <c r="M218">
        <v>9</v>
      </c>
      <c r="P218"/>
      <c r="Q218"/>
      <c r="R218"/>
      <c r="S218"/>
      <c r="T218"/>
      <c r="U218"/>
      <c r="V218"/>
      <c r="W218"/>
      <c r="X218"/>
    </row>
    <row r="219" spans="2:24">
      <c r="B219" s="40" t="str">
        <f ca="1"/>
        <v>03-Aug</v>
      </c>
      <c r="C219" s="5">
        <v>1</v>
      </c>
      <c r="D219" s="5">
        <v>1</v>
      </c>
      <c r="E219" s="5">
        <v>1</v>
      </c>
      <c r="F219" s="5">
        <v>1</v>
      </c>
      <c r="G219" s="5">
        <v>1</v>
      </c>
      <c r="H219" s="5">
        <v>1</v>
      </c>
      <c r="I219" s="5">
        <v>1</v>
      </c>
      <c r="J219" s="5">
        <v>1</v>
      </c>
      <c r="K219" s="5">
        <v>1</v>
      </c>
      <c r="L219">
        <f ca="1"/>
        <v>32</v>
      </c>
      <c r="M219">
        <v>9</v>
      </c>
      <c r="P219"/>
      <c r="Q219"/>
      <c r="R219"/>
      <c r="S219"/>
      <c r="T219"/>
      <c r="U219"/>
      <c r="V219"/>
      <c r="W219"/>
      <c r="X219"/>
    </row>
    <row r="220" spans="2:24">
      <c r="B220" s="40" t="str">
        <f ca="1"/>
        <v>04-Aug</v>
      </c>
      <c r="C220" s="5">
        <v>1</v>
      </c>
      <c r="D220" s="5">
        <v>1</v>
      </c>
      <c r="E220" s="5">
        <v>1</v>
      </c>
      <c r="F220" s="5">
        <v>1</v>
      </c>
      <c r="G220" s="5">
        <v>1</v>
      </c>
      <c r="H220" s="5">
        <v>1</v>
      </c>
      <c r="I220" s="5">
        <v>1</v>
      </c>
      <c r="J220" s="5">
        <v>1</v>
      </c>
      <c r="K220" s="5">
        <v>1</v>
      </c>
      <c r="L220">
        <f ca="1"/>
        <v>32</v>
      </c>
      <c r="M220">
        <v>9</v>
      </c>
      <c r="P220"/>
      <c r="Q220"/>
      <c r="R220"/>
      <c r="S220"/>
      <c r="T220"/>
      <c r="U220"/>
      <c r="V220"/>
      <c r="W220"/>
      <c r="X220"/>
    </row>
    <row r="221" spans="2:24">
      <c r="B221" s="40" t="str">
        <f ca="1"/>
        <v>05-Aug</v>
      </c>
      <c r="C221" s="5">
        <v>1</v>
      </c>
      <c r="D221" s="5">
        <v>1</v>
      </c>
      <c r="E221" s="5">
        <v>1</v>
      </c>
      <c r="F221" s="5">
        <v>1</v>
      </c>
      <c r="G221" s="5">
        <v>1</v>
      </c>
      <c r="H221" s="5">
        <v>1</v>
      </c>
      <c r="I221" s="5">
        <v>1</v>
      </c>
      <c r="J221" s="5">
        <v>1</v>
      </c>
      <c r="K221" s="5">
        <v>1</v>
      </c>
      <c r="L221">
        <f ca="1"/>
        <v>32</v>
      </c>
      <c r="M221">
        <v>9</v>
      </c>
      <c r="P221"/>
      <c r="Q221"/>
      <c r="R221"/>
      <c r="S221"/>
      <c r="T221"/>
      <c r="U221"/>
      <c r="V221"/>
      <c r="W221"/>
      <c r="X221"/>
    </row>
    <row r="222" spans="2:24">
      <c r="B222" s="40" t="str">
        <f ca="1"/>
        <v>06-Aug</v>
      </c>
      <c r="C222" s="5">
        <v>1</v>
      </c>
      <c r="D222" s="5">
        <v>1</v>
      </c>
      <c r="E222" s="5">
        <v>1</v>
      </c>
      <c r="F222" s="5">
        <v>1</v>
      </c>
      <c r="G222" s="5">
        <v>1</v>
      </c>
      <c r="H222" s="5">
        <v>1</v>
      </c>
      <c r="I222" s="5">
        <v>1</v>
      </c>
      <c r="J222" s="5">
        <v>1</v>
      </c>
      <c r="K222" s="5">
        <v>1</v>
      </c>
      <c r="L222">
        <f ca="1"/>
        <v>32</v>
      </c>
      <c r="M222">
        <v>9</v>
      </c>
      <c r="P222"/>
      <c r="Q222"/>
      <c r="R222"/>
      <c r="S222"/>
      <c r="T222"/>
      <c r="U222"/>
      <c r="V222"/>
      <c r="W222"/>
      <c r="X222"/>
    </row>
    <row r="223" spans="2:24">
      <c r="B223" s="40" t="str">
        <f ca="1"/>
        <v>07-Aug</v>
      </c>
      <c r="C223" s="5">
        <v>1</v>
      </c>
      <c r="D223" s="5">
        <v>1</v>
      </c>
      <c r="E223" s="5">
        <v>1</v>
      </c>
      <c r="F223" s="5">
        <v>1</v>
      </c>
      <c r="G223" s="5">
        <v>1</v>
      </c>
      <c r="H223" s="5">
        <v>1</v>
      </c>
      <c r="I223" s="5">
        <v>1</v>
      </c>
      <c r="J223" s="5">
        <v>1</v>
      </c>
      <c r="K223" s="5">
        <v>1</v>
      </c>
      <c r="L223">
        <f ca="1"/>
        <v>32</v>
      </c>
      <c r="M223">
        <v>9</v>
      </c>
      <c r="P223"/>
      <c r="Q223"/>
      <c r="R223"/>
      <c r="S223"/>
      <c r="T223"/>
      <c r="U223"/>
      <c r="V223"/>
      <c r="W223"/>
      <c r="X223"/>
    </row>
    <row r="224" spans="2:24">
      <c r="B224" s="40" t="str">
        <f ca="1"/>
        <v>08-Aug</v>
      </c>
      <c r="C224" s="5">
        <v>1</v>
      </c>
      <c r="D224" s="5">
        <v>1</v>
      </c>
      <c r="E224" s="5">
        <v>1</v>
      </c>
      <c r="F224" s="5">
        <v>1</v>
      </c>
      <c r="G224" s="5">
        <v>1</v>
      </c>
      <c r="H224" s="5">
        <v>1</v>
      </c>
      <c r="I224" s="5">
        <v>1</v>
      </c>
      <c r="J224" s="5">
        <v>1</v>
      </c>
      <c r="K224" s="5">
        <v>1</v>
      </c>
      <c r="L224">
        <f ca="1"/>
        <v>32</v>
      </c>
      <c r="M224">
        <v>9</v>
      </c>
      <c r="P224"/>
      <c r="Q224"/>
      <c r="R224"/>
      <c r="S224"/>
      <c r="T224"/>
      <c r="U224"/>
      <c r="V224"/>
      <c r="W224"/>
      <c r="X224"/>
    </row>
    <row r="225" spans="2:24">
      <c r="B225" s="40" t="str">
        <f ca="1"/>
        <v>09-Aug</v>
      </c>
      <c r="C225" s="5">
        <v>1</v>
      </c>
      <c r="D225" s="5">
        <v>1</v>
      </c>
      <c r="E225" s="5">
        <v>1</v>
      </c>
      <c r="F225" s="5">
        <v>1</v>
      </c>
      <c r="G225" s="5">
        <v>1</v>
      </c>
      <c r="H225" s="5">
        <v>1</v>
      </c>
      <c r="I225" s="5">
        <v>1</v>
      </c>
      <c r="J225" s="5">
        <v>1</v>
      </c>
      <c r="K225" s="5">
        <v>1</v>
      </c>
      <c r="L225">
        <f ca="1"/>
        <v>33</v>
      </c>
      <c r="M225">
        <v>9</v>
      </c>
      <c r="P225"/>
      <c r="Q225"/>
      <c r="R225"/>
      <c r="S225"/>
      <c r="T225"/>
      <c r="U225"/>
      <c r="V225"/>
      <c r="W225"/>
      <c r="X225"/>
    </row>
    <row r="226" spans="2:24">
      <c r="B226" s="40" t="str">
        <f ca="1"/>
        <v>10-Aug</v>
      </c>
      <c r="C226" s="5">
        <v>1</v>
      </c>
      <c r="D226" s="5">
        <v>1</v>
      </c>
      <c r="E226" s="5">
        <v>1</v>
      </c>
      <c r="F226" s="5">
        <v>1</v>
      </c>
      <c r="G226" s="5">
        <v>1</v>
      </c>
      <c r="H226" s="5">
        <v>1</v>
      </c>
      <c r="I226" s="5">
        <v>1</v>
      </c>
      <c r="J226" s="5">
        <v>1</v>
      </c>
      <c r="K226" s="5">
        <v>1</v>
      </c>
      <c r="L226">
        <f ca="1"/>
        <v>33</v>
      </c>
      <c r="M226">
        <v>9</v>
      </c>
      <c r="P226"/>
      <c r="Q226"/>
      <c r="R226"/>
      <c r="S226"/>
      <c r="T226"/>
      <c r="U226"/>
      <c r="V226"/>
      <c r="W226"/>
      <c r="X226"/>
    </row>
    <row r="227" spans="2:24">
      <c r="B227" s="40" t="str">
        <f ca="1"/>
        <v>11-Aug</v>
      </c>
      <c r="C227" s="5">
        <v>1</v>
      </c>
      <c r="D227" s="5">
        <v>1</v>
      </c>
      <c r="E227" s="5">
        <v>1</v>
      </c>
      <c r="F227" s="5">
        <v>1</v>
      </c>
      <c r="G227" s="5">
        <v>1</v>
      </c>
      <c r="H227" s="5">
        <v>1</v>
      </c>
      <c r="I227" s="5">
        <v>1</v>
      </c>
      <c r="J227" s="5">
        <v>1</v>
      </c>
      <c r="K227" s="5">
        <v>1</v>
      </c>
      <c r="L227">
        <f ca="1"/>
        <v>33</v>
      </c>
      <c r="M227">
        <v>9</v>
      </c>
      <c r="P227"/>
      <c r="Q227"/>
      <c r="R227"/>
      <c r="S227"/>
      <c r="T227"/>
      <c r="U227"/>
      <c r="V227"/>
      <c r="W227"/>
      <c r="X227"/>
    </row>
    <row r="228" spans="2:24">
      <c r="B228" s="40" t="str">
        <f ca="1"/>
        <v>12-Aug</v>
      </c>
      <c r="C228" s="5">
        <v>1</v>
      </c>
      <c r="D228" s="5">
        <v>1</v>
      </c>
      <c r="E228" s="5">
        <v>1</v>
      </c>
      <c r="F228" s="5">
        <v>1</v>
      </c>
      <c r="G228" s="5">
        <v>1</v>
      </c>
      <c r="H228" s="5">
        <v>1</v>
      </c>
      <c r="I228" s="5">
        <v>1</v>
      </c>
      <c r="J228" s="5">
        <v>1</v>
      </c>
      <c r="K228" s="5">
        <v>1</v>
      </c>
      <c r="L228">
        <f ca="1"/>
        <v>33</v>
      </c>
      <c r="M228">
        <v>9</v>
      </c>
      <c r="P228"/>
      <c r="Q228"/>
      <c r="R228"/>
      <c r="S228"/>
      <c r="T228"/>
      <c r="U228"/>
      <c r="V228"/>
      <c r="W228"/>
      <c r="X228"/>
    </row>
    <row r="229" spans="2:24">
      <c r="B229" s="40" t="str">
        <f ca="1"/>
        <v>13-Aug</v>
      </c>
      <c r="C229" s="5">
        <v>1</v>
      </c>
      <c r="D229" s="5">
        <v>1</v>
      </c>
      <c r="E229" s="5">
        <v>1</v>
      </c>
      <c r="F229" s="5">
        <v>1</v>
      </c>
      <c r="G229" s="5">
        <v>1</v>
      </c>
      <c r="H229" s="5">
        <v>1</v>
      </c>
      <c r="I229" s="5">
        <v>1</v>
      </c>
      <c r="J229" s="5">
        <v>1</v>
      </c>
      <c r="K229" s="5">
        <v>1</v>
      </c>
      <c r="L229">
        <f ca="1"/>
        <v>33</v>
      </c>
      <c r="M229">
        <v>9</v>
      </c>
      <c r="P229"/>
      <c r="Q229"/>
      <c r="R229"/>
      <c r="S229"/>
      <c r="T229"/>
      <c r="U229"/>
      <c r="V229"/>
      <c r="W229"/>
      <c r="X229"/>
    </row>
    <row r="230" spans="2:24">
      <c r="B230" s="40" t="str">
        <f ca="1"/>
        <v>14-Aug</v>
      </c>
      <c r="C230" s="5">
        <v>1</v>
      </c>
      <c r="D230" s="5">
        <v>1</v>
      </c>
      <c r="E230" s="5">
        <v>1</v>
      </c>
      <c r="F230" s="5">
        <v>1</v>
      </c>
      <c r="G230" s="5">
        <v>1</v>
      </c>
      <c r="H230" s="5">
        <v>1</v>
      </c>
      <c r="I230" s="5">
        <v>1</v>
      </c>
      <c r="J230" s="5">
        <v>1</v>
      </c>
      <c r="K230" s="5">
        <v>1</v>
      </c>
      <c r="L230">
        <f ca="1"/>
        <v>33</v>
      </c>
      <c r="M230">
        <v>9</v>
      </c>
      <c r="P230"/>
      <c r="Q230"/>
      <c r="R230"/>
      <c r="S230"/>
      <c r="T230"/>
      <c r="U230"/>
      <c r="V230"/>
      <c r="W230"/>
      <c r="X230"/>
    </row>
    <row r="231" spans="2:24">
      <c r="B231" s="40" t="str">
        <f ca="1"/>
        <v>15-Aug</v>
      </c>
      <c r="C231" s="5">
        <v>1</v>
      </c>
      <c r="D231" s="5">
        <v>1</v>
      </c>
      <c r="E231" s="5">
        <v>1</v>
      </c>
      <c r="F231" s="5">
        <v>1</v>
      </c>
      <c r="G231" s="5">
        <v>1</v>
      </c>
      <c r="H231" s="5">
        <v>1</v>
      </c>
      <c r="I231" s="5">
        <v>1</v>
      </c>
      <c r="J231" s="5">
        <v>1</v>
      </c>
      <c r="K231" s="5">
        <v>1</v>
      </c>
      <c r="L231">
        <f ca="1"/>
        <v>33</v>
      </c>
      <c r="M231">
        <v>9</v>
      </c>
      <c r="P231"/>
      <c r="Q231"/>
      <c r="R231"/>
      <c r="S231"/>
      <c r="T231"/>
      <c r="U231"/>
      <c r="V231"/>
      <c r="W231"/>
      <c r="X231"/>
    </row>
    <row r="232" spans="2:24">
      <c r="B232" s="40" t="str">
        <f ca="1"/>
        <v>16-Aug</v>
      </c>
      <c r="C232" s="5">
        <v>1</v>
      </c>
      <c r="D232" s="5">
        <v>1</v>
      </c>
      <c r="E232" s="5">
        <v>1</v>
      </c>
      <c r="F232" s="5">
        <v>1</v>
      </c>
      <c r="G232" s="5">
        <v>1</v>
      </c>
      <c r="H232" s="5">
        <v>1</v>
      </c>
      <c r="I232" s="5">
        <v>1</v>
      </c>
      <c r="J232" s="5">
        <v>1</v>
      </c>
      <c r="K232" s="5">
        <v>1</v>
      </c>
      <c r="L232">
        <f ca="1"/>
        <v>34</v>
      </c>
      <c r="M232">
        <v>9</v>
      </c>
      <c r="P232"/>
      <c r="Q232"/>
      <c r="R232"/>
      <c r="S232"/>
      <c r="T232"/>
      <c r="U232"/>
      <c r="V232"/>
      <c r="W232"/>
      <c r="X232"/>
    </row>
    <row r="233" spans="2:24">
      <c r="B233" s="40" t="str">
        <f ca="1"/>
        <v>17-Aug</v>
      </c>
      <c r="C233" s="5">
        <v>1</v>
      </c>
      <c r="D233" s="5">
        <v>1</v>
      </c>
      <c r="E233" s="5">
        <v>1</v>
      </c>
      <c r="F233" s="5">
        <v>1</v>
      </c>
      <c r="G233" s="5">
        <v>1</v>
      </c>
      <c r="H233" s="5">
        <v>1</v>
      </c>
      <c r="I233" s="5">
        <v>1</v>
      </c>
      <c r="J233" s="5">
        <v>1</v>
      </c>
      <c r="K233" s="5">
        <v>1</v>
      </c>
      <c r="L233">
        <f ca="1"/>
        <v>34</v>
      </c>
      <c r="M233">
        <v>9</v>
      </c>
      <c r="P233"/>
      <c r="Q233"/>
      <c r="R233"/>
      <c r="S233"/>
      <c r="T233"/>
      <c r="U233"/>
      <c r="V233"/>
      <c r="W233"/>
      <c r="X233"/>
    </row>
    <row r="234" spans="2:24">
      <c r="B234" s="40" t="str">
        <f ca="1"/>
        <v>18-Aug</v>
      </c>
      <c r="C234" s="5">
        <v>1</v>
      </c>
      <c r="D234" s="5">
        <v>1</v>
      </c>
      <c r="E234" s="5">
        <v>1</v>
      </c>
      <c r="F234" s="5">
        <v>1</v>
      </c>
      <c r="G234" s="5">
        <v>1</v>
      </c>
      <c r="H234" s="5">
        <v>1</v>
      </c>
      <c r="I234" s="5">
        <v>1</v>
      </c>
      <c r="J234" s="5">
        <v>1</v>
      </c>
      <c r="K234" s="5">
        <v>1</v>
      </c>
      <c r="L234">
        <f ca="1"/>
        <v>34</v>
      </c>
      <c r="M234">
        <v>9</v>
      </c>
      <c r="P234"/>
      <c r="Q234"/>
      <c r="R234"/>
      <c r="S234"/>
      <c r="T234"/>
      <c r="U234"/>
      <c r="V234"/>
      <c r="W234"/>
      <c r="X234"/>
    </row>
    <row r="235" spans="2:24">
      <c r="B235" s="40" t="str">
        <f ca="1"/>
        <v>19-Aug</v>
      </c>
      <c r="C235" s="5">
        <v>1</v>
      </c>
      <c r="D235" s="5">
        <v>1</v>
      </c>
      <c r="E235" s="5">
        <v>1</v>
      </c>
      <c r="F235" s="5">
        <v>1</v>
      </c>
      <c r="G235" s="5">
        <v>1</v>
      </c>
      <c r="H235" s="5">
        <v>1</v>
      </c>
      <c r="I235" s="5">
        <v>1</v>
      </c>
      <c r="J235" s="5">
        <v>1</v>
      </c>
      <c r="K235" s="5">
        <v>1</v>
      </c>
      <c r="L235">
        <f ca="1"/>
        <v>34</v>
      </c>
      <c r="M235">
        <v>9</v>
      </c>
      <c r="P235"/>
      <c r="Q235"/>
      <c r="R235"/>
      <c r="S235"/>
      <c r="T235"/>
      <c r="U235"/>
      <c r="V235"/>
      <c r="W235"/>
      <c r="X235"/>
    </row>
    <row r="236" spans="2:24">
      <c r="B236" s="40" t="str">
        <f ca="1"/>
        <v>20-Aug</v>
      </c>
      <c r="C236" s="5">
        <v>1</v>
      </c>
      <c r="D236" s="5">
        <v>1</v>
      </c>
      <c r="E236" s="5">
        <v>1</v>
      </c>
      <c r="F236" s="5">
        <v>1</v>
      </c>
      <c r="G236" s="5">
        <v>1</v>
      </c>
      <c r="H236" s="5">
        <v>1</v>
      </c>
      <c r="I236" s="5">
        <v>1</v>
      </c>
      <c r="J236" s="5">
        <v>1</v>
      </c>
      <c r="K236" s="5">
        <v>1</v>
      </c>
      <c r="L236">
        <f ca="1"/>
        <v>34</v>
      </c>
      <c r="M236">
        <v>9</v>
      </c>
      <c r="P236"/>
      <c r="Q236"/>
      <c r="R236"/>
      <c r="S236"/>
      <c r="T236"/>
      <c r="U236"/>
      <c r="V236"/>
      <c r="W236"/>
      <c r="X236"/>
    </row>
    <row r="237" spans="2:24">
      <c r="B237" s="40" t="str">
        <f ca="1"/>
        <v>21-Aug</v>
      </c>
      <c r="C237" s="5">
        <v>1</v>
      </c>
      <c r="D237" s="5">
        <v>1</v>
      </c>
      <c r="E237" s="5">
        <v>1</v>
      </c>
      <c r="F237" s="5">
        <v>1</v>
      </c>
      <c r="G237" s="5">
        <v>1</v>
      </c>
      <c r="H237" s="5">
        <v>1</v>
      </c>
      <c r="I237" s="5">
        <v>1</v>
      </c>
      <c r="J237" s="5">
        <v>1</v>
      </c>
      <c r="K237" s="5">
        <v>1</v>
      </c>
      <c r="L237">
        <f ca="1"/>
        <v>34</v>
      </c>
      <c r="M237">
        <v>9</v>
      </c>
      <c r="P237"/>
      <c r="Q237"/>
      <c r="R237"/>
      <c r="S237"/>
      <c r="T237"/>
      <c r="U237"/>
      <c r="V237"/>
      <c r="W237"/>
      <c r="X237"/>
    </row>
    <row r="238" spans="2:24">
      <c r="B238" s="40" t="str">
        <f ca="1"/>
        <v>22-Aug</v>
      </c>
      <c r="C238" s="5">
        <v>1</v>
      </c>
      <c r="D238" s="5">
        <v>1</v>
      </c>
      <c r="E238" s="5">
        <v>1</v>
      </c>
      <c r="F238" s="5">
        <v>1</v>
      </c>
      <c r="G238" s="5">
        <v>1</v>
      </c>
      <c r="H238" s="5">
        <v>1</v>
      </c>
      <c r="I238" s="5">
        <v>1</v>
      </c>
      <c r="J238" s="5">
        <v>1</v>
      </c>
      <c r="K238" s="5">
        <v>1</v>
      </c>
      <c r="L238">
        <f ca="1"/>
        <v>34</v>
      </c>
      <c r="M238">
        <v>9</v>
      </c>
      <c r="P238"/>
      <c r="Q238"/>
      <c r="R238"/>
      <c r="S238"/>
      <c r="T238"/>
      <c r="U238"/>
      <c r="V238"/>
      <c r="W238"/>
      <c r="X238"/>
    </row>
    <row r="239" spans="2:24">
      <c r="B239" s="40" t="str">
        <f ca="1"/>
        <v>23-Aug</v>
      </c>
      <c r="C239" s="5">
        <v>1</v>
      </c>
      <c r="D239" s="5">
        <v>1</v>
      </c>
      <c r="E239" s="5">
        <v>1</v>
      </c>
      <c r="F239" s="5">
        <v>1</v>
      </c>
      <c r="G239" s="5">
        <v>1</v>
      </c>
      <c r="H239" s="5">
        <v>1</v>
      </c>
      <c r="I239" s="5">
        <v>1</v>
      </c>
      <c r="J239" s="5">
        <v>1</v>
      </c>
      <c r="K239" s="5">
        <v>1</v>
      </c>
      <c r="L239">
        <f ca="1"/>
        <v>35</v>
      </c>
      <c r="M239">
        <v>9</v>
      </c>
      <c r="P239"/>
      <c r="Q239"/>
      <c r="R239"/>
      <c r="S239"/>
      <c r="T239"/>
      <c r="U239"/>
      <c r="V239"/>
      <c r="W239"/>
      <c r="X239"/>
    </row>
    <row r="240" spans="2:24">
      <c r="B240" s="40" t="str">
        <f ca="1"/>
        <v>24-Aug</v>
      </c>
      <c r="C240" s="5">
        <v>1</v>
      </c>
      <c r="D240" s="5">
        <v>1</v>
      </c>
      <c r="E240" s="5">
        <v>1</v>
      </c>
      <c r="F240" s="5">
        <v>1</v>
      </c>
      <c r="G240" s="5">
        <v>1</v>
      </c>
      <c r="H240" s="5">
        <v>1</v>
      </c>
      <c r="I240" s="5">
        <v>1</v>
      </c>
      <c r="J240" s="5">
        <v>1</v>
      </c>
      <c r="K240" s="5">
        <v>1</v>
      </c>
      <c r="L240">
        <f ca="1"/>
        <v>35</v>
      </c>
      <c r="M240">
        <v>9</v>
      </c>
      <c r="P240"/>
      <c r="Q240"/>
      <c r="R240"/>
      <c r="S240"/>
      <c r="T240"/>
      <c r="U240"/>
      <c r="V240"/>
      <c r="W240"/>
      <c r="X240"/>
    </row>
    <row r="241" spans="2:31">
      <c r="B241" s="40" t="str">
        <f ca="1"/>
        <v>25-Aug</v>
      </c>
      <c r="C241" s="5">
        <v>1</v>
      </c>
      <c r="D241" s="5">
        <v>1</v>
      </c>
      <c r="E241" s="5">
        <v>1</v>
      </c>
      <c r="F241" s="5">
        <v>1</v>
      </c>
      <c r="G241" s="5">
        <v>1</v>
      </c>
      <c r="H241" s="5">
        <v>1</v>
      </c>
      <c r="I241" s="5">
        <v>1</v>
      </c>
      <c r="J241" s="5">
        <v>1</v>
      </c>
      <c r="K241" s="5">
        <v>1</v>
      </c>
      <c r="L241">
        <f ca="1"/>
        <v>35</v>
      </c>
      <c r="M241">
        <v>9</v>
      </c>
      <c r="P241"/>
      <c r="Q241"/>
      <c r="R241"/>
      <c r="S241"/>
      <c r="T241"/>
      <c r="U241"/>
      <c r="V241"/>
      <c r="W241"/>
      <c r="X241"/>
    </row>
    <row r="242" spans="2:31">
      <c r="B242" s="40" t="str">
        <f ca="1"/>
        <v>26-Aug</v>
      </c>
      <c r="C242" s="5">
        <v>1</v>
      </c>
      <c r="D242" s="5">
        <v>1</v>
      </c>
      <c r="E242" s="5">
        <v>1</v>
      </c>
      <c r="F242" s="5">
        <v>1</v>
      </c>
      <c r="G242" s="5">
        <v>1</v>
      </c>
      <c r="H242" s="5">
        <v>1</v>
      </c>
      <c r="I242" s="5">
        <v>1</v>
      </c>
      <c r="J242" s="5">
        <v>1</v>
      </c>
      <c r="K242" s="5">
        <v>1</v>
      </c>
      <c r="L242">
        <f ca="1"/>
        <v>35</v>
      </c>
      <c r="M242">
        <v>9</v>
      </c>
      <c r="P242"/>
      <c r="Q242"/>
      <c r="R242"/>
      <c r="S242"/>
      <c r="T242"/>
      <c r="U242"/>
      <c r="V242"/>
      <c r="W242"/>
      <c r="X242"/>
    </row>
    <row r="243" spans="2:31">
      <c r="B243" s="40" t="str">
        <f ca="1"/>
        <v>27-Aug</v>
      </c>
      <c r="C243" s="5">
        <v>1</v>
      </c>
      <c r="D243" s="5">
        <v>1</v>
      </c>
      <c r="E243" s="5">
        <v>1</v>
      </c>
      <c r="F243" s="5">
        <v>1</v>
      </c>
      <c r="G243" s="5">
        <v>1</v>
      </c>
      <c r="H243" s="5">
        <v>1</v>
      </c>
      <c r="I243" s="5">
        <v>1</v>
      </c>
      <c r="J243" s="5">
        <v>1</v>
      </c>
      <c r="K243" s="5">
        <v>1</v>
      </c>
      <c r="L243">
        <f ca="1"/>
        <v>35</v>
      </c>
      <c r="M243">
        <v>9</v>
      </c>
      <c r="P243"/>
      <c r="Q243"/>
      <c r="R243"/>
      <c r="S243"/>
      <c r="T243"/>
      <c r="U243"/>
      <c r="V243"/>
      <c r="W243"/>
      <c r="X243"/>
    </row>
    <row r="244" spans="2:31">
      <c r="B244" s="40" t="str">
        <f ca="1"/>
        <v>28-Aug</v>
      </c>
      <c r="C244" s="5">
        <v>1</v>
      </c>
      <c r="D244" s="5">
        <v>1</v>
      </c>
      <c r="E244" s="5">
        <v>1</v>
      </c>
      <c r="F244" s="5">
        <v>1</v>
      </c>
      <c r="G244" s="5">
        <v>1</v>
      </c>
      <c r="H244" s="5">
        <v>1</v>
      </c>
      <c r="I244" s="5">
        <v>1</v>
      </c>
      <c r="J244" s="5">
        <v>1</v>
      </c>
      <c r="K244" s="5">
        <v>1</v>
      </c>
      <c r="L244">
        <f ca="1"/>
        <v>35</v>
      </c>
      <c r="M244">
        <v>9</v>
      </c>
      <c r="P244"/>
      <c r="Q244"/>
      <c r="R244"/>
      <c r="S244"/>
      <c r="T244"/>
      <c r="U244"/>
      <c r="V244"/>
      <c r="W244"/>
      <c r="X244"/>
    </row>
    <row r="245" spans="2:31">
      <c r="B245" s="40" t="str">
        <f ca="1"/>
        <v>29-Aug</v>
      </c>
      <c r="C245" s="5">
        <v>1</v>
      </c>
      <c r="D245" s="5">
        <v>1</v>
      </c>
      <c r="E245" s="5">
        <v>1</v>
      </c>
      <c r="F245" s="5">
        <v>1</v>
      </c>
      <c r="G245" s="5">
        <v>1</v>
      </c>
      <c r="H245" s="5">
        <v>1</v>
      </c>
      <c r="I245" s="5">
        <v>1</v>
      </c>
      <c r="J245" s="5">
        <v>1</v>
      </c>
      <c r="K245" s="5">
        <v>1</v>
      </c>
      <c r="L245">
        <f ca="1"/>
        <v>35</v>
      </c>
      <c r="M245">
        <v>9</v>
      </c>
      <c r="P245"/>
      <c r="Q245"/>
      <c r="R245"/>
      <c r="S245"/>
      <c r="T245"/>
      <c r="U245"/>
      <c r="V245"/>
      <c r="W245"/>
      <c r="X245"/>
    </row>
    <row r="246" spans="2:31">
      <c r="B246" s="40" t="str">
        <f ca="1"/>
        <v>30-Aug</v>
      </c>
      <c r="C246" s="5">
        <v>1</v>
      </c>
      <c r="D246" s="5">
        <v>1</v>
      </c>
      <c r="E246" s="5">
        <v>1</v>
      </c>
      <c r="F246" s="5">
        <v>1</v>
      </c>
      <c r="G246" s="5">
        <v>1</v>
      </c>
      <c r="H246" s="5">
        <v>1</v>
      </c>
      <c r="I246" s="5">
        <v>1</v>
      </c>
      <c r="J246" s="5">
        <v>1</v>
      </c>
      <c r="K246" s="5">
        <v>1</v>
      </c>
      <c r="L246">
        <f ca="1"/>
        <v>36</v>
      </c>
      <c r="M246">
        <v>9</v>
      </c>
      <c r="P246"/>
      <c r="Q246"/>
      <c r="R246"/>
      <c r="S246"/>
      <c r="T246"/>
      <c r="U246"/>
      <c r="V246"/>
      <c r="W246"/>
      <c r="X246"/>
    </row>
    <row r="247" spans="2:31">
      <c r="B247" s="40" t="str">
        <f ca="1"/>
        <v>31-Aug</v>
      </c>
      <c r="C247" s="5">
        <v>1</v>
      </c>
      <c r="D247" s="5">
        <v>1</v>
      </c>
      <c r="E247" s="5">
        <v>1</v>
      </c>
      <c r="F247" s="5">
        <v>1</v>
      </c>
      <c r="G247" s="5">
        <v>1</v>
      </c>
      <c r="H247" s="5">
        <v>1</v>
      </c>
      <c r="I247" s="5">
        <v>1</v>
      </c>
      <c r="J247" s="5">
        <v>1</v>
      </c>
      <c r="K247" s="5">
        <v>1</v>
      </c>
      <c r="L247">
        <f ca="1"/>
        <v>36</v>
      </c>
      <c r="M247">
        <v>9</v>
      </c>
      <c r="P247"/>
      <c r="Q247"/>
      <c r="R247"/>
      <c r="S247"/>
      <c r="T247"/>
      <c r="U247"/>
      <c r="V247"/>
      <c r="W247"/>
      <c r="X247"/>
    </row>
    <row r="248" spans="2:31">
      <c r="B248" s="40" t="str">
        <f ca="1"/>
        <v>01-Sep</v>
      </c>
      <c r="C248" s="5">
        <v>1</v>
      </c>
      <c r="D248" s="5">
        <v>1</v>
      </c>
      <c r="E248" s="5">
        <v>1</v>
      </c>
      <c r="F248" s="5">
        <v>1</v>
      </c>
      <c r="G248" s="5">
        <v>1</v>
      </c>
      <c r="H248" s="5">
        <v>1</v>
      </c>
      <c r="I248" s="5">
        <v>1</v>
      </c>
      <c r="J248" s="5">
        <v>1</v>
      </c>
      <c r="K248" s="5">
        <v>1</v>
      </c>
      <c r="L248">
        <f ca="1"/>
        <v>36</v>
      </c>
      <c r="M248">
        <v>9</v>
      </c>
      <c r="P248"/>
      <c r="Q248"/>
      <c r="R248"/>
      <c r="S248"/>
      <c r="T248"/>
      <c r="U248"/>
      <c r="V248"/>
      <c r="W248"/>
      <c r="X248"/>
      <c r="AA248" t="s">
        <v>3057</v>
      </c>
      <c r="AE248" t="str">
        <f>_xlfn.TRANSLATE(AA248)</f>
        <v>Yesterday I had a colonoscopy.</v>
      </c>
    </row>
    <row r="249" spans="2:31">
      <c r="B249" s="40" t="str">
        <f ca="1"/>
        <v>02-Sep</v>
      </c>
      <c r="C249" s="5">
        <v>1</v>
      </c>
      <c r="D249" s="5">
        <v>1</v>
      </c>
      <c r="E249" s="5">
        <v>1</v>
      </c>
      <c r="F249" s="5">
        <v>1</v>
      </c>
      <c r="G249" s="5">
        <v>1</v>
      </c>
      <c r="H249" s="5">
        <v>1</v>
      </c>
      <c r="I249" s="5">
        <v>1</v>
      </c>
      <c r="J249" s="5">
        <v>1</v>
      </c>
      <c r="K249" s="5">
        <v>1</v>
      </c>
      <c r="L249">
        <f ca="1"/>
        <v>36</v>
      </c>
      <c r="M249">
        <v>9</v>
      </c>
      <c r="P249"/>
      <c r="Q249"/>
      <c r="R249"/>
      <c r="S249"/>
      <c r="T249"/>
      <c r="U249"/>
      <c r="V249"/>
      <c r="W249"/>
      <c r="X249"/>
      <c r="AA249" t="s">
        <v>3058</v>
      </c>
      <c r="AE249" t="str">
        <f>_xlfn.TRANSLATE(AA249)</f>
        <v>The examination went well.</v>
      </c>
    </row>
    <row r="250" spans="2:31">
      <c r="B250" s="40" t="str">
        <f ca="1"/>
        <v>03-Sep</v>
      </c>
      <c r="C250" s="5">
        <v>1</v>
      </c>
      <c r="D250" s="5">
        <v>1</v>
      </c>
      <c r="E250" s="5">
        <v>1</v>
      </c>
      <c r="F250" s="5">
        <v>1</v>
      </c>
      <c r="G250" s="5">
        <v>1</v>
      </c>
      <c r="H250" s="5">
        <v>1</v>
      </c>
      <c r="I250" s="5">
        <v>1</v>
      </c>
      <c r="J250" s="5">
        <v>1</v>
      </c>
      <c r="K250" s="5">
        <v>1</v>
      </c>
      <c r="L250">
        <f ca="1"/>
        <v>36</v>
      </c>
      <c r="M250">
        <v>9</v>
      </c>
      <c r="P250"/>
      <c r="Q250"/>
      <c r="R250"/>
      <c r="S250"/>
      <c r="T250"/>
      <c r="U250"/>
      <c r="V250"/>
      <c r="W250"/>
      <c r="X250"/>
    </row>
    <row r="251" spans="2:31">
      <c r="B251" s="40" t="str">
        <f ca="1"/>
        <v>04-Sep</v>
      </c>
      <c r="C251" s="5">
        <v>1</v>
      </c>
      <c r="D251" s="5">
        <v>1</v>
      </c>
      <c r="E251" s="5">
        <v>1</v>
      </c>
      <c r="F251" s="5">
        <v>1</v>
      </c>
      <c r="G251" s="5">
        <v>1</v>
      </c>
      <c r="H251" s="5">
        <v>1</v>
      </c>
      <c r="I251" s="5">
        <v>1</v>
      </c>
      <c r="J251" s="5">
        <v>1</v>
      </c>
      <c r="K251" s="5">
        <v>1</v>
      </c>
      <c r="L251">
        <f ca="1"/>
        <v>36</v>
      </c>
      <c r="M251">
        <v>9</v>
      </c>
      <c r="P251"/>
      <c r="Q251"/>
      <c r="R251"/>
      <c r="S251"/>
      <c r="T251"/>
      <c r="U251"/>
      <c r="V251"/>
      <c r="W251"/>
      <c r="X251"/>
    </row>
    <row r="252" spans="2:31">
      <c r="B252" s="40" t="str">
        <f ca="1"/>
        <v>05-Sep</v>
      </c>
      <c r="C252" s="5">
        <v>1</v>
      </c>
      <c r="D252" s="5">
        <v>1</v>
      </c>
      <c r="E252" s="5">
        <v>1</v>
      </c>
      <c r="F252" s="5">
        <v>1</v>
      </c>
      <c r="G252" s="5">
        <v>1</v>
      </c>
      <c r="H252" s="5">
        <v>1</v>
      </c>
      <c r="I252" s="5">
        <v>1</v>
      </c>
      <c r="J252" s="5">
        <v>1</v>
      </c>
      <c r="K252" s="5">
        <v>1</v>
      </c>
      <c r="L252">
        <f ca="1"/>
        <v>36</v>
      </c>
      <c r="M252">
        <v>9</v>
      </c>
      <c r="P252"/>
      <c r="Q252"/>
      <c r="R252"/>
      <c r="S252"/>
      <c r="T252"/>
      <c r="U252"/>
      <c r="V252"/>
      <c r="W252"/>
      <c r="X252"/>
    </row>
    <row r="253" spans="2:31">
      <c r="B253" s="40" t="str">
        <f ca="1"/>
        <v>06-Sep</v>
      </c>
      <c r="C253" s="5">
        <v>1</v>
      </c>
      <c r="D253" s="5">
        <v>1</v>
      </c>
      <c r="E253" s="5">
        <v>1</v>
      </c>
      <c r="F253" s="5">
        <v>1</v>
      </c>
      <c r="G253" s="5">
        <v>1</v>
      </c>
      <c r="H253" s="5">
        <v>1</v>
      </c>
      <c r="I253" s="5">
        <v>1</v>
      </c>
      <c r="J253" s="5">
        <v>1</v>
      </c>
      <c r="K253" s="5">
        <v>1</v>
      </c>
      <c r="L253">
        <f ca="1"/>
        <v>37</v>
      </c>
      <c r="M253">
        <v>9</v>
      </c>
      <c r="P253"/>
      <c r="Q253"/>
      <c r="R253"/>
      <c r="S253"/>
      <c r="T253"/>
      <c r="U253"/>
      <c r="V253"/>
      <c r="W253"/>
      <c r="X253"/>
    </row>
    <row r="254" spans="2:31">
      <c r="B254" s="40" t="str">
        <f ca="1"/>
        <v>07-Sep</v>
      </c>
      <c r="C254" s="5">
        <v>1</v>
      </c>
      <c r="D254" s="5">
        <v>1</v>
      </c>
      <c r="E254" s="5">
        <v>1</v>
      </c>
      <c r="F254" s="5">
        <v>1</v>
      </c>
      <c r="G254" s="5">
        <v>1</v>
      </c>
      <c r="H254" s="5">
        <v>1</v>
      </c>
      <c r="I254" s="5">
        <v>1</v>
      </c>
      <c r="J254" s="5">
        <v>1</v>
      </c>
      <c r="K254" s="5">
        <v>1</v>
      </c>
      <c r="L254">
        <f ca="1"/>
        <v>37</v>
      </c>
      <c r="M254">
        <v>9</v>
      </c>
      <c r="P254"/>
      <c r="Q254"/>
      <c r="R254"/>
      <c r="S254"/>
      <c r="T254"/>
      <c r="U254"/>
      <c r="V254"/>
      <c r="W254"/>
      <c r="X254"/>
    </row>
    <row r="255" spans="2:31">
      <c r="B255" s="40" t="str">
        <f ca="1"/>
        <v>08-Sep</v>
      </c>
      <c r="C255" s="5">
        <v>1</v>
      </c>
      <c r="D255" s="5">
        <v>1</v>
      </c>
      <c r="E255" s="5">
        <v>1</v>
      </c>
      <c r="F255" s="5">
        <v>1</v>
      </c>
      <c r="G255" s="5">
        <v>1</v>
      </c>
      <c r="H255" s="5">
        <v>1</v>
      </c>
      <c r="I255" s="5">
        <v>1</v>
      </c>
      <c r="J255" s="5">
        <v>1</v>
      </c>
      <c r="K255" s="5">
        <v>1</v>
      </c>
      <c r="L255">
        <f ca="1"/>
        <v>37</v>
      </c>
      <c r="M255">
        <v>9</v>
      </c>
      <c r="P255"/>
      <c r="Q255"/>
      <c r="R255"/>
      <c r="S255"/>
      <c r="T255"/>
      <c r="U255"/>
      <c r="V255"/>
      <c r="W255"/>
      <c r="X255"/>
    </row>
    <row r="256" spans="2:31">
      <c r="B256" s="40" t="str">
        <f ca="1"/>
        <v>09-Sep</v>
      </c>
      <c r="C256" s="5">
        <v>1</v>
      </c>
      <c r="D256" s="5">
        <v>1</v>
      </c>
      <c r="E256" s="5">
        <v>1</v>
      </c>
      <c r="F256" s="5">
        <v>1</v>
      </c>
      <c r="G256" s="5">
        <v>1</v>
      </c>
      <c r="H256" s="5">
        <v>1</v>
      </c>
      <c r="I256" s="5">
        <v>1</v>
      </c>
      <c r="J256" s="5">
        <v>1</v>
      </c>
      <c r="K256" s="5">
        <v>1</v>
      </c>
      <c r="L256">
        <f ca="1"/>
        <v>37</v>
      </c>
      <c r="M256">
        <v>9</v>
      </c>
      <c r="P256"/>
      <c r="Q256"/>
      <c r="R256"/>
      <c r="S256"/>
      <c r="T256"/>
      <c r="U256"/>
      <c r="V256"/>
      <c r="W256"/>
      <c r="X256"/>
    </row>
    <row r="257" spans="2:24 1248:1249">
      <c r="B257" s="40" t="str">
        <f ca="1"/>
        <v>10-Sep</v>
      </c>
      <c r="C257" s="5">
        <v>1</v>
      </c>
      <c r="D257" s="5">
        <v>1</v>
      </c>
      <c r="E257" s="5">
        <v>1</v>
      </c>
      <c r="F257" s="5">
        <v>1</v>
      </c>
      <c r="G257" s="5">
        <v>1</v>
      </c>
      <c r="H257" s="5">
        <v>1</v>
      </c>
      <c r="I257" s="5">
        <v>1</v>
      </c>
      <c r="J257" s="5">
        <v>1</v>
      </c>
      <c r="K257" s="5">
        <v>1</v>
      </c>
      <c r="L257">
        <f ca="1"/>
        <v>37</v>
      </c>
      <c r="M257">
        <v>9</v>
      </c>
      <c r="P257"/>
      <c r="Q257"/>
      <c r="R257"/>
      <c r="S257"/>
      <c r="T257"/>
      <c r="U257"/>
      <c r="V257"/>
      <c r="W257"/>
      <c r="X257"/>
    </row>
    <row r="258" spans="2:24 1248:1249">
      <c r="B258" s="40" t="str">
        <f ca="1"/>
        <v>11-Sep</v>
      </c>
      <c r="C258" s="5">
        <v>1</v>
      </c>
      <c r="D258" s="5">
        <v>1</v>
      </c>
      <c r="E258" s="5">
        <v>1</v>
      </c>
      <c r="F258" s="5">
        <v>1</v>
      </c>
      <c r="G258" s="5">
        <v>1</v>
      </c>
      <c r="H258" s="5">
        <v>1</v>
      </c>
      <c r="I258" s="5">
        <v>1</v>
      </c>
      <c r="J258" s="5">
        <v>1</v>
      </c>
      <c r="K258" s="5">
        <v>1</v>
      </c>
      <c r="L258">
        <f ca="1"/>
        <v>37</v>
      </c>
      <c r="M258">
        <v>9</v>
      </c>
      <c r="P258"/>
      <c r="Q258"/>
      <c r="R258"/>
      <c r="S258"/>
      <c r="T258"/>
      <c r="U258"/>
      <c r="V258"/>
      <c r="W258"/>
      <c r="X258"/>
    </row>
    <row r="259" spans="2:24 1248:1249">
      <c r="B259" s="40" t="str">
        <f ca="1"/>
        <v>12-Sep</v>
      </c>
      <c r="C259" s="5">
        <v>1</v>
      </c>
      <c r="D259" s="5">
        <v>1</v>
      </c>
      <c r="E259" s="5">
        <v>1</v>
      </c>
      <c r="F259" s="5">
        <v>1</v>
      </c>
      <c r="G259" s="5">
        <v>1</v>
      </c>
      <c r="H259" s="5">
        <v>1</v>
      </c>
      <c r="I259" s="5">
        <v>1</v>
      </c>
      <c r="J259" s="5">
        <v>1</v>
      </c>
      <c r="K259" s="5">
        <v>1</v>
      </c>
      <c r="L259">
        <f ca="1"/>
        <v>37</v>
      </c>
      <c r="M259">
        <v>9</v>
      </c>
      <c r="P259"/>
      <c r="Q259"/>
      <c r="R259"/>
      <c r="S259"/>
      <c r="T259"/>
      <c r="U259"/>
      <c r="V259"/>
      <c r="W259"/>
      <c r="X259"/>
    </row>
    <row r="260" spans="2:24 1248:1249">
      <c r="B260" s="40" t="str">
        <f ca="1"/>
        <v>13-Sep</v>
      </c>
      <c r="C260" s="5">
        <v>1</v>
      </c>
      <c r="D260" s="5">
        <v>1</v>
      </c>
      <c r="E260" s="5">
        <v>1</v>
      </c>
      <c r="F260" s="5">
        <v>1</v>
      </c>
      <c r="G260" s="5">
        <v>1</v>
      </c>
      <c r="H260" s="5">
        <v>1</v>
      </c>
      <c r="I260" s="5">
        <v>1</v>
      </c>
      <c r="J260" s="5">
        <v>1</v>
      </c>
      <c r="K260" s="5">
        <v>1</v>
      </c>
      <c r="L260">
        <f ca="1"/>
        <v>38</v>
      </c>
      <c r="M260">
        <v>9</v>
      </c>
      <c r="P260"/>
      <c r="Q260"/>
      <c r="R260"/>
      <c r="S260"/>
      <c r="T260"/>
      <c r="U260"/>
      <c r="V260"/>
      <c r="W260"/>
      <c r="X260"/>
    </row>
    <row r="261" spans="2:24 1248:1249">
      <c r="B261" s="40" t="str">
        <f ca="1"/>
        <v>14-Sep</v>
      </c>
      <c r="C261" s="5">
        <v>1</v>
      </c>
      <c r="D261" s="5">
        <v>1</v>
      </c>
      <c r="E261" s="5">
        <v>1</v>
      </c>
      <c r="F261" s="5">
        <v>1</v>
      </c>
      <c r="G261" s="5">
        <v>1</v>
      </c>
      <c r="H261" s="5">
        <v>1</v>
      </c>
      <c r="I261" s="5">
        <v>1</v>
      </c>
      <c r="J261" s="5">
        <v>1</v>
      </c>
      <c r="K261" s="5">
        <v>1</v>
      </c>
      <c r="L261">
        <f ca="1"/>
        <v>38</v>
      </c>
      <c r="M261">
        <v>9</v>
      </c>
      <c r="P261"/>
      <c r="Q261"/>
      <c r="R261"/>
      <c r="S261"/>
      <c r="T261"/>
      <c r="U261"/>
      <c r="V261"/>
      <c r="W261"/>
      <c r="X261"/>
    </row>
    <row r="262" spans="2:24 1248:1249">
      <c r="B262" s="40" t="str">
        <f ca="1"/>
        <v>15-Sep</v>
      </c>
      <c r="C262" s="5">
        <v>1</v>
      </c>
      <c r="D262" s="5">
        <v>1</v>
      </c>
      <c r="E262" s="5">
        <v>1</v>
      </c>
      <c r="F262" s="5">
        <v>1</v>
      </c>
      <c r="G262" s="5">
        <v>1</v>
      </c>
      <c r="H262" s="5">
        <v>1</v>
      </c>
      <c r="I262" s="5">
        <v>1</v>
      </c>
      <c r="J262" s="5">
        <v>1</v>
      </c>
      <c r="K262" s="5">
        <v>1</v>
      </c>
      <c r="L262">
        <f ca="1"/>
        <v>38</v>
      </c>
      <c r="M262">
        <v>9</v>
      </c>
      <c r="P262"/>
      <c r="Q262"/>
      <c r="R262"/>
      <c r="S262"/>
      <c r="T262"/>
      <c r="U262"/>
      <c r="V262"/>
      <c r="W262"/>
      <c r="X262"/>
    </row>
    <row r="263" spans="2:24 1248:1249">
      <c r="B263" s="40" t="str">
        <f ca="1"/>
        <v>16-Sep</v>
      </c>
      <c r="C263" s="5">
        <v>1</v>
      </c>
      <c r="D263" s="5">
        <v>1</v>
      </c>
      <c r="E263" s="5">
        <v>1</v>
      </c>
      <c r="F263" s="5">
        <v>1</v>
      </c>
      <c r="G263" s="5">
        <v>1</v>
      </c>
      <c r="H263" s="5">
        <v>1</v>
      </c>
      <c r="I263" s="5">
        <v>1</v>
      </c>
      <c r="J263" s="5">
        <v>1</v>
      </c>
      <c r="K263" s="5">
        <v>1</v>
      </c>
      <c r="L263">
        <f ca="1"/>
        <v>38</v>
      </c>
      <c r="M263">
        <v>9</v>
      </c>
      <c r="P263"/>
      <c r="Q263"/>
      <c r="R263"/>
      <c r="S263"/>
      <c r="T263"/>
      <c r="U263"/>
      <c r="V263"/>
      <c r="W263"/>
      <c r="X263"/>
    </row>
    <row r="264" spans="2:24 1248:1249">
      <c r="B264" s="40" t="str">
        <f ca="1"/>
        <v>17-Sep</v>
      </c>
      <c r="C264" s="5">
        <v>1</v>
      </c>
      <c r="D264" s="5">
        <v>1</v>
      </c>
      <c r="E264" s="5">
        <v>1</v>
      </c>
      <c r="F264" s="5">
        <v>1</v>
      </c>
      <c r="G264" s="5">
        <v>1</v>
      </c>
      <c r="H264" s="5">
        <v>1</v>
      </c>
      <c r="I264" s="5">
        <v>1</v>
      </c>
      <c r="J264" s="5">
        <v>1</v>
      </c>
      <c r="K264" s="5">
        <v>1</v>
      </c>
      <c r="L264">
        <f ca="1"/>
        <v>38</v>
      </c>
      <c r="M264">
        <v>9</v>
      </c>
      <c r="P264"/>
      <c r="Q264"/>
      <c r="R264"/>
      <c r="S264"/>
      <c r="T264"/>
      <c r="U264"/>
      <c r="V264"/>
      <c r="W264"/>
      <c r="X264"/>
    </row>
    <row r="265" spans="2:24 1248:1249">
      <c r="B265" s="40" t="str">
        <f ca="1"/>
        <v>18-Sep</v>
      </c>
      <c r="C265" s="5">
        <v>1</v>
      </c>
      <c r="D265" s="5">
        <v>1</v>
      </c>
      <c r="E265" s="5">
        <v>1</v>
      </c>
      <c r="F265" s="5">
        <v>1</v>
      </c>
      <c r="G265" s="5">
        <v>1</v>
      </c>
      <c r="H265" s="5">
        <v>1</v>
      </c>
      <c r="I265" s="5">
        <v>1</v>
      </c>
      <c r="J265" s="5">
        <v>1</v>
      </c>
      <c r="K265" s="5">
        <v>1</v>
      </c>
      <c r="L265">
        <f ca="1"/>
        <v>38</v>
      </c>
      <c r="M265">
        <v>9</v>
      </c>
      <c r="P265"/>
      <c r="Q265"/>
      <c r="R265"/>
      <c r="S265"/>
      <c r="T265"/>
      <c r="U265"/>
      <c r="V265"/>
      <c r="W265"/>
      <c r="X265"/>
    </row>
    <row r="266" spans="2:24 1248:1249">
      <c r="B266" s="40" t="str">
        <f ca="1"/>
        <v>19-Sep</v>
      </c>
      <c r="C266" s="5">
        <v>1</v>
      </c>
      <c r="D266" s="5">
        <v>1</v>
      </c>
      <c r="E266" s="5">
        <v>1</v>
      </c>
      <c r="F266" s="5">
        <v>1</v>
      </c>
      <c r="G266" s="5">
        <v>1</v>
      </c>
      <c r="H266" s="5">
        <v>1</v>
      </c>
      <c r="I266" s="5">
        <v>1</v>
      </c>
      <c r="J266" s="5">
        <v>1</v>
      </c>
      <c r="K266" s="5">
        <v>1</v>
      </c>
      <c r="L266">
        <f ca="1"/>
        <v>38</v>
      </c>
      <c r="M266">
        <v>9</v>
      </c>
      <c r="P266"/>
      <c r="Q266"/>
      <c r="R266"/>
      <c r="S266"/>
      <c r="T266"/>
      <c r="U266"/>
      <c r="V266"/>
      <c r="W266"/>
      <c r="X266"/>
      <c r="AUZ266" t="s">
        <v>3070</v>
      </c>
      <c r="AVA266" t="s">
        <v>3071</v>
      </c>
    </row>
    <row r="267" spans="2:24 1248:1249">
      <c r="B267" s="40" t="str">
        <f ca="1"/>
        <v>20-Sep</v>
      </c>
      <c r="C267" s="5">
        <v>1</v>
      </c>
      <c r="D267" s="5">
        <v>1</v>
      </c>
      <c r="E267" s="5">
        <v>1</v>
      </c>
      <c r="F267" s="5">
        <v>1</v>
      </c>
      <c r="G267" s="5">
        <v>1</v>
      </c>
      <c r="H267" s="5">
        <v>1</v>
      </c>
      <c r="I267" s="5">
        <v>1</v>
      </c>
      <c r="J267" s="5">
        <v>1</v>
      </c>
      <c r="K267" s="5">
        <v>1</v>
      </c>
      <c r="L267">
        <f ca="1"/>
        <v>39</v>
      </c>
      <c r="M267">
        <v>9</v>
      </c>
      <c r="P267"/>
      <c r="Q267"/>
      <c r="R267"/>
      <c r="S267"/>
      <c r="T267"/>
      <c r="U267"/>
      <c r="V267"/>
      <c r="W267"/>
      <c r="X267"/>
    </row>
    <row r="268" spans="2:24 1248:1249">
      <c r="B268" s="40" t="str">
        <f ca="1"/>
        <v>21-Sep</v>
      </c>
      <c r="C268" s="5">
        <v>1</v>
      </c>
      <c r="D268" s="5">
        <v>1</v>
      </c>
      <c r="E268" s="5">
        <v>1</v>
      </c>
      <c r="F268" s="5">
        <v>1</v>
      </c>
      <c r="G268" s="5">
        <v>1</v>
      </c>
      <c r="H268" s="5">
        <v>1</v>
      </c>
      <c r="I268" s="5">
        <v>1</v>
      </c>
      <c r="J268" s="5">
        <v>1</v>
      </c>
      <c r="K268" s="5">
        <v>1</v>
      </c>
      <c r="L268">
        <f ca="1"/>
        <v>39</v>
      </c>
      <c r="M268">
        <v>9</v>
      </c>
      <c r="P268"/>
      <c r="Q268"/>
      <c r="R268"/>
      <c r="S268"/>
      <c r="T268"/>
      <c r="U268"/>
      <c r="V268"/>
      <c r="W268"/>
      <c r="X268"/>
    </row>
    <row r="269" spans="2:24 1248:1249">
      <c r="B269" s="40" t="str">
        <f ca="1"/>
        <v>22-Sep</v>
      </c>
      <c r="C269" s="5">
        <v>1</v>
      </c>
      <c r="D269" s="5">
        <v>1</v>
      </c>
      <c r="E269" s="5">
        <v>1</v>
      </c>
      <c r="F269" s="5">
        <v>1</v>
      </c>
      <c r="G269" s="5">
        <v>1</v>
      </c>
      <c r="H269" s="5">
        <v>1</v>
      </c>
      <c r="I269" s="5">
        <v>1</v>
      </c>
      <c r="J269" s="5">
        <v>1</v>
      </c>
      <c r="K269" s="5">
        <v>1</v>
      </c>
      <c r="L269">
        <f ca="1"/>
        <v>39</v>
      </c>
      <c r="M269">
        <v>9</v>
      </c>
      <c r="P269"/>
      <c r="Q269"/>
      <c r="R269"/>
      <c r="S269"/>
      <c r="T269"/>
      <c r="U269"/>
      <c r="V269"/>
      <c r="W269"/>
      <c r="X269"/>
    </row>
    <row r="270" spans="2:24 1248:1249">
      <c r="B270" s="40" t="str">
        <f ca="1"/>
        <v>23-Sep</v>
      </c>
      <c r="C270" s="5">
        <v>1</v>
      </c>
      <c r="D270" s="5">
        <v>1</v>
      </c>
      <c r="E270" s="5">
        <v>1</v>
      </c>
      <c r="F270" s="5">
        <v>1</v>
      </c>
      <c r="G270" s="5">
        <v>1</v>
      </c>
      <c r="H270" s="5">
        <v>1</v>
      </c>
      <c r="I270" s="5">
        <v>1</v>
      </c>
      <c r="J270" s="5">
        <v>1</v>
      </c>
      <c r="K270" s="5">
        <v>1</v>
      </c>
      <c r="L270">
        <f ca="1"/>
        <v>39</v>
      </c>
      <c r="M270">
        <v>9</v>
      </c>
      <c r="P270"/>
      <c r="Q270"/>
      <c r="R270"/>
      <c r="S270"/>
      <c r="T270"/>
      <c r="U270"/>
      <c r="V270"/>
      <c r="W270"/>
      <c r="X270"/>
    </row>
    <row r="271" spans="2:24 1248:1249">
      <c r="B271" s="40" t="str">
        <f ca="1"/>
        <v>24-Sep</v>
      </c>
      <c r="C271" s="5">
        <v>1</v>
      </c>
      <c r="D271" s="5">
        <v>1</v>
      </c>
      <c r="E271" s="5">
        <v>1</v>
      </c>
      <c r="F271" s="5">
        <v>1</v>
      </c>
      <c r="G271" s="5">
        <v>1</v>
      </c>
      <c r="H271" s="5">
        <v>1</v>
      </c>
      <c r="I271" s="5">
        <v>1</v>
      </c>
      <c r="J271" s="5">
        <v>1</v>
      </c>
      <c r="K271" s="5">
        <v>1</v>
      </c>
      <c r="L271">
        <f ca="1"/>
        <v>39</v>
      </c>
      <c r="M271">
        <v>9</v>
      </c>
      <c r="P271"/>
      <c r="Q271"/>
      <c r="R271"/>
      <c r="S271"/>
      <c r="T271"/>
      <c r="U271"/>
      <c r="V271"/>
      <c r="W271"/>
      <c r="X271"/>
    </row>
    <row r="272" spans="2:24 1248:1249">
      <c r="B272" s="40" t="str">
        <f ca="1"/>
        <v>25-Sep</v>
      </c>
      <c r="C272" s="5">
        <v>1</v>
      </c>
      <c r="D272" s="5">
        <v>1</v>
      </c>
      <c r="E272" s="5">
        <v>1</v>
      </c>
      <c r="F272" s="5">
        <v>1</v>
      </c>
      <c r="G272" s="5">
        <v>1</v>
      </c>
      <c r="H272" s="5">
        <v>1</v>
      </c>
      <c r="I272" s="5">
        <v>1</v>
      </c>
      <c r="J272" s="5">
        <v>1</v>
      </c>
      <c r="K272" s="5">
        <v>1</v>
      </c>
      <c r="L272">
        <f ca="1"/>
        <v>39</v>
      </c>
      <c r="M272">
        <v>9</v>
      </c>
      <c r="P272"/>
      <c r="Q272"/>
      <c r="R272"/>
      <c r="S272"/>
      <c r="T272"/>
      <c r="U272"/>
      <c r="V272"/>
      <c r="W272"/>
      <c r="X272"/>
    </row>
    <row r="273" spans="2:24">
      <c r="B273" s="40" t="str">
        <f ca="1"/>
        <v>26-Sep</v>
      </c>
      <c r="C273" s="5">
        <v>1</v>
      </c>
      <c r="D273" s="5">
        <v>1</v>
      </c>
      <c r="E273" s="5">
        <v>1</v>
      </c>
      <c r="F273" s="5">
        <v>1</v>
      </c>
      <c r="G273" s="5">
        <v>1</v>
      </c>
      <c r="H273" s="5">
        <v>1</v>
      </c>
      <c r="I273" s="5">
        <v>1</v>
      </c>
      <c r="J273" s="5">
        <v>1</v>
      </c>
      <c r="K273" s="5">
        <v>1</v>
      </c>
      <c r="L273">
        <f ca="1"/>
        <v>39</v>
      </c>
      <c r="M273">
        <v>9</v>
      </c>
      <c r="P273"/>
      <c r="Q273"/>
      <c r="R273"/>
      <c r="S273"/>
      <c r="T273"/>
      <c r="U273"/>
      <c r="V273"/>
      <c r="W273"/>
      <c r="X273"/>
    </row>
    <row r="274" spans="2:24">
      <c r="B274" s="40" t="str">
        <f ca="1"/>
        <v>27-Sep</v>
      </c>
      <c r="C274" s="5">
        <v>1</v>
      </c>
      <c r="D274" s="5">
        <v>1</v>
      </c>
      <c r="E274" s="5">
        <v>1</v>
      </c>
      <c r="F274" s="5">
        <v>1</v>
      </c>
      <c r="G274" s="5">
        <v>1</v>
      </c>
      <c r="H274" s="5">
        <v>1</v>
      </c>
      <c r="I274" s="5">
        <v>1</v>
      </c>
      <c r="J274" s="5">
        <v>1</v>
      </c>
      <c r="K274" s="5">
        <v>1</v>
      </c>
      <c r="L274">
        <f ca="1"/>
        <v>40</v>
      </c>
      <c r="M274">
        <v>9</v>
      </c>
      <c r="P274"/>
      <c r="Q274"/>
      <c r="R274"/>
      <c r="S274"/>
      <c r="T274"/>
      <c r="U274"/>
      <c r="V274"/>
      <c r="W274"/>
      <c r="X274"/>
    </row>
    <row r="275" spans="2:24">
      <c r="B275" s="40" t="str">
        <f ca="1"/>
        <v>28-Sep</v>
      </c>
      <c r="C275" s="5">
        <v>1</v>
      </c>
      <c r="D275" s="5">
        <v>1</v>
      </c>
      <c r="E275" s="5">
        <v>1</v>
      </c>
      <c r="F275" s="5">
        <v>1</v>
      </c>
      <c r="G275" s="5">
        <v>1</v>
      </c>
      <c r="H275" s="5">
        <v>1</v>
      </c>
      <c r="I275" s="5">
        <v>1</v>
      </c>
      <c r="J275" s="5">
        <v>1</v>
      </c>
      <c r="K275" s="5">
        <v>1</v>
      </c>
      <c r="L275">
        <f ca="1"/>
        <v>40</v>
      </c>
      <c r="M275">
        <v>9</v>
      </c>
      <c r="P275"/>
      <c r="Q275"/>
      <c r="R275"/>
      <c r="S275"/>
      <c r="T275"/>
      <c r="U275"/>
      <c r="V275"/>
      <c r="W275"/>
      <c r="X275"/>
    </row>
    <row r="276" spans="2:24">
      <c r="B276" s="40" t="str">
        <f ca="1"/>
        <v>29-Sep</v>
      </c>
      <c r="C276" s="5">
        <v>1</v>
      </c>
      <c r="D276" s="5">
        <v>1</v>
      </c>
      <c r="E276" s="5">
        <v>1</v>
      </c>
      <c r="F276" s="5">
        <v>1</v>
      </c>
      <c r="G276" s="5">
        <v>1</v>
      </c>
      <c r="H276" s="5">
        <v>1</v>
      </c>
      <c r="I276" s="5">
        <v>1</v>
      </c>
      <c r="J276" s="5">
        <v>1</v>
      </c>
      <c r="K276" s="5">
        <v>1</v>
      </c>
      <c r="L276">
        <f ca="1"/>
        <v>40</v>
      </c>
      <c r="M276">
        <v>9</v>
      </c>
      <c r="P276"/>
      <c r="Q276"/>
      <c r="R276"/>
      <c r="S276"/>
      <c r="T276"/>
      <c r="U276"/>
      <c r="V276"/>
      <c r="W276"/>
      <c r="X276"/>
    </row>
    <row r="277" spans="2:24">
      <c r="B277" s="40" t="str">
        <f ca="1"/>
        <v>30-Sep</v>
      </c>
      <c r="C277" s="5">
        <v>1</v>
      </c>
      <c r="D277" s="5">
        <v>1</v>
      </c>
      <c r="E277" s="5">
        <v>1</v>
      </c>
      <c r="F277" s="5">
        <v>1</v>
      </c>
      <c r="G277" s="5">
        <v>1</v>
      </c>
      <c r="H277" s="5">
        <v>1</v>
      </c>
      <c r="I277" s="5">
        <v>1</v>
      </c>
      <c r="J277" s="5">
        <v>1</v>
      </c>
      <c r="K277" s="5">
        <v>1</v>
      </c>
      <c r="L277">
        <f ca="1"/>
        <v>40</v>
      </c>
      <c r="M277">
        <v>9</v>
      </c>
      <c r="P277"/>
      <c r="Q277"/>
      <c r="R277"/>
      <c r="S277"/>
      <c r="T277"/>
      <c r="U277"/>
      <c r="V277"/>
      <c r="W277"/>
      <c r="X277"/>
    </row>
    <row r="278" spans="2:24">
      <c r="B278" s="40" t="str">
        <f ca="1"/>
        <v>01-Oct</v>
      </c>
      <c r="C278" s="5">
        <v>1</v>
      </c>
      <c r="D278" s="5">
        <v>1</v>
      </c>
      <c r="E278" s="5">
        <v>1</v>
      </c>
      <c r="F278" s="5">
        <v>1</v>
      </c>
      <c r="G278" s="5">
        <v>1</v>
      </c>
      <c r="H278" s="5">
        <v>1</v>
      </c>
      <c r="I278" s="5">
        <v>1</v>
      </c>
      <c r="J278" s="5">
        <v>1</v>
      </c>
      <c r="K278" s="5">
        <v>1</v>
      </c>
      <c r="L278">
        <f ca="1"/>
        <v>40</v>
      </c>
      <c r="M278">
        <v>9</v>
      </c>
      <c r="P278"/>
      <c r="Q278"/>
      <c r="R278"/>
      <c r="S278"/>
      <c r="T278"/>
      <c r="U278"/>
      <c r="V278"/>
      <c r="W278"/>
      <c r="X278"/>
    </row>
    <row r="279" spans="2:24">
      <c r="B279" s="40" t="str">
        <f ca="1"/>
        <v>02-Oct</v>
      </c>
      <c r="C279" s="5">
        <v>1</v>
      </c>
      <c r="D279" s="5">
        <v>1</v>
      </c>
      <c r="E279" s="5">
        <v>1</v>
      </c>
      <c r="F279" s="5">
        <v>1</v>
      </c>
      <c r="G279" s="5">
        <v>1</v>
      </c>
      <c r="H279" s="5">
        <v>1</v>
      </c>
      <c r="I279" s="5">
        <v>1</v>
      </c>
      <c r="J279" s="5">
        <v>1</v>
      </c>
      <c r="K279" s="5">
        <v>1</v>
      </c>
      <c r="L279">
        <f ca="1"/>
        <v>40</v>
      </c>
      <c r="M279">
        <v>9</v>
      </c>
      <c r="P279"/>
      <c r="Q279"/>
      <c r="R279"/>
      <c r="S279"/>
      <c r="T279"/>
      <c r="U279"/>
      <c r="V279"/>
      <c r="W279"/>
      <c r="X279"/>
    </row>
    <row r="280" spans="2:24">
      <c r="B280" s="40" t="str">
        <f ca="1"/>
        <v>03-Oct</v>
      </c>
      <c r="C280" s="5">
        <v>1</v>
      </c>
      <c r="D280" s="5">
        <v>1</v>
      </c>
      <c r="E280" s="5">
        <v>1</v>
      </c>
      <c r="F280" s="5">
        <v>1</v>
      </c>
      <c r="G280" s="5">
        <v>1</v>
      </c>
      <c r="H280" s="5">
        <v>1</v>
      </c>
      <c r="I280" s="5">
        <v>1</v>
      </c>
      <c r="J280" s="5">
        <v>1</v>
      </c>
      <c r="K280" s="5">
        <v>1</v>
      </c>
      <c r="L280">
        <f ca="1"/>
        <v>40</v>
      </c>
      <c r="M280">
        <v>9</v>
      </c>
      <c r="P280"/>
      <c r="Q280"/>
      <c r="R280"/>
      <c r="S280"/>
      <c r="T280"/>
      <c r="U280"/>
      <c r="V280"/>
      <c r="W280"/>
      <c r="X280"/>
    </row>
    <row r="281" spans="2:24">
      <c r="B281" s="40" t="str">
        <f ca="1"/>
        <v>04-Oct</v>
      </c>
      <c r="C281" s="5">
        <v>1</v>
      </c>
      <c r="D281" s="5">
        <v>1</v>
      </c>
      <c r="E281" s="5">
        <v>1</v>
      </c>
      <c r="F281" s="5">
        <v>1</v>
      </c>
      <c r="G281" s="5">
        <v>1</v>
      </c>
      <c r="H281" s="5">
        <v>1</v>
      </c>
      <c r="I281" s="5">
        <v>1</v>
      </c>
      <c r="J281" s="5">
        <v>1</v>
      </c>
      <c r="K281" s="5">
        <v>1</v>
      </c>
      <c r="L281">
        <f ca="1"/>
        <v>41</v>
      </c>
      <c r="M281">
        <v>9</v>
      </c>
      <c r="P281"/>
      <c r="Q281"/>
      <c r="R281"/>
      <c r="S281"/>
      <c r="T281"/>
      <c r="U281"/>
      <c r="V281"/>
      <c r="W281"/>
      <c r="X281"/>
    </row>
    <row r="282" spans="2:24">
      <c r="B282" s="40" t="str">
        <f ca="1"/>
        <v>05-Oct</v>
      </c>
      <c r="C282" s="5">
        <v>1</v>
      </c>
      <c r="D282" s="5">
        <v>1</v>
      </c>
      <c r="E282" s="5">
        <v>1</v>
      </c>
      <c r="F282" s="5">
        <v>1</v>
      </c>
      <c r="G282" s="5">
        <v>1</v>
      </c>
      <c r="H282" s="5">
        <v>1</v>
      </c>
      <c r="I282" s="5">
        <v>1</v>
      </c>
      <c r="J282" s="5">
        <v>1</v>
      </c>
      <c r="K282" s="5">
        <v>1</v>
      </c>
      <c r="L282">
        <f ca="1"/>
        <v>41</v>
      </c>
      <c r="M282">
        <v>9</v>
      </c>
      <c r="P282"/>
      <c r="Q282"/>
      <c r="R282"/>
      <c r="S282"/>
      <c r="T282"/>
      <c r="U282"/>
      <c r="V282"/>
      <c r="W282"/>
      <c r="X282"/>
    </row>
    <row r="283" spans="2:24">
      <c r="B283" s="40" t="str">
        <f ca="1"/>
        <v>06-Oct</v>
      </c>
      <c r="C283" s="5">
        <v>1</v>
      </c>
      <c r="D283" s="5">
        <v>1</v>
      </c>
      <c r="E283" s="5">
        <v>1</v>
      </c>
      <c r="F283" s="5">
        <v>1</v>
      </c>
      <c r="G283" s="5">
        <v>1</v>
      </c>
      <c r="H283" s="5">
        <v>1</v>
      </c>
      <c r="I283" s="5">
        <v>1</v>
      </c>
      <c r="J283" s="5">
        <v>1</v>
      </c>
      <c r="K283" s="5">
        <v>1</v>
      </c>
      <c r="L283">
        <f ca="1"/>
        <v>41</v>
      </c>
      <c r="M283">
        <v>9</v>
      </c>
      <c r="P283"/>
      <c r="Q283"/>
      <c r="R283"/>
      <c r="S283"/>
      <c r="T283"/>
      <c r="U283"/>
      <c r="V283"/>
      <c r="W283"/>
      <c r="X283"/>
    </row>
    <row r="284" spans="2:24">
      <c r="B284" s="40" t="str">
        <f ca="1"/>
        <v>07-Oct</v>
      </c>
      <c r="C284" s="5">
        <v>1</v>
      </c>
      <c r="D284" s="5">
        <v>1</v>
      </c>
      <c r="E284" s="5">
        <v>1</v>
      </c>
      <c r="F284" s="5">
        <v>1</v>
      </c>
      <c r="G284" s="5">
        <v>1</v>
      </c>
      <c r="H284" s="5">
        <v>1</v>
      </c>
      <c r="I284" s="5">
        <v>1</v>
      </c>
      <c r="J284" s="5">
        <v>1</v>
      </c>
      <c r="K284" s="5">
        <v>1</v>
      </c>
      <c r="L284">
        <f ca="1"/>
        <v>41</v>
      </c>
      <c r="M284">
        <v>9</v>
      </c>
      <c r="P284"/>
      <c r="Q284"/>
      <c r="R284"/>
      <c r="S284"/>
      <c r="T284"/>
      <c r="U284"/>
      <c r="V284"/>
      <c r="W284"/>
      <c r="X284"/>
    </row>
    <row r="285" spans="2:24">
      <c r="B285" s="40" t="str">
        <f ca="1"/>
        <v>08-Oct</v>
      </c>
      <c r="C285" s="5">
        <v>1</v>
      </c>
      <c r="D285" s="5">
        <v>1</v>
      </c>
      <c r="E285" s="5">
        <v>1</v>
      </c>
      <c r="F285" s="5">
        <v>1</v>
      </c>
      <c r="G285" s="5">
        <v>1</v>
      </c>
      <c r="H285" s="5">
        <v>1</v>
      </c>
      <c r="I285" s="5">
        <v>1</v>
      </c>
      <c r="J285" s="5">
        <v>1</v>
      </c>
      <c r="K285" s="5">
        <v>1</v>
      </c>
      <c r="L285">
        <f ca="1"/>
        <v>41</v>
      </c>
      <c r="M285">
        <v>9</v>
      </c>
      <c r="P285"/>
      <c r="Q285"/>
      <c r="R285"/>
      <c r="S285"/>
      <c r="T285"/>
      <c r="U285"/>
      <c r="V285"/>
      <c r="W285"/>
      <c r="X285"/>
    </row>
    <row r="286" spans="2:24">
      <c r="B286" s="40" t="str">
        <f ca="1"/>
        <v>09-Oct</v>
      </c>
      <c r="C286" s="5">
        <v>1</v>
      </c>
      <c r="D286" s="5">
        <v>1</v>
      </c>
      <c r="E286" s="5">
        <v>1</v>
      </c>
      <c r="F286" s="5">
        <v>1</v>
      </c>
      <c r="G286" s="5">
        <v>1</v>
      </c>
      <c r="H286" s="5">
        <v>1</v>
      </c>
      <c r="I286" s="5">
        <v>1</v>
      </c>
      <c r="J286" s="5">
        <v>1</v>
      </c>
      <c r="K286" s="5">
        <v>1</v>
      </c>
      <c r="L286">
        <f ca="1"/>
        <v>41</v>
      </c>
      <c r="M286">
        <v>9</v>
      </c>
      <c r="P286"/>
      <c r="Q286"/>
      <c r="R286"/>
      <c r="S286"/>
      <c r="T286"/>
      <c r="U286"/>
      <c r="V286"/>
      <c r="W286"/>
      <c r="X286"/>
    </row>
    <row r="287" spans="2:24">
      <c r="B287" s="40" t="str">
        <f ca="1"/>
        <v>10-Oct</v>
      </c>
      <c r="C287" s="5">
        <v>1</v>
      </c>
      <c r="D287" s="5">
        <v>1</v>
      </c>
      <c r="E287" s="5">
        <v>1</v>
      </c>
      <c r="F287" s="5">
        <v>1</v>
      </c>
      <c r="G287" s="5">
        <v>1</v>
      </c>
      <c r="H287" s="5">
        <v>1</v>
      </c>
      <c r="I287" s="5">
        <v>1</v>
      </c>
      <c r="J287" s="5">
        <v>1</v>
      </c>
      <c r="K287" s="5">
        <v>1</v>
      </c>
      <c r="L287">
        <f ca="1"/>
        <v>41</v>
      </c>
      <c r="M287">
        <v>9</v>
      </c>
      <c r="P287"/>
      <c r="Q287"/>
      <c r="R287"/>
      <c r="S287"/>
      <c r="T287"/>
      <c r="U287"/>
      <c r="V287"/>
      <c r="W287"/>
      <c r="X287"/>
    </row>
    <row r="288" spans="2:24">
      <c r="B288" s="40" t="str">
        <f ca="1"/>
        <v>11-Oct</v>
      </c>
      <c r="C288" s="5">
        <v>1</v>
      </c>
      <c r="D288" s="5">
        <v>1</v>
      </c>
      <c r="E288" s="5">
        <v>1</v>
      </c>
      <c r="F288" s="5">
        <v>1</v>
      </c>
      <c r="G288" s="5">
        <v>1</v>
      </c>
      <c r="H288" s="5">
        <v>1</v>
      </c>
      <c r="I288" s="5">
        <v>1</v>
      </c>
      <c r="J288" s="5">
        <v>1</v>
      </c>
      <c r="K288" s="5">
        <v>1</v>
      </c>
      <c r="L288">
        <f ca="1"/>
        <v>42</v>
      </c>
      <c r="M288">
        <v>9</v>
      </c>
      <c r="P288"/>
      <c r="Q288"/>
      <c r="R288"/>
      <c r="S288"/>
      <c r="T288"/>
      <c r="U288"/>
      <c r="V288"/>
      <c r="W288"/>
      <c r="X288"/>
    </row>
    <row r="289" spans="2:24">
      <c r="B289" s="40" t="str">
        <f ca="1"/>
        <v>12-Oct</v>
      </c>
      <c r="C289" s="5">
        <v>1</v>
      </c>
      <c r="D289" s="5">
        <v>1</v>
      </c>
      <c r="E289" s="5">
        <v>1</v>
      </c>
      <c r="F289" s="5">
        <v>1</v>
      </c>
      <c r="G289" s="5">
        <v>1</v>
      </c>
      <c r="H289" s="5">
        <v>1</v>
      </c>
      <c r="I289" s="5">
        <v>1</v>
      </c>
      <c r="J289" s="5">
        <v>1</v>
      </c>
      <c r="K289" s="5">
        <v>1</v>
      </c>
      <c r="L289">
        <f ca="1"/>
        <v>42</v>
      </c>
      <c r="M289">
        <v>9</v>
      </c>
      <c r="P289"/>
      <c r="Q289"/>
      <c r="R289"/>
      <c r="S289"/>
      <c r="T289"/>
      <c r="U289"/>
      <c r="V289"/>
      <c r="W289"/>
      <c r="X289"/>
    </row>
    <row r="290" spans="2:24">
      <c r="B290" s="40" t="str">
        <f ca="1"/>
        <v>13-Oct</v>
      </c>
      <c r="C290" s="5">
        <v>1</v>
      </c>
      <c r="D290" s="5">
        <v>1</v>
      </c>
      <c r="E290" s="5">
        <v>1</v>
      </c>
      <c r="F290" s="5">
        <v>1</v>
      </c>
      <c r="G290" s="5">
        <v>1</v>
      </c>
      <c r="H290" s="5">
        <v>1</v>
      </c>
      <c r="I290" s="5">
        <v>1</v>
      </c>
      <c r="J290" s="5">
        <v>1</v>
      </c>
      <c r="K290" s="5">
        <v>1</v>
      </c>
      <c r="L290">
        <f ca="1"/>
        <v>42</v>
      </c>
      <c r="M290">
        <v>9</v>
      </c>
      <c r="P290"/>
      <c r="Q290"/>
      <c r="R290"/>
      <c r="S290"/>
      <c r="T290"/>
      <c r="U290"/>
      <c r="V290"/>
      <c r="W290"/>
      <c r="X290"/>
    </row>
    <row r="291" spans="2:24">
      <c r="B291" s="40" t="str">
        <f ca="1"/>
        <v>14-Oct</v>
      </c>
      <c r="C291" s="5">
        <v>1</v>
      </c>
      <c r="D291" s="5">
        <v>1</v>
      </c>
      <c r="E291" s="5">
        <v>1</v>
      </c>
      <c r="F291" s="5">
        <v>1</v>
      </c>
      <c r="G291" s="5">
        <v>1</v>
      </c>
      <c r="H291" s="5">
        <v>1</v>
      </c>
      <c r="I291" s="5">
        <v>1</v>
      </c>
      <c r="J291" s="5">
        <v>1</v>
      </c>
      <c r="K291" s="5">
        <v>1</v>
      </c>
      <c r="L291">
        <f ca="1"/>
        <v>42</v>
      </c>
      <c r="M291">
        <v>9</v>
      </c>
      <c r="P291"/>
      <c r="Q291"/>
      <c r="R291"/>
      <c r="S291"/>
      <c r="T291"/>
      <c r="U291"/>
      <c r="V291"/>
      <c r="W291"/>
      <c r="X291"/>
    </row>
    <row r="292" spans="2:24">
      <c r="B292" s="40" t="str">
        <f ca="1"/>
        <v>15-Oct</v>
      </c>
      <c r="C292" s="5">
        <v>1</v>
      </c>
      <c r="D292" s="5">
        <v>1</v>
      </c>
      <c r="E292" s="5">
        <v>1</v>
      </c>
      <c r="F292" s="5">
        <v>1</v>
      </c>
      <c r="G292" s="5">
        <v>1</v>
      </c>
      <c r="H292" s="5">
        <v>1</v>
      </c>
      <c r="I292" s="5">
        <v>1</v>
      </c>
      <c r="J292" s="5">
        <v>1</v>
      </c>
      <c r="K292" s="5">
        <v>1</v>
      </c>
      <c r="L292">
        <f ca="1"/>
        <v>42</v>
      </c>
      <c r="M292">
        <v>9</v>
      </c>
      <c r="P292"/>
      <c r="Q292"/>
      <c r="R292"/>
      <c r="S292"/>
      <c r="T292"/>
      <c r="U292"/>
      <c r="V292"/>
      <c r="W292"/>
      <c r="X292"/>
    </row>
    <row r="293" spans="2:24">
      <c r="B293" s="40" t="str">
        <f ca="1"/>
        <v>16-Oct</v>
      </c>
      <c r="C293" s="5">
        <v>1</v>
      </c>
      <c r="D293" s="5">
        <v>1</v>
      </c>
      <c r="E293" s="5">
        <v>1</v>
      </c>
      <c r="F293" s="5">
        <v>1</v>
      </c>
      <c r="G293" s="5">
        <v>1</v>
      </c>
      <c r="H293" s="5">
        <v>1</v>
      </c>
      <c r="I293" s="5">
        <v>1</v>
      </c>
      <c r="J293" s="5">
        <v>1</v>
      </c>
      <c r="K293" s="5">
        <v>1</v>
      </c>
      <c r="L293">
        <f ca="1"/>
        <v>42</v>
      </c>
      <c r="M293">
        <v>9</v>
      </c>
      <c r="P293"/>
      <c r="Q293"/>
      <c r="R293"/>
      <c r="S293"/>
      <c r="T293"/>
      <c r="U293"/>
      <c r="V293"/>
      <c r="W293"/>
      <c r="X293"/>
    </row>
    <row r="294" spans="2:24">
      <c r="B294" s="40" t="str">
        <f ca="1"/>
        <v>17-Oct</v>
      </c>
      <c r="C294" s="5">
        <v>1</v>
      </c>
      <c r="D294" s="5">
        <v>1</v>
      </c>
      <c r="E294" s="5">
        <v>1</v>
      </c>
      <c r="F294" s="5">
        <v>1</v>
      </c>
      <c r="G294" s="5">
        <v>1</v>
      </c>
      <c r="H294" s="5">
        <v>1</v>
      </c>
      <c r="I294" s="5">
        <v>1</v>
      </c>
      <c r="J294" s="5">
        <v>1</v>
      </c>
      <c r="K294" s="5">
        <v>1</v>
      </c>
      <c r="L294">
        <f ca="1"/>
        <v>42</v>
      </c>
      <c r="M294">
        <v>9</v>
      </c>
      <c r="P294"/>
      <c r="Q294"/>
      <c r="R294"/>
      <c r="S294"/>
      <c r="T294"/>
      <c r="U294"/>
      <c r="V294"/>
      <c r="W294"/>
      <c r="X294"/>
    </row>
    <row r="295" spans="2:24">
      <c r="B295" s="40" t="str">
        <f ca="1"/>
        <v>18-Oct</v>
      </c>
      <c r="C295" s="5">
        <v>1</v>
      </c>
      <c r="D295" s="5">
        <v>1</v>
      </c>
      <c r="E295" s="5">
        <v>1</v>
      </c>
      <c r="F295" s="5">
        <v>1</v>
      </c>
      <c r="G295" s="5">
        <v>1</v>
      </c>
      <c r="H295" s="5">
        <v>1</v>
      </c>
      <c r="I295" s="5">
        <v>1</v>
      </c>
      <c r="J295" s="5">
        <v>1</v>
      </c>
      <c r="K295" s="5">
        <v>1</v>
      </c>
      <c r="L295">
        <f ca="1"/>
        <v>43</v>
      </c>
      <c r="M295">
        <v>9</v>
      </c>
      <c r="P295"/>
      <c r="Q295"/>
      <c r="R295"/>
      <c r="S295"/>
      <c r="T295"/>
      <c r="U295"/>
      <c r="V295"/>
      <c r="W295"/>
      <c r="X295"/>
    </row>
    <row r="296" spans="2:24">
      <c r="B296" s="40" t="str">
        <f ca="1"/>
        <v>19-Oct</v>
      </c>
      <c r="C296" s="5">
        <v>1</v>
      </c>
      <c r="D296" s="5">
        <v>1</v>
      </c>
      <c r="E296" s="5">
        <v>1</v>
      </c>
      <c r="F296" s="5">
        <v>1</v>
      </c>
      <c r="G296" s="5">
        <v>1</v>
      </c>
      <c r="H296" s="5">
        <v>1</v>
      </c>
      <c r="I296" s="5">
        <v>1</v>
      </c>
      <c r="J296" s="5">
        <v>1</v>
      </c>
      <c r="K296" s="5">
        <v>1</v>
      </c>
      <c r="L296">
        <f ca="1"/>
        <v>43</v>
      </c>
      <c r="M296">
        <v>9</v>
      </c>
      <c r="P296"/>
      <c r="Q296"/>
      <c r="R296"/>
      <c r="S296"/>
      <c r="T296"/>
      <c r="U296"/>
      <c r="V296"/>
      <c r="W296"/>
      <c r="X296"/>
    </row>
    <row r="297" spans="2:24">
      <c r="B297" s="40" t="str">
        <f ca="1"/>
        <v>20-Oct</v>
      </c>
      <c r="C297" s="5">
        <v>1</v>
      </c>
      <c r="D297" s="5">
        <v>1</v>
      </c>
      <c r="E297" s="5">
        <v>1</v>
      </c>
      <c r="F297" s="5">
        <v>1</v>
      </c>
      <c r="G297" s="5">
        <v>1</v>
      </c>
      <c r="H297" s="5">
        <v>1</v>
      </c>
      <c r="I297" s="5">
        <v>1</v>
      </c>
      <c r="J297" s="5">
        <v>1</v>
      </c>
      <c r="K297" s="5">
        <v>1</v>
      </c>
      <c r="L297">
        <f ca="1"/>
        <v>43</v>
      </c>
      <c r="M297">
        <v>9</v>
      </c>
      <c r="P297"/>
      <c r="Q297"/>
      <c r="R297"/>
      <c r="S297"/>
      <c r="T297"/>
      <c r="U297"/>
      <c r="V297"/>
      <c r="W297"/>
      <c r="X297"/>
    </row>
    <row r="298" spans="2:24">
      <c r="B298" s="40" t="str">
        <f ca="1"/>
        <v>21-Oct</v>
      </c>
      <c r="C298" s="5">
        <v>1</v>
      </c>
      <c r="D298" s="5">
        <v>1</v>
      </c>
      <c r="E298" s="5">
        <v>1</v>
      </c>
      <c r="F298" s="5">
        <v>1</v>
      </c>
      <c r="G298" s="5">
        <v>1</v>
      </c>
      <c r="H298" s="5">
        <v>1</v>
      </c>
      <c r="I298" s="5">
        <v>1</v>
      </c>
      <c r="J298" s="5">
        <v>1</v>
      </c>
      <c r="K298" s="5">
        <v>1</v>
      </c>
      <c r="L298">
        <f ca="1"/>
        <v>43</v>
      </c>
      <c r="M298">
        <v>9</v>
      </c>
      <c r="P298"/>
      <c r="Q298"/>
      <c r="R298"/>
      <c r="S298"/>
      <c r="T298"/>
      <c r="U298"/>
      <c r="V298"/>
      <c r="W298"/>
      <c r="X298"/>
    </row>
    <row r="299" spans="2:24">
      <c r="B299" s="40" t="str">
        <f ca="1"/>
        <v>22-Oct</v>
      </c>
      <c r="C299" s="5">
        <v>1</v>
      </c>
      <c r="D299" s="5">
        <v>1</v>
      </c>
      <c r="E299" s="5">
        <v>1</v>
      </c>
      <c r="F299" s="5">
        <v>1</v>
      </c>
      <c r="G299" s="5">
        <v>1</v>
      </c>
      <c r="H299" s="5">
        <v>1</v>
      </c>
      <c r="I299" s="5">
        <v>1</v>
      </c>
      <c r="J299" s="5">
        <v>1</v>
      </c>
      <c r="K299" s="5">
        <v>1</v>
      </c>
      <c r="L299">
        <f ca="1"/>
        <v>43</v>
      </c>
      <c r="M299">
        <v>9</v>
      </c>
      <c r="P299"/>
      <c r="Q299"/>
      <c r="R299"/>
      <c r="S299"/>
      <c r="T299"/>
      <c r="U299"/>
      <c r="V299"/>
      <c r="W299"/>
      <c r="X299"/>
    </row>
    <row r="300" spans="2:24">
      <c r="B300" s="40" t="str">
        <f ca="1"/>
        <v>23-Oct</v>
      </c>
      <c r="C300" s="5">
        <v>1</v>
      </c>
      <c r="D300" s="5">
        <v>1</v>
      </c>
      <c r="E300" s="5">
        <v>1</v>
      </c>
      <c r="F300" s="5">
        <v>1</v>
      </c>
      <c r="G300" s="5">
        <v>1</v>
      </c>
      <c r="H300" s="5">
        <v>1</v>
      </c>
      <c r="I300" s="5">
        <v>1</v>
      </c>
      <c r="J300" s="5">
        <v>1</v>
      </c>
      <c r="K300" s="5">
        <v>1</v>
      </c>
      <c r="L300">
        <f ca="1"/>
        <v>43</v>
      </c>
      <c r="M300">
        <v>9</v>
      </c>
      <c r="P300"/>
      <c r="Q300"/>
      <c r="R300"/>
      <c r="S300"/>
      <c r="T300"/>
      <c r="U300"/>
      <c r="V300"/>
      <c r="W300"/>
      <c r="X300"/>
    </row>
    <row r="301" spans="2:24">
      <c r="B301" s="40" t="str">
        <f ca="1"/>
        <v>24-Oct</v>
      </c>
      <c r="C301" s="5">
        <v>1</v>
      </c>
      <c r="D301" s="5">
        <v>1</v>
      </c>
      <c r="E301" s="5">
        <v>1</v>
      </c>
      <c r="F301" s="5">
        <v>1</v>
      </c>
      <c r="G301" s="5">
        <v>1</v>
      </c>
      <c r="H301" s="5">
        <v>1</v>
      </c>
      <c r="I301" s="5">
        <v>1</v>
      </c>
      <c r="J301" s="5">
        <v>1</v>
      </c>
      <c r="K301" s="5">
        <v>1</v>
      </c>
      <c r="L301">
        <f ca="1"/>
        <v>43</v>
      </c>
      <c r="M301">
        <v>9</v>
      </c>
      <c r="P301"/>
      <c r="Q301"/>
      <c r="R301"/>
      <c r="S301"/>
      <c r="T301"/>
      <c r="U301"/>
      <c r="V301"/>
      <c r="W301"/>
      <c r="X301"/>
    </row>
    <row r="302" spans="2:24">
      <c r="B302" s="40" t="str">
        <f ca="1"/>
        <v>25-Oct</v>
      </c>
      <c r="C302" s="5">
        <v>0</v>
      </c>
      <c r="D302" s="5">
        <v>1</v>
      </c>
      <c r="E302" s="5">
        <v>1</v>
      </c>
      <c r="F302" s="5">
        <v>0</v>
      </c>
      <c r="G302" s="5">
        <v>1</v>
      </c>
      <c r="H302" s="5">
        <v>1</v>
      </c>
      <c r="I302" s="5">
        <v>1</v>
      </c>
      <c r="J302" s="5">
        <v>0</v>
      </c>
      <c r="K302" s="5">
        <v>1</v>
      </c>
      <c r="L302">
        <f ca="1"/>
        <v>44</v>
      </c>
      <c r="M302">
        <v>6</v>
      </c>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c r="AC338" t="s">
        <v>76</v>
      </c>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P362"/>
      <c r="Q362"/>
      <c r="R362"/>
      <c r="S362"/>
      <c r="T362"/>
      <c r="U362"/>
      <c r="V362"/>
      <c r="W362"/>
      <c r="X362"/>
    </row>
  </sheetData>
  <conditionalFormatting sqref="O5:X95">
    <cfRule type="expression" dxfId="76" priority="7">
      <formula>AND(LEN($O5)&gt;0,MOD(ROW(O5)-ROW($O$4),2))</formula>
    </cfRule>
  </conditionalFormatting>
  <conditionalFormatting sqref="O5:O95">
    <cfRule type="expression" dxfId="75" priority="6">
      <formula>LEN(O5)=0</formula>
    </cfRule>
  </conditionalFormatting>
  <conditionalFormatting sqref="B5:K65 B66:G67 I66:K67 B68:K361">
    <cfRule type="expression" dxfId="74" priority="4" stopIfTrue="1">
      <formula>LEN($B5)=0</formula>
    </cfRule>
    <cfRule type="expression" dxfId="73" priority="5" stopIfTrue="1">
      <formula>(LEN($B5)&gt;0)*(MOD(ROW(B5)-ROW(B$4),2)=0)</formula>
    </cfRule>
    <cfRule type="expression" dxfId="72" priority="8" stopIfTrue="1">
      <formula>AND(LEN($B5)&gt;0,MOD(ROW(B5)-ROW(B$4),2)=1)</formula>
    </cfRule>
  </conditionalFormatting>
  <conditionalFormatting sqref="H66">
    <cfRule type="expression" dxfId="71" priority="73" stopIfTrue="1">
      <formula>LEN($B67)=0</formula>
    </cfRule>
    <cfRule type="expression" dxfId="70" priority="74" stopIfTrue="1">
      <formula>(LEN($B67)&gt;0)*(MOD(ROW(H66)-ROW(H$4),2)=0)</formula>
    </cfRule>
    <cfRule type="expression" dxfId="69" priority="75" stopIfTrue="1">
      <formula>AND(LEN($B67)&gt;0,MOD(ROW(H66)-ROW(H$4),2)=1)</formula>
    </cfRule>
  </conditionalFormatting>
  <conditionalFormatting sqref="H67">
    <cfRule type="expression" dxfId="68" priority="1" stopIfTrue="1">
      <formula>LEN($B67)=0</formula>
    </cfRule>
    <cfRule type="expression" dxfId="67" priority="2" stopIfTrue="1">
      <formula>(LEN($B67)&gt;0)*(MOD(ROW(H67)-ROW(H$4),2)=0)</formula>
    </cfRule>
    <cfRule type="expression" dxfId="66"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671"/>
  <sheetViews>
    <sheetView topLeftCell="A4" workbookViewId="0">
      <pane ySplit="5" topLeftCell="A655" activePane="bottomLeft" state="frozen"/>
      <selection activeCell="Y145" sqref="Y145"/>
      <selection pane="bottomLeft" activeCell="L674" sqref="L674"/>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671"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671">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row r="565" spans="4:27">
      <c r="D565" t="str">
        <f ca="1"/>
        <v>11-Jul</v>
      </c>
      <c r="E565" s="5">
        <v>0</v>
      </c>
      <c r="F565" s="5">
        <v>0</v>
      </c>
      <c r="G565" s="5">
        <v>0</v>
      </c>
      <c r="H565" s="5">
        <v>0</v>
      </c>
      <c r="I565" s="5">
        <v>0</v>
      </c>
      <c r="J565" s="5">
        <v>0</v>
      </c>
      <c r="K565" s="5">
        <v>0</v>
      </c>
      <c r="L565" s="5">
        <v>0</v>
      </c>
      <c r="M565" s="5">
        <v>0</v>
      </c>
      <c r="N565" s="5">
        <v>0</v>
      </c>
      <c r="O565" s="5">
        <v>0</v>
      </c>
      <c r="P565" s="5">
        <v>0</v>
      </c>
      <c r="Q565" s="5">
        <v>0</v>
      </c>
      <c r="R565" s="5">
        <v>0</v>
      </c>
      <c r="S565" s="5">
        <v>0</v>
      </c>
      <c r="T565" s="5">
        <v>0</v>
      </c>
      <c r="U565" s="5">
        <v>0</v>
      </c>
      <c r="V565" s="5">
        <v>0</v>
      </c>
      <c r="W565" s="5">
        <v>1</v>
      </c>
      <c r="X565" s="5">
        <v>1</v>
      </c>
      <c r="Y565" s="5">
        <v>0</v>
      </c>
      <c r="AA565">
        <v>2</v>
      </c>
    </row>
    <row r="566" spans="4:27">
      <c r="D566" t="str">
        <f ca="1"/>
        <v>12-Jul</v>
      </c>
      <c r="E566" s="5">
        <v>0</v>
      </c>
      <c r="F566" s="5">
        <v>0</v>
      </c>
      <c r="G566" s="5">
        <v>0</v>
      </c>
      <c r="H566" s="5">
        <v>0</v>
      </c>
      <c r="I566" s="5">
        <v>0</v>
      </c>
      <c r="J566" s="5">
        <v>0</v>
      </c>
      <c r="K566" s="5">
        <v>0</v>
      </c>
      <c r="L566" s="5">
        <v>0</v>
      </c>
      <c r="M566" s="5">
        <v>0</v>
      </c>
      <c r="N566" s="5">
        <v>0</v>
      </c>
      <c r="O566" s="5">
        <v>0</v>
      </c>
      <c r="P566" s="5">
        <v>0</v>
      </c>
      <c r="Q566" s="5">
        <v>0</v>
      </c>
      <c r="R566" s="5">
        <v>0</v>
      </c>
      <c r="S566" s="5">
        <v>0</v>
      </c>
      <c r="T566" s="5">
        <v>0</v>
      </c>
      <c r="U566" s="5">
        <v>0</v>
      </c>
      <c r="V566" s="5">
        <v>0</v>
      </c>
      <c r="W566" s="5">
        <v>1</v>
      </c>
      <c r="X566" s="5">
        <v>1</v>
      </c>
      <c r="Y566" s="5">
        <v>0</v>
      </c>
      <c r="AA566">
        <v>2</v>
      </c>
    </row>
    <row r="567" spans="4:27">
      <c r="D567" t="str">
        <f ca="1"/>
        <v>13-Jul</v>
      </c>
      <c r="E567" s="5">
        <v>0</v>
      </c>
      <c r="F567" s="5">
        <v>0</v>
      </c>
      <c r="G567" s="5">
        <v>0</v>
      </c>
      <c r="H567" s="5">
        <v>0</v>
      </c>
      <c r="I567" s="5">
        <v>0</v>
      </c>
      <c r="J567" s="5">
        <v>0</v>
      </c>
      <c r="K567" s="5">
        <v>0</v>
      </c>
      <c r="L567" s="5">
        <v>0</v>
      </c>
      <c r="M567" s="5">
        <v>0</v>
      </c>
      <c r="N567" s="5">
        <v>0</v>
      </c>
      <c r="O567" s="5">
        <v>0</v>
      </c>
      <c r="P567" s="5">
        <v>0</v>
      </c>
      <c r="Q567" s="5">
        <v>0</v>
      </c>
      <c r="R567" s="5">
        <v>0</v>
      </c>
      <c r="S567" s="5">
        <v>0</v>
      </c>
      <c r="T567" s="5">
        <v>0</v>
      </c>
      <c r="U567" s="5">
        <v>0</v>
      </c>
      <c r="V567" s="5">
        <v>0</v>
      </c>
      <c r="W567" s="5">
        <v>1</v>
      </c>
      <c r="X567" s="5">
        <v>1</v>
      </c>
      <c r="Y567" s="5">
        <v>0</v>
      </c>
      <c r="AA567">
        <v>2</v>
      </c>
    </row>
    <row r="568" spans="4:27">
      <c r="D568" t="str">
        <f ca="1"/>
        <v>14-Jul</v>
      </c>
      <c r="E568" s="5">
        <v>0</v>
      </c>
      <c r="F568" s="5">
        <v>0</v>
      </c>
      <c r="G568" s="5">
        <v>0</v>
      </c>
      <c r="H568" s="5">
        <v>0</v>
      </c>
      <c r="I568" s="5">
        <v>0</v>
      </c>
      <c r="J568" s="5">
        <v>0</v>
      </c>
      <c r="K568" s="5">
        <v>0</v>
      </c>
      <c r="L568" s="5">
        <v>0</v>
      </c>
      <c r="M568" s="5">
        <v>0</v>
      </c>
      <c r="N568" s="5">
        <v>0</v>
      </c>
      <c r="O568" s="5">
        <v>0</v>
      </c>
      <c r="P568" s="5">
        <v>0</v>
      </c>
      <c r="Q568" s="5">
        <v>0</v>
      </c>
      <c r="R568" s="5">
        <v>0</v>
      </c>
      <c r="S568" s="5">
        <v>0</v>
      </c>
      <c r="T568" s="5">
        <v>0</v>
      </c>
      <c r="U568" s="5">
        <v>0</v>
      </c>
      <c r="V568" s="5">
        <v>0</v>
      </c>
      <c r="W568" s="5">
        <v>1</v>
      </c>
      <c r="X568" s="5">
        <v>1</v>
      </c>
      <c r="Y568" s="5">
        <v>0</v>
      </c>
      <c r="AA568">
        <v>2</v>
      </c>
    </row>
    <row r="569" spans="4:27">
      <c r="D569" t="str">
        <f ca="1"/>
        <v>15-Jul</v>
      </c>
      <c r="E569" s="5">
        <v>0</v>
      </c>
      <c r="F569" s="5">
        <v>0</v>
      </c>
      <c r="G569" s="5">
        <v>0</v>
      </c>
      <c r="H569" s="5">
        <v>0</v>
      </c>
      <c r="I569" s="5">
        <v>0</v>
      </c>
      <c r="J569" s="5">
        <v>0</v>
      </c>
      <c r="K569" s="5">
        <v>0</v>
      </c>
      <c r="L569" s="5">
        <v>0</v>
      </c>
      <c r="M569" s="5">
        <v>0</v>
      </c>
      <c r="N569" s="5">
        <v>0</v>
      </c>
      <c r="O569" s="5">
        <v>0</v>
      </c>
      <c r="P569" s="5">
        <v>0</v>
      </c>
      <c r="Q569" s="5">
        <v>0</v>
      </c>
      <c r="R569" s="5">
        <v>0</v>
      </c>
      <c r="S569" s="5">
        <v>0</v>
      </c>
      <c r="T569" s="5">
        <v>0</v>
      </c>
      <c r="U569" s="5">
        <v>0</v>
      </c>
      <c r="V569" s="5">
        <v>0</v>
      </c>
      <c r="W569" s="5">
        <v>1</v>
      </c>
      <c r="X569" s="5">
        <v>1</v>
      </c>
      <c r="Y569" s="5">
        <v>0</v>
      </c>
      <c r="AA569">
        <v>2</v>
      </c>
    </row>
    <row r="570" spans="4:27">
      <c r="D570" t="str">
        <f ca="1"/>
        <v>16-Jul</v>
      </c>
      <c r="E570" s="5">
        <v>0</v>
      </c>
      <c r="F570" s="5">
        <v>0</v>
      </c>
      <c r="G570" s="5">
        <v>0</v>
      </c>
      <c r="H570" s="5">
        <v>0</v>
      </c>
      <c r="I570" s="5">
        <v>0</v>
      </c>
      <c r="J570" s="5">
        <v>0</v>
      </c>
      <c r="K570" s="5">
        <v>0</v>
      </c>
      <c r="L570" s="5">
        <v>0</v>
      </c>
      <c r="M570" s="5">
        <v>0</v>
      </c>
      <c r="N570" s="5">
        <v>0</v>
      </c>
      <c r="O570" s="5">
        <v>0</v>
      </c>
      <c r="P570" s="5">
        <v>0</v>
      </c>
      <c r="Q570" s="5">
        <v>0</v>
      </c>
      <c r="R570" s="5">
        <v>0</v>
      </c>
      <c r="S570" s="5">
        <v>0</v>
      </c>
      <c r="T570" s="5">
        <v>0</v>
      </c>
      <c r="U570" s="5">
        <v>0</v>
      </c>
      <c r="V570" s="5">
        <v>0</v>
      </c>
      <c r="W570" s="5">
        <v>1</v>
      </c>
      <c r="X570" s="5">
        <v>1</v>
      </c>
      <c r="Y570" s="5">
        <v>0</v>
      </c>
      <c r="AA570">
        <v>2</v>
      </c>
    </row>
    <row r="571" spans="4:27">
      <c r="D571" t="str">
        <f ca="1"/>
        <v>17-Jul</v>
      </c>
      <c r="E571" s="5">
        <v>0</v>
      </c>
      <c r="F571" s="5">
        <v>0</v>
      </c>
      <c r="G571" s="5">
        <v>0</v>
      </c>
      <c r="H571" s="5">
        <v>0</v>
      </c>
      <c r="I571" s="5">
        <v>0</v>
      </c>
      <c r="J571" s="5">
        <v>0</v>
      </c>
      <c r="K571" s="5">
        <v>0</v>
      </c>
      <c r="L571" s="5">
        <v>0</v>
      </c>
      <c r="M571" s="5">
        <v>0</v>
      </c>
      <c r="N571" s="5">
        <v>0</v>
      </c>
      <c r="O571" s="5">
        <v>0</v>
      </c>
      <c r="P571" s="5">
        <v>0</v>
      </c>
      <c r="Q571" s="5">
        <v>0</v>
      </c>
      <c r="R571" s="5">
        <v>0</v>
      </c>
      <c r="S571" s="5">
        <v>0</v>
      </c>
      <c r="T571" s="5">
        <v>0</v>
      </c>
      <c r="U571" s="5">
        <v>0</v>
      </c>
      <c r="V571" s="5">
        <v>0</v>
      </c>
      <c r="W571" s="5">
        <v>1</v>
      </c>
      <c r="X571" s="5">
        <v>1</v>
      </c>
      <c r="Y571" s="5">
        <v>0</v>
      </c>
      <c r="AA571">
        <v>2</v>
      </c>
    </row>
    <row r="572" spans="4:27">
      <c r="D572" t="str">
        <f ca="1"/>
        <v>18-Jul</v>
      </c>
      <c r="E572" s="5">
        <v>0</v>
      </c>
      <c r="F572" s="5">
        <v>0</v>
      </c>
      <c r="G572" s="5">
        <v>0</v>
      </c>
      <c r="H572" s="5">
        <v>0</v>
      </c>
      <c r="I572" s="5">
        <v>0</v>
      </c>
      <c r="J572" s="5">
        <v>0</v>
      </c>
      <c r="K572" s="5">
        <v>0</v>
      </c>
      <c r="L572" s="5">
        <v>0</v>
      </c>
      <c r="M572" s="5">
        <v>0</v>
      </c>
      <c r="N572" s="5">
        <v>0</v>
      </c>
      <c r="O572" s="5">
        <v>0</v>
      </c>
      <c r="P572" s="5">
        <v>0</v>
      </c>
      <c r="Q572" s="5">
        <v>0</v>
      </c>
      <c r="R572" s="5">
        <v>0</v>
      </c>
      <c r="S572" s="5">
        <v>0</v>
      </c>
      <c r="T572" s="5">
        <v>0</v>
      </c>
      <c r="U572" s="5">
        <v>0</v>
      </c>
      <c r="V572" s="5">
        <v>0</v>
      </c>
      <c r="W572" s="5">
        <v>1</v>
      </c>
      <c r="X572" s="5">
        <v>1</v>
      </c>
      <c r="Y572" s="5">
        <v>0</v>
      </c>
      <c r="AA572">
        <v>2</v>
      </c>
    </row>
    <row r="573" spans="4:27">
      <c r="D573" t="str">
        <f ca="1"/>
        <v>19-Jul</v>
      </c>
      <c r="E573" s="5">
        <v>0</v>
      </c>
      <c r="F573" s="5">
        <v>0</v>
      </c>
      <c r="G573" s="5">
        <v>0</v>
      </c>
      <c r="H573" s="5">
        <v>0</v>
      </c>
      <c r="I573" s="5">
        <v>0</v>
      </c>
      <c r="J573" s="5">
        <v>0</v>
      </c>
      <c r="K573" s="5">
        <v>0</v>
      </c>
      <c r="L573" s="5">
        <v>0</v>
      </c>
      <c r="M573" s="5">
        <v>0</v>
      </c>
      <c r="N573" s="5">
        <v>0</v>
      </c>
      <c r="O573" s="5">
        <v>0</v>
      </c>
      <c r="P573" s="5">
        <v>0</v>
      </c>
      <c r="Q573" s="5">
        <v>0</v>
      </c>
      <c r="R573" s="5">
        <v>0</v>
      </c>
      <c r="S573" s="5">
        <v>0</v>
      </c>
      <c r="T573" s="5">
        <v>0</v>
      </c>
      <c r="U573" s="5">
        <v>0</v>
      </c>
      <c r="V573" s="5">
        <v>0</v>
      </c>
      <c r="W573" s="5">
        <v>1</v>
      </c>
      <c r="X573" s="5">
        <v>1</v>
      </c>
      <c r="Y573" s="5">
        <v>0</v>
      </c>
      <c r="AA573">
        <v>2</v>
      </c>
    </row>
    <row r="574" spans="4:27">
      <c r="D574" t="str">
        <f ca="1"/>
        <v>20-Jul</v>
      </c>
      <c r="E574" s="5">
        <v>0</v>
      </c>
      <c r="F574" s="5">
        <v>0</v>
      </c>
      <c r="G574" s="5">
        <v>0</v>
      </c>
      <c r="H574" s="5">
        <v>0</v>
      </c>
      <c r="I574" s="5">
        <v>0</v>
      </c>
      <c r="J574" s="5">
        <v>0</v>
      </c>
      <c r="K574" s="5">
        <v>0</v>
      </c>
      <c r="L574" s="5">
        <v>0</v>
      </c>
      <c r="M574" s="5">
        <v>0</v>
      </c>
      <c r="N574" s="5">
        <v>0</v>
      </c>
      <c r="O574" s="5">
        <v>0</v>
      </c>
      <c r="P574" s="5">
        <v>0</v>
      </c>
      <c r="Q574" s="5">
        <v>0</v>
      </c>
      <c r="R574" s="5">
        <v>0</v>
      </c>
      <c r="S574" s="5">
        <v>0</v>
      </c>
      <c r="T574" s="5">
        <v>0</v>
      </c>
      <c r="U574" s="5">
        <v>0</v>
      </c>
      <c r="V574" s="5">
        <v>0</v>
      </c>
      <c r="W574" s="5">
        <v>1</v>
      </c>
      <c r="X574" s="5">
        <v>1</v>
      </c>
      <c r="Y574" s="5">
        <v>0</v>
      </c>
      <c r="AA574">
        <v>2</v>
      </c>
    </row>
    <row r="575" spans="4:27">
      <c r="D575" t="str">
        <f ca="1"/>
        <v>21-Jul</v>
      </c>
      <c r="E575" s="5">
        <v>0</v>
      </c>
      <c r="F575" s="5">
        <v>0</v>
      </c>
      <c r="G575" s="5">
        <v>0</v>
      </c>
      <c r="H575" s="5">
        <v>0</v>
      </c>
      <c r="I575" s="5">
        <v>0</v>
      </c>
      <c r="J575" s="5">
        <v>0</v>
      </c>
      <c r="K575" s="5">
        <v>0</v>
      </c>
      <c r="L575" s="5">
        <v>0</v>
      </c>
      <c r="M575" s="5">
        <v>0</v>
      </c>
      <c r="N575" s="5">
        <v>0</v>
      </c>
      <c r="O575" s="5">
        <v>0</v>
      </c>
      <c r="P575" s="5">
        <v>0</v>
      </c>
      <c r="Q575" s="5">
        <v>0</v>
      </c>
      <c r="R575" s="5">
        <v>0</v>
      </c>
      <c r="S575" s="5">
        <v>0</v>
      </c>
      <c r="T575" s="5">
        <v>0</v>
      </c>
      <c r="U575" s="5">
        <v>0</v>
      </c>
      <c r="V575" s="5">
        <v>0</v>
      </c>
      <c r="W575" s="5">
        <v>1</v>
      </c>
      <c r="X575" s="5">
        <v>1</v>
      </c>
      <c r="Y575" s="5">
        <v>0</v>
      </c>
      <c r="AA575">
        <v>2</v>
      </c>
    </row>
    <row r="576" spans="4:27">
      <c r="D576" t="str">
        <f ca="1"/>
        <v>22-Jul</v>
      </c>
      <c r="E576" s="5">
        <v>0</v>
      </c>
      <c r="F576" s="5">
        <v>0</v>
      </c>
      <c r="G576" s="5">
        <v>0</v>
      </c>
      <c r="H576" s="5">
        <v>0</v>
      </c>
      <c r="I576" s="5">
        <v>0</v>
      </c>
      <c r="J576" s="5">
        <v>0</v>
      </c>
      <c r="K576" s="5">
        <v>0</v>
      </c>
      <c r="L576" s="5">
        <v>0</v>
      </c>
      <c r="M576" s="5">
        <v>0</v>
      </c>
      <c r="N576" s="5">
        <v>0</v>
      </c>
      <c r="O576" s="5">
        <v>0</v>
      </c>
      <c r="P576" s="5">
        <v>0</v>
      </c>
      <c r="Q576" s="5">
        <v>0</v>
      </c>
      <c r="R576" s="5">
        <v>0</v>
      </c>
      <c r="S576" s="5">
        <v>0</v>
      </c>
      <c r="T576" s="5">
        <v>0</v>
      </c>
      <c r="U576" s="5">
        <v>0</v>
      </c>
      <c r="V576" s="5">
        <v>0</v>
      </c>
      <c r="W576" s="5">
        <v>1</v>
      </c>
      <c r="X576" s="5">
        <v>1</v>
      </c>
      <c r="Y576" s="5">
        <v>0</v>
      </c>
      <c r="AA576">
        <v>2</v>
      </c>
    </row>
    <row r="577" spans="4:27">
      <c r="D577" t="str">
        <f ca="1"/>
        <v>23-Jul</v>
      </c>
      <c r="E577" s="5">
        <v>0</v>
      </c>
      <c r="F577" s="5">
        <v>0</v>
      </c>
      <c r="G577" s="5">
        <v>0</v>
      </c>
      <c r="H577" s="5">
        <v>0</v>
      </c>
      <c r="I577" s="5">
        <v>0</v>
      </c>
      <c r="J577" s="5">
        <v>0</v>
      </c>
      <c r="K577" s="5">
        <v>0</v>
      </c>
      <c r="L577" s="5">
        <v>0</v>
      </c>
      <c r="M577" s="5">
        <v>0</v>
      </c>
      <c r="N577" s="5">
        <v>0</v>
      </c>
      <c r="O577" s="5">
        <v>0</v>
      </c>
      <c r="P577" s="5">
        <v>0</v>
      </c>
      <c r="Q577" s="5">
        <v>0</v>
      </c>
      <c r="R577" s="5">
        <v>0</v>
      </c>
      <c r="S577" s="5">
        <v>0</v>
      </c>
      <c r="T577" s="5">
        <v>0</v>
      </c>
      <c r="U577" s="5">
        <v>0</v>
      </c>
      <c r="V577" s="5">
        <v>0</v>
      </c>
      <c r="W577" s="5">
        <v>1</v>
      </c>
      <c r="X577" s="5">
        <v>1</v>
      </c>
      <c r="Y577" s="5">
        <v>0</v>
      </c>
      <c r="AA577">
        <v>2</v>
      </c>
    </row>
    <row r="578" spans="4:27">
      <c r="D578" t="str">
        <f ca="1"/>
        <v>24-Jul</v>
      </c>
      <c r="E578" s="5">
        <v>0</v>
      </c>
      <c r="F578" s="5">
        <v>0</v>
      </c>
      <c r="G578" s="5">
        <v>0</v>
      </c>
      <c r="H578" s="5">
        <v>0</v>
      </c>
      <c r="I578" s="5">
        <v>0</v>
      </c>
      <c r="J578" s="5">
        <v>0</v>
      </c>
      <c r="K578" s="5">
        <v>0</v>
      </c>
      <c r="L578" s="5">
        <v>0</v>
      </c>
      <c r="M578" s="5">
        <v>0</v>
      </c>
      <c r="N578" s="5">
        <v>0</v>
      </c>
      <c r="O578" s="5">
        <v>0</v>
      </c>
      <c r="P578" s="5">
        <v>0</v>
      </c>
      <c r="Q578" s="5">
        <v>0</v>
      </c>
      <c r="R578" s="5">
        <v>0</v>
      </c>
      <c r="S578" s="5">
        <v>0</v>
      </c>
      <c r="T578" s="5">
        <v>0</v>
      </c>
      <c r="U578" s="5">
        <v>0</v>
      </c>
      <c r="V578" s="5">
        <v>0</v>
      </c>
      <c r="W578" s="5">
        <v>1</v>
      </c>
      <c r="X578" s="5">
        <v>1</v>
      </c>
      <c r="Y578" s="5">
        <v>0</v>
      </c>
      <c r="AA578">
        <v>2</v>
      </c>
    </row>
    <row r="579" spans="4:27">
      <c r="D579" t="str">
        <f ca="1"/>
        <v>25-Jul</v>
      </c>
      <c r="E579" s="5">
        <v>0</v>
      </c>
      <c r="F579" s="5">
        <v>0</v>
      </c>
      <c r="G579" s="5">
        <v>0</v>
      </c>
      <c r="H579" s="5">
        <v>0</v>
      </c>
      <c r="I579" s="5">
        <v>0</v>
      </c>
      <c r="J579" s="5">
        <v>0</v>
      </c>
      <c r="K579" s="5">
        <v>0</v>
      </c>
      <c r="L579" s="5">
        <v>0</v>
      </c>
      <c r="M579" s="5">
        <v>0</v>
      </c>
      <c r="N579" s="5">
        <v>0</v>
      </c>
      <c r="O579" s="5">
        <v>0</v>
      </c>
      <c r="P579" s="5">
        <v>0</v>
      </c>
      <c r="Q579" s="5">
        <v>0</v>
      </c>
      <c r="R579" s="5">
        <v>0</v>
      </c>
      <c r="S579" s="5">
        <v>0</v>
      </c>
      <c r="T579" s="5">
        <v>0</v>
      </c>
      <c r="U579" s="5">
        <v>0</v>
      </c>
      <c r="V579" s="5">
        <v>0</v>
      </c>
      <c r="W579" s="5">
        <v>1</v>
      </c>
      <c r="X579" s="5">
        <v>1</v>
      </c>
      <c r="Y579" s="5">
        <v>0</v>
      </c>
      <c r="AA579">
        <v>2</v>
      </c>
    </row>
    <row r="580" spans="4:27">
      <c r="D580" t="str">
        <f ca="1"/>
        <v>26-Jul</v>
      </c>
      <c r="E580" s="5">
        <v>0</v>
      </c>
      <c r="F580" s="5">
        <v>0</v>
      </c>
      <c r="G580" s="5">
        <v>0</v>
      </c>
      <c r="H580" s="5">
        <v>0</v>
      </c>
      <c r="I580" s="5">
        <v>0</v>
      </c>
      <c r="J580" s="5">
        <v>0</v>
      </c>
      <c r="K580" s="5">
        <v>0</v>
      </c>
      <c r="L580" s="5">
        <v>0</v>
      </c>
      <c r="M580" s="5">
        <v>0</v>
      </c>
      <c r="N580" s="5">
        <v>0</v>
      </c>
      <c r="O580" s="5">
        <v>0</v>
      </c>
      <c r="P580" s="5">
        <v>0</v>
      </c>
      <c r="Q580" s="5">
        <v>0</v>
      </c>
      <c r="R580" s="5">
        <v>0</v>
      </c>
      <c r="S580" s="5">
        <v>0</v>
      </c>
      <c r="T580" s="5">
        <v>0</v>
      </c>
      <c r="U580" s="5">
        <v>0</v>
      </c>
      <c r="V580" s="5">
        <v>0</v>
      </c>
      <c r="W580" s="5">
        <v>1</v>
      </c>
      <c r="X580" s="5">
        <v>1</v>
      </c>
      <c r="Y580" s="5">
        <v>0</v>
      </c>
      <c r="AA580">
        <v>2</v>
      </c>
    </row>
    <row r="581" spans="4:27">
      <c r="D581" t="str">
        <f ca="1"/>
        <v>27-Jul</v>
      </c>
      <c r="E581" s="5">
        <v>0</v>
      </c>
      <c r="F581" s="5">
        <v>0</v>
      </c>
      <c r="G581" s="5">
        <v>0</v>
      </c>
      <c r="H581" s="5">
        <v>0</v>
      </c>
      <c r="I581" s="5">
        <v>0</v>
      </c>
      <c r="J581" s="5">
        <v>0</v>
      </c>
      <c r="K581" s="5">
        <v>0</v>
      </c>
      <c r="L581" s="5">
        <v>0</v>
      </c>
      <c r="M581" s="5">
        <v>0</v>
      </c>
      <c r="N581" s="5">
        <v>0</v>
      </c>
      <c r="O581" s="5">
        <v>0</v>
      </c>
      <c r="P581" s="5">
        <v>0</v>
      </c>
      <c r="Q581" s="5">
        <v>0</v>
      </c>
      <c r="R581" s="5">
        <v>0</v>
      </c>
      <c r="S581" s="5">
        <v>0</v>
      </c>
      <c r="T581" s="5">
        <v>0</v>
      </c>
      <c r="U581" s="5">
        <v>0</v>
      </c>
      <c r="V581" s="5">
        <v>0</v>
      </c>
      <c r="W581" s="5">
        <v>1</v>
      </c>
      <c r="X581" s="5">
        <v>1</v>
      </c>
      <c r="Y581" s="5">
        <v>0</v>
      </c>
      <c r="AA581">
        <v>2</v>
      </c>
    </row>
    <row r="582" spans="4:27">
      <c r="D582" t="str">
        <f ca="1"/>
        <v>28-Jul</v>
      </c>
      <c r="E582" s="5">
        <v>0</v>
      </c>
      <c r="F582" s="5">
        <v>0</v>
      </c>
      <c r="G582" s="5">
        <v>0</v>
      </c>
      <c r="H582" s="5">
        <v>0</v>
      </c>
      <c r="I582" s="5">
        <v>0</v>
      </c>
      <c r="J582" s="5">
        <v>0</v>
      </c>
      <c r="K582" s="5">
        <v>0</v>
      </c>
      <c r="L582" s="5">
        <v>0</v>
      </c>
      <c r="M582" s="5">
        <v>0</v>
      </c>
      <c r="N582" s="5">
        <v>0</v>
      </c>
      <c r="O582" s="5">
        <v>0</v>
      </c>
      <c r="P582" s="5">
        <v>0</v>
      </c>
      <c r="Q582" s="5">
        <v>0</v>
      </c>
      <c r="R582" s="5">
        <v>0</v>
      </c>
      <c r="S582" s="5">
        <v>0</v>
      </c>
      <c r="T582" s="5">
        <v>0</v>
      </c>
      <c r="U582" s="5">
        <v>0</v>
      </c>
      <c r="V582" s="5">
        <v>0</v>
      </c>
      <c r="W582" s="5">
        <v>1</v>
      </c>
      <c r="X582" s="5">
        <v>1</v>
      </c>
      <c r="Y582" s="5">
        <v>0</v>
      </c>
      <c r="AA582">
        <v>2</v>
      </c>
    </row>
    <row r="583" spans="4:27">
      <c r="D583" t="str">
        <f ca="1"/>
        <v>29-Jul</v>
      </c>
      <c r="E583" s="5">
        <v>0</v>
      </c>
      <c r="F583" s="5">
        <v>0</v>
      </c>
      <c r="G583" s="5">
        <v>0</v>
      </c>
      <c r="H583" s="5">
        <v>0</v>
      </c>
      <c r="I583" s="5">
        <v>0</v>
      </c>
      <c r="J583" s="5">
        <v>0</v>
      </c>
      <c r="K583" s="5">
        <v>0</v>
      </c>
      <c r="L583" s="5">
        <v>0</v>
      </c>
      <c r="M583" s="5">
        <v>0</v>
      </c>
      <c r="N583" s="5">
        <v>0</v>
      </c>
      <c r="O583" s="5">
        <v>0</v>
      </c>
      <c r="P583" s="5">
        <v>0</v>
      </c>
      <c r="Q583" s="5">
        <v>0</v>
      </c>
      <c r="R583" s="5">
        <v>0</v>
      </c>
      <c r="S583" s="5">
        <v>0</v>
      </c>
      <c r="T583" s="5">
        <v>0</v>
      </c>
      <c r="U583" s="5">
        <v>0</v>
      </c>
      <c r="V583" s="5">
        <v>0</v>
      </c>
      <c r="W583" s="5">
        <v>1</v>
      </c>
      <c r="X583" s="5">
        <v>1</v>
      </c>
      <c r="Y583" s="5">
        <v>0</v>
      </c>
      <c r="AA583">
        <v>2</v>
      </c>
    </row>
    <row r="584" spans="4:27">
      <c r="D584" t="str">
        <f ca="1"/>
        <v>30-Jul</v>
      </c>
      <c r="E584" s="5">
        <v>0</v>
      </c>
      <c r="F584" s="5">
        <v>0</v>
      </c>
      <c r="G584" s="5">
        <v>0</v>
      </c>
      <c r="H584" s="5">
        <v>0</v>
      </c>
      <c r="I584" s="5">
        <v>0</v>
      </c>
      <c r="J584" s="5">
        <v>0</v>
      </c>
      <c r="K584" s="5">
        <v>0</v>
      </c>
      <c r="L584" s="5">
        <v>0</v>
      </c>
      <c r="M584" s="5">
        <v>0</v>
      </c>
      <c r="N584" s="5">
        <v>0</v>
      </c>
      <c r="O584" s="5">
        <v>0</v>
      </c>
      <c r="P584" s="5">
        <v>0</v>
      </c>
      <c r="Q584" s="5">
        <v>0</v>
      </c>
      <c r="R584" s="5">
        <v>0</v>
      </c>
      <c r="S584" s="5">
        <v>0</v>
      </c>
      <c r="T584" s="5">
        <v>0</v>
      </c>
      <c r="U584" s="5">
        <v>0</v>
      </c>
      <c r="V584" s="5">
        <v>0</v>
      </c>
      <c r="W584" s="5">
        <v>1</v>
      </c>
      <c r="X584" s="5">
        <v>1</v>
      </c>
      <c r="Y584" s="5">
        <v>0</v>
      </c>
      <c r="AA584">
        <v>2</v>
      </c>
    </row>
    <row r="585" spans="4:27">
      <c r="D585" t="str">
        <f ca="1"/>
        <v>31-Jul</v>
      </c>
      <c r="E585" s="5">
        <v>0</v>
      </c>
      <c r="F585" s="5">
        <v>0</v>
      </c>
      <c r="G585" s="5">
        <v>0</v>
      </c>
      <c r="H585" s="5">
        <v>0</v>
      </c>
      <c r="I585" s="5">
        <v>0</v>
      </c>
      <c r="J585" s="5">
        <v>0</v>
      </c>
      <c r="K585" s="5">
        <v>0</v>
      </c>
      <c r="L585" s="5">
        <v>0</v>
      </c>
      <c r="M585" s="5">
        <v>0</v>
      </c>
      <c r="N585" s="5">
        <v>0</v>
      </c>
      <c r="O585" s="5">
        <v>0</v>
      </c>
      <c r="P585" s="5">
        <v>0</v>
      </c>
      <c r="Q585" s="5">
        <v>0</v>
      </c>
      <c r="R585" s="5">
        <v>0</v>
      </c>
      <c r="S585" s="5">
        <v>0</v>
      </c>
      <c r="T585" s="5">
        <v>0</v>
      </c>
      <c r="U585" s="5">
        <v>0</v>
      </c>
      <c r="V585" s="5">
        <v>0</v>
      </c>
      <c r="W585" s="5">
        <v>1</v>
      </c>
      <c r="X585" s="5">
        <v>1</v>
      </c>
      <c r="Y585" s="5">
        <v>0</v>
      </c>
      <c r="AA585">
        <v>2</v>
      </c>
    </row>
    <row r="586" spans="4:27">
      <c r="D586" t="str">
        <f ca="1"/>
        <v>01-Aug</v>
      </c>
      <c r="E586" s="5">
        <v>0</v>
      </c>
      <c r="F586" s="5">
        <v>0</v>
      </c>
      <c r="G586" s="5">
        <v>0</v>
      </c>
      <c r="H586" s="5">
        <v>0</v>
      </c>
      <c r="I586" s="5">
        <v>0</v>
      </c>
      <c r="J586" s="5">
        <v>0</v>
      </c>
      <c r="K586" s="5">
        <v>0</v>
      </c>
      <c r="L586" s="5">
        <v>0</v>
      </c>
      <c r="M586" s="5">
        <v>0</v>
      </c>
      <c r="N586" s="5">
        <v>0</v>
      </c>
      <c r="O586" s="5">
        <v>0</v>
      </c>
      <c r="P586" s="5">
        <v>0</v>
      </c>
      <c r="Q586" s="5">
        <v>0</v>
      </c>
      <c r="R586" s="5">
        <v>0</v>
      </c>
      <c r="S586" s="5">
        <v>0</v>
      </c>
      <c r="T586" s="5">
        <v>0</v>
      </c>
      <c r="U586" s="5">
        <v>0</v>
      </c>
      <c r="V586" s="5">
        <v>0</v>
      </c>
      <c r="W586" s="5">
        <v>1</v>
      </c>
      <c r="X586" s="5">
        <v>1</v>
      </c>
      <c r="Y586" s="5">
        <v>0</v>
      </c>
      <c r="AA586">
        <v>2</v>
      </c>
    </row>
    <row r="587" spans="4:27">
      <c r="D587" t="str">
        <f ca="1"/>
        <v>02-Aug</v>
      </c>
      <c r="E587" s="5">
        <v>0</v>
      </c>
      <c r="F587" s="5">
        <v>0</v>
      </c>
      <c r="G587" s="5">
        <v>0</v>
      </c>
      <c r="H587" s="5">
        <v>0</v>
      </c>
      <c r="I587" s="5">
        <v>0</v>
      </c>
      <c r="J587" s="5">
        <v>0</v>
      </c>
      <c r="K587" s="5">
        <v>0</v>
      </c>
      <c r="L587" s="5">
        <v>0</v>
      </c>
      <c r="M587" s="5">
        <v>0</v>
      </c>
      <c r="N587" s="5">
        <v>0</v>
      </c>
      <c r="O587" s="5">
        <v>0</v>
      </c>
      <c r="P587" s="5">
        <v>0</v>
      </c>
      <c r="Q587" s="5">
        <v>0</v>
      </c>
      <c r="R587" s="5">
        <v>0</v>
      </c>
      <c r="S587" s="5">
        <v>0</v>
      </c>
      <c r="T587" s="5">
        <v>0</v>
      </c>
      <c r="U587" s="5">
        <v>0</v>
      </c>
      <c r="V587" s="5">
        <v>0</v>
      </c>
      <c r="W587" s="5">
        <v>1</v>
      </c>
      <c r="X587" s="5">
        <v>1</v>
      </c>
      <c r="Y587" s="5">
        <v>0</v>
      </c>
      <c r="AA587">
        <v>2</v>
      </c>
    </row>
    <row r="588" spans="4:27">
      <c r="D588" t="str">
        <f ca="1"/>
        <v>03-Aug</v>
      </c>
      <c r="E588" s="5">
        <v>0</v>
      </c>
      <c r="F588" s="5">
        <v>0</v>
      </c>
      <c r="G588" s="5">
        <v>0</v>
      </c>
      <c r="H588" s="5">
        <v>0</v>
      </c>
      <c r="I588" s="5">
        <v>0</v>
      </c>
      <c r="J588" s="5">
        <v>0</v>
      </c>
      <c r="K588" s="5">
        <v>0</v>
      </c>
      <c r="L588" s="5">
        <v>0</v>
      </c>
      <c r="M588" s="5">
        <v>0</v>
      </c>
      <c r="N588" s="5">
        <v>0</v>
      </c>
      <c r="O588" s="5">
        <v>0</v>
      </c>
      <c r="P588" s="5">
        <v>0</v>
      </c>
      <c r="Q588" s="5">
        <v>0</v>
      </c>
      <c r="R588" s="5">
        <v>0</v>
      </c>
      <c r="S588" s="5">
        <v>0</v>
      </c>
      <c r="T588" s="5">
        <v>0</v>
      </c>
      <c r="U588" s="5">
        <v>0</v>
      </c>
      <c r="V588" s="5">
        <v>0</v>
      </c>
      <c r="W588" s="5">
        <v>1</v>
      </c>
      <c r="X588" s="5">
        <v>1</v>
      </c>
      <c r="Y588" s="5">
        <v>0</v>
      </c>
      <c r="AA588">
        <v>2</v>
      </c>
    </row>
    <row r="589" spans="4:27">
      <c r="D589" t="str">
        <f ca="1"/>
        <v>04-Aug</v>
      </c>
      <c r="E589" s="5">
        <v>0</v>
      </c>
      <c r="F589" s="5">
        <v>0</v>
      </c>
      <c r="G589" s="5">
        <v>0</v>
      </c>
      <c r="H589" s="5">
        <v>0</v>
      </c>
      <c r="I589" s="5">
        <v>0</v>
      </c>
      <c r="J589" s="5">
        <v>0</v>
      </c>
      <c r="K589" s="5">
        <v>0</v>
      </c>
      <c r="L589" s="5">
        <v>0</v>
      </c>
      <c r="M589" s="5">
        <v>0</v>
      </c>
      <c r="N589" s="5">
        <v>0</v>
      </c>
      <c r="O589" s="5">
        <v>0</v>
      </c>
      <c r="P589" s="5">
        <v>0</v>
      </c>
      <c r="Q589" s="5">
        <v>0</v>
      </c>
      <c r="R589" s="5">
        <v>0</v>
      </c>
      <c r="S589" s="5">
        <v>0</v>
      </c>
      <c r="T589" s="5">
        <v>0</v>
      </c>
      <c r="U589" s="5">
        <v>0</v>
      </c>
      <c r="V589" s="5">
        <v>0</v>
      </c>
      <c r="W589" s="5">
        <v>1</v>
      </c>
      <c r="X589" s="5">
        <v>1</v>
      </c>
      <c r="Y589" s="5">
        <v>0</v>
      </c>
      <c r="AA589">
        <v>2</v>
      </c>
    </row>
    <row r="590" spans="4:27">
      <c r="D590" t="str">
        <f ca="1"/>
        <v>05-Aug</v>
      </c>
      <c r="E590" s="5">
        <v>0</v>
      </c>
      <c r="F590" s="5">
        <v>0</v>
      </c>
      <c r="G590" s="5">
        <v>0</v>
      </c>
      <c r="H590" s="5">
        <v>0</v>
      </c>
      <c r="I590" s="5">
        <v>0</v>
      </c>
      <c r="J590" s="5">
        <v>0</v>
      </c>
      <c r="K590" s="5">
        <v>0</v>
      </c>
      <c r="L590" s="5">
        <v>0</v>
      </c>
      <c r="M590" s="5">
        <v>0</v>
      </c>
      <c r="N590" s="5">
        <v>0</v>
      </c>
      <c r="O590" s="5">
        <v>0</v>
      </c>
      <c r="P590" s="5">
        <v>0</v>
      </c>
      <c r="Q590" s="5">
        <v>0</v>
      </c>
      <c r="R590" s="5">
        <v>0</v>
      </c>
      <c r="S590" s="5">
        <v>0</v>
      </c>
      <c r="T590" s="5">
        <v>0</v>
      </c>
      <c r="U590" s="5">
        <v>0</v>
      </c>
      <c r="V590" s="5">
        <v>0</v>
      </c>
      <c r="W590" s="5">
        <v>1</v>
      </c>
      <c r="X590" s="5">
        <v>1</v>
      </c>
      <c r="Y590" s="5">
        <v>0</v>
      </c>
      <c r="AA590">
        <v>2</v>
      </c>
    </row>
    <row r="591" spans="4:27">
      <c r="D591" t="str">
        <f ca="1"/>
        <v>06-Aug</v>
      </c>
      <c r="E591" s="5">
        <v>0</v>
      </c>
      <c r="F591" s="5">
        <v>0</v>
      </c>
      <c r="G591" s="5">
        <v>0</v>
      </c>
      <c r="H591" s="5">
        <v>0</v>
      </c>
      <c r="I591" s="5">
        <v>0</v>
      </c>
      <c r="J591" s="5">
        <v>0</v>
      </c>
      <c r="K591" s="5">
        <v>0</v>
      </c>
      <c r="L591" s="5">
        <v>0</v>
      </c>
      <c r="M591" s="5">
        <v>0</v>
      </c>
      <c r="N591" s="5">
        <v>0</v>
      </c>
      <c r="O591" s="5">
        <v>0</v>
      </c>
      <c r="P591" s="5">
        <v>0</v>
      </c>
      <c r="Q591" s="5">
        <v>0</v>
      </c>
      <c r="R591" s="5">
        <v>0</v>
      </c>
      <c r="S591" s="5">
        <v>0</v>
      </c>
      <c r="T591" s="5">
        <v>0</v>
      </c>
      <c r="U591" s="5">
        <v>0</v>
      </c>
      <c r="V591" s="5">
        <v>0</v>
      </c>
      <c r="W591" s="5">
        <v>1</v>
      </c>
      <c r="X591" s="5">
        <v>1</v>
      </c>
      <c r="Y591" s="5">
        <v>0</v>
      </c>
      <c r="AA591">
        <v>2</v>
      </c>
    </row>
    <row r="592" spans="4:27">
      <c r="D592" t="str">
        <f ca="1"/>
        <v>07-Aug</v>
      </c>
      <c r="E592" s="5">
        <v>0</v>
      </c>
      <c r="F592" s="5">
        <v>0</v>
      </c>
      <c r="G592" s="5">
        <v>0</v>
      </c>
      <c r="H592" s="5">
        <v>0</v>
      </c>
      <c r="I592" s="5">
        <v>0</v>
      </c>
      <c r="J592" s="5">
        <v>0</v>
      </c>
      <c r="K592" s="5">
        <v>0</v>
      </c>
      <c r="L592" s="5">
        <v>0</v>
      </c>
      <c r="M592" s="5">
        <v>0</v>
      </c>
      <c r="N592" s="5">
        <v>0</v>
      </c>
      <c r="O592" s="5">
        <v>0</v>
      </c>
      <c r="P592" s="5">
        <v>0</v>
      </c>
      <c r="Q592" s="5">
        <v>0</v>
      </c>
      <c r="R592" s="5">
        <v>0</v>
      </c>
      <c r="S592" s="5">
        <v>0</v>
      </c>
      <c r="T592" s="5">
        <v>0</v>
      </c>
      <c r="U592" s="5">
        <v>0</v>
      </c>
      <c r="V592" s="5">
        <v>0</v>
      </c>
      <c r="W592" s="5">
        <v>1</v>
      </c>
      <c r="X592" s="5">
        <v>1</v>
      </c>
      <c r="Y592" s="5">
        <v>0</v>
      </c>
      <c r="AA592">
        <v>2</v>
      </c>
    </row>
    <row r="593" spans="4:27">
      <c r="D593" t="str">
        <f ca="1"/>
        <v>08-Aug</v>
      </c>
      <c r="E593" s="5">
        <v>0</v>
      </c>
      <c r="F593" s="5">
        <v>0</v>
      </c>
      <c r="G593" s="5">
        <v>0</v>
      </c>
      <c r="H593" s="5">
        <v>0</v>
      </c>
      <c r="I593" s="5">
        <v>0</v>
      </c>
      <c r="J593" s="5">
        <v>0</v>
      </c>
      <c r="K593" s="5">
        <v>0</v>
      </c>
      <c r="L593" s="5">
        <v>0</v>
      </c>
      <c r="M593" s="5">
        <v>0</v>
      </c>
      <c r="N593" s="5">
        <v>0</v>
      </c>
      <c r="O593" s="5">
        <v>0</v>
      </c>
      <c r="P593" s="5">
        <v>0</v>
      </c>
      <c r="Q593" s="5">
        <v>0</v>
      </c>
      <c r="R593" s="5">
        <v>0</v>
      </c>
      <c r="S593" s="5">
        <v>0</v>
      </c>
      <c r="T593" s="5">
        <v>0</v>
      </c>
      <c r="U593" s="5">
        <v>0</v>
      </c>
      <c r="V593" s="5">
        <v>0</v>
      </c>
      <c r="W593" s="5">
        <v>1</v>
      </c>
      <c r="X593" s="5">
        <v>1</v>
      </c>
      <c r="Y593" s="5">
        <v>0</v>
      </c>
      <c r="AA593">
        <v>2</v>
      </c>
    </row>
    <row r="594" spans="4:27">
      <c r="D594" t="str">
        <f ca="1"/>
        <v>09-Aug</v>
      </c>
      <c r="E594" s="5">
        <v>0</v>
      </c>
      <c r="F594" s="5">
        <v>0</v>
      </c>
      <c r="G594" s="5">
        <v>0</v>
      </c>
      <c r="H594" s="5">
        <v>0</v>
      </c>
      <c r="I594" s="5">
        <v>0</v>
      </c>
      <c r="J594" s="5">
        <v>0</v>
      </c>
      <c r="K594" s="5">
        <v>0</v>
      </c>
      <c r="L594" s="5">
        <v>0</v>
      </c>
      <c r="M594" s="5">
        <v>0</v>
      </c>
      <c r="N594" s="5">
        <v>0</v>
      </c>
      <c r="O594" s="5">
        <v>0</v>
      </c>
      <c r="P594" s="5">
        <v>0</v>
      </c>
      <c r="Q594" s="5">
        <v>0</v>
      </c>
      <c r="R594" s="5">
        <v>0</v>
      </c>
      <c r="S594" s="5">
        <v>0</v>
      </c>
      <c r="T594" s="5">
        <v>0</v>
      </c>
      <c r="U594" s="5">
        <v>0</v>
      </c>
      <c r="V594" s="5">
        <v>0</v>
      </c>
      <c r="W594" s="5">
        <v>1</v>
      </c>
      <c r="X594" s="5">
        <v>1</v>
      </c>
      <c r="Y594" s="5">
        <v>0</v>
      </c>
      <c r="AA594">
        <v>2</v>
      </c>
    </row>
    <row r="595" spans="4:27">
      <c r="D595" t="str">
        <f ca="1"/>
        <v>10-Aug</v>
      </c>
      <c r="E595" s="5">
        <v>0</v>
      </c>
      <c r="F595" s="5">
        <v>0</v>
      </c>
      <c r="G595" s="5">
        <v>0</v>
      </c>
      <c r="H595" s="5">
        <v>0</v>
      </c>
      <c r="I595" s="5">
        <v>0</v>
      </c>
      <c r="J595" s="5">
        <v>0</v>
      </c>
      <c r="K595" s="5">
        <v>0</v>
      </c>
      <c r="L595" s="5">
        <v>0</v>
      </c>
      <c r="M595" s="5">
        <v>0</v>
      </c>
      <c r="N595" s="5">
        <v>0</v>
      </c>
      <c r="O595" s="5">
        <v>0</v>
      </c>
      <c r="P595" s="5">
        <v>0</v>
      </c>
      <c r="Q595" s="5">
        <v>0</v>
      </c>
      <c r="R595" s="5">
        <v>0</v>
      </c>
      <c r="S595" s="5">
        <v>0</v>
      </c>
      <c r="T595" s="5">
        <v>0</v>
      </c>
      <c r="U595" s="5">
        <v>0</v>
      </c>
      <c r="V595" s="5">
        <v>0</v>
      </c>
      <c r="W595" s="5">
        <v>1</v>
      </c>
      <c r="X595" s="5">
        <v>1</v>
      </c>
      <c r="Y595" s="5">
        <v>0</v>
      </c>
      <c r="AA595">
        <v>2</v>
      </c>
    </row>
    <row r="596" spans="4:27">
      <c r="D596" t="str">
        <f ca="1"/>
        <v>11-Aug</v>
      </c>
      <c r="E596" s="5">
        <v>0</v>
      </c>
      <c r="F596" s="5">
        <v>0</v>
      </c>
      <c r="G596" s="5">
        <v>0</v>
      </c>
      <c r="H596" s="5">
        <v>0</v>
      </c>
      <c r="I596" s="5">
        <v>0</v>
      </c>
      <c r="J596" s="5">
        <v>0</v>
      </c>
      <c r="K596" s="5">
        <v>0</v>
      </c>
      <c r="L596" s="5">
        <v>0</v>
      </c>
      <c r="M596" s="5">
        <v>0</v>
      </c>
      <c r="N596" s="5">
        <v>0</v>
      </c>
      <c r="O596" s="5">
        <v>0</v>
      </c>
      <c r="P596" s="5">
        <v>0</v>
      </c>
      <c r="Q596" s="5">
        <v>0</v>
      </c>
      <c r="R596" s="5">
        <v>0</v>
      </c>
      <c r="S596" s="5">
        <v>0</v>
      </c>
      <c r="T596" s="5">
        <v>0</v>
      </c>
      <c r="U596" s="5">
        <v>0</v>
      </c>
      <c r="V596" s="5">
        <v>0</v>
      </c>
      <c r="W596" s="5">
        <v>1</v>
      </c>
      <c r="X596" s="5">
        <v>1</v>
      </c>
      <c r="Y596" s="5">
        <v>0</v>
      </c>
      <c r="AA596">
        <v>2</v>
      </c>
    </row>
    <row r="597" spans="4:27">
      <c r="D597" t="str">
        <f ca="1"/>
        <v>12-Aug</v>
      </c>
      <c r="E597" s="5">
        <v>0</v>
      </c>
      <c r="F597" s="5">
        <v>0</v>
      </c>
      <c r="G597" s="5">
        <v>0</v>
      </c>
      <c r="H597" s="5">
        <v>0</v>
      </c>
      <c r="I597" s="5">
        <v>0</v>
      </c>
      <c r="J597" s="5">
        <v>0</v>
      </c>
      <c r="K597" s="5">
        <v>0</v>
      </c>
      <c r="L597" s="5">
        <v>0</v>
      </c>
      <c r="M597" s="5">
        <v>0</v>
      </c>
      <c r="N597" s="5">
        <v>0</v>
      </c>
      <c r="O597" s="5">
        <v>0</v>
      </c>
      <c r="P597" s="5">
        <v>0</v>
      </c>
      <c r="Q597" s="5">
        <v>0</v>
      </c>
      <c r="R597" s="5">
        <v>0</v>
      </c>
      <c r="S597" s="5">
        <v>0</v>
      </c>
      <c r="T597" s="5">
        <v>0</v>
      </c>
      <c r="U597" s="5">
        <v>0</v>
      </c>
      <c r="V597" s="5">
        <v>0</v>
      </c>
      <c r="W597" s="5">
        <v>1</v>
      </c>
      <c r="X597" s="5">
        <v>1</v>
      </c>
      <c r="Y597" s="5">
        <v>0</v>
      </c>
      <c r="AA597">
        <v>2</v>
      </c>
    </row>
    <row r="598" spans="4:27">
      <c r="D598" t="str">
        <f ca="1"/>
        <v>13-Aug</v>
      </c>
      <c r="E598" s="5">
        <v>0</v>
      </c>
      <c r="F598" s="5">
        <v>0</v>
      </c>
      <c r="G598" s="5">
        <v>0</v>
      </c>
      <c r="H598" s="5">
        <v>0</v>
      </c>
      <c r="I598" s="5">
        <v>0</v>
      </c>
      <c r="J598" s="5">
        <v>0</v>
      </c>
      <c r="K598" s="5">
        <v>0</v>
      </c>
      <c r="L598" s="5">
        <v>0</v>
      </c>
      <c r="M598" s="5">
        <v>0</v>
      </c>
      <c r="N598" s="5">
        <v>0</v>
      </c>
      <c r="O598" s="5">
        <v>0</v>
      </c>
      <c r="P598" s="5">
        <v>0</v>
      </c>
      <c r="Q598" s="5">
        <v>0</v>
      </c>
      <c r="R598" s="5">
        <v>0</v>
      </c>
      <c r="S598" s="5">
        <v>0</v>
      </c>
      <c r="T598" s="5">
        <v>0</v>
      </c>
      <c r="U598" s="5">
        <v>0</v>
      </c>
      <c r="V598" s="5">
        <v>0</v>
      </c>
      <c r="W598" s="5">
        <v>1</v>
      </c>
      <c r="X598" s="5">
        <v>1</v>
      </c>
      <c r="Y598" s="5">
        <v>0</v>
      </c>
      <c r="AA598">
        <v>2</v>
      </c>
    </row>
    <row r="599" spans="4:27">
      <c r="D599" t="str">
        <f ca="1"/>
        <v>14-Aug</v>
      </c>
      <c r="E599" s="5">
        <v>0</v>
      </c>
      <c r="F599" s="5">
        <v>0</v>
      </c>
      <c r="G599" s="5">
        <v>0</v>
      </c>
      <c r="H599" s="5">
        <v>0</v>
      </c>
      <c r="I599" s="5">
        <v>0</v>
      </c>
      <c r="J599" s="5">
        <v>0</v>
      </c>
      <c r="K599" s="5">
        <v>0</v>
      </c>
      <c r="L599" s="5">
        <v>0</v>
      </c>
      <c r="M599" s="5">
        <v>0</v>
      </c>
      <c r="N599" s="5">
        <v>0</v>
      </c>
      <c r="O599" s="5">
        <v>0</v>
      </c>
      <c r="P599" s="5">
        <v>0</v>
      </c>
      <c r="Q599" s="5">
        <v>0</v>
      </c>
      <c r="R599" s="5">
        <v>0</v>
      </c>
      <c r="S599" s="5">
        <v>0</v>
      </c>
      <c r="T599" s="5">
        <v>0</v>
      </c>
      <c r="U599" s="5">
        <v>0</v>
      </c>
      <c r="V599" s="5">
        <v>0</v>
      </c>
      <c r="W599" s="5">
        <v>1</v>
      </c>
      <c r="X599" s="5">
        <v>1</v>
      </c>
      <c r="Y599" s="5">
        <v>0</v>
      </c>
      <c r="AA599">
        <v>2</v>
      </c>
    </row>
    <row r="600" spans="4:27">
      <c r="D600" t="str">
        <f ca="1"/>
        <v>15-Aug</v>
      </c>
      <c r="E600" s="5">
        <v>0</v>
      </c>
      <c r="F600" s="5">
        <v>0</v>
      </c>
      <c r="G600" s="5">
        <v>0</v>
      </c>
      <c r="H600" s="5">
        <v>0</v>
      </c>
      <c r="I600" s="5">
        <v>0</v>
      </c>
      <c r="J600" s="5">
        <v>0</v>
      </c>
      <c r="K600" s="5">
        <v>0</v>
      </c>
      <c r="L600" s="5">
        <v>0</v>
      </c>
      <c r="M600" s="5">
        <v>0</v>
      </c>
      <c r="N600" s="5">
        <v>0</v>
      </c>
      <c r="O600" s="5">
        <v>0</v>
      </c>
      <c r="P600" s="5">
        <v>0</v>
      </c>
      <c r="Q600" s="5">
        <v>0</v>
      </c>
      <c r="R600" s="5">
        <v>0</v>
      </c>
      <c r="S600" s="5">
        <v>0</v>
      </c>
      <c r="T600" s="5">
        <v>0</v>
      </c>
      <c r="U600" s="5">
        <v>0</v>
      </c>
      <c r="V600" s="5">
        <v>0</v>
      </c>
      <c r="W600" s="5">
        <v>1</v>
      </c>
      <c r="X600" s="5">
        <v>1</v>
      </c>
      <c r="Y600" s="5">
        <v>0</v>
      </c>
      <c r="AA600">
        <v>2</v>
      </c>
    </row>
    <row r="601" spans="4:27">
      <c r="D601" t="str">
        <f ca="1"/>
        <v>16-Aug</v>
      </c>
      <c r="E601" s="5">
        <v>0</v>
      </c>
      <c r="F601" s="5">
        <v>0</v>
      </c>
      <c r="G601" s="5">
        <v>0</v>
      </c>
      <c r="H601" s="5">
        <v>0</v>
      </c>
      <c r="I601" s="5">
        <v>0</v>
      </c>
      <c r="J601" s="5">
        <v>0</v>
      </c>
      <c r="K601" s="5">
        <v>0</v>
      </c>
      <c r="L601" s="5">
        <v>0</v>
      </c>
      <c r="M601" s="5">
        <v>0</v>
      </c>
      <c r="N601" s="5">
        <v>0</v>
      </c>
      <c r="O601" s="5">
        <v>0</v>
      </c>
      <c r="P601" s="5">
        <v>0</v>
      </c>
      <c r="Q601" s="5">
        <v>0</v>
      </c>
      <c r="R601" s="5">
        <v>0</v>
      </c>
      <c r="S601" s="5">
        <v>0</v>
      </c>
      <c r="T601" s="5">
        <v>0</v>
      </c>
      <c r="U601" s="5">
        <v>0</v>
      </c>
      <c r="V601" s="5">
        <v>0</v>
      </c>
      <c r="W601" s="5">
        <v>1</v>
      </c>
      <c r="X601" s="5">
        <v>1</v>
      </c>
      <c r="Y601" s="5">
        <v>0</v>
      </c>
      <c r="AA601">
        <v>2</v>
      </c>
    </row>
    <row r="602" spans="4:27">
      <c r="D602" t="str">
        <f ca="1"/>
        <v>17-Aug</v>
      </c>
      <c r="E602" s="5">
        <v>0</v>
      </c>
      <c r="F602" s="5">
        <v>0</v>
      </c>
      <c r="G602" s="5">
        <v>0</v>
      </c>
      <c r="H602" s="5">
        <v>0</v>
      </c>
      <c r="I602" s="5">
        <v>0</v>
      </c>
      <c r="J602" s="5">
        <v>0</v>
      </c>
      <c r="K602" s="5">
        <v>0</v>
      </c>
      <c r="L602" s="5">
        <v>0</v>
      </c>
      <c r="M602" s="5">
        <v>0</v>
      </c>
      <c r="N602" s="5">
        <v>0</v>
      </c>
      <c r="O602" s="5">
        <v>0</v>
      </c>
      <c r="P602" s="5">
        <v>0</v>
      </c>
      <c r="Q602" s="5">
        <v>0</v>
      </c>
      <c r="R602" s="5">
        <v>0</v>
      </c>
      <c r="S602" s="5">
        <v>0</v>
      </c>
      <c r="T602" s="5">
        <v>0</v>
      </c>
      <c r="U602" s="5">
        <v>0</v>
      </c>
      <c r="V602" s="5">
        <v>0</v>
      </c>
      <c r="W602" s="5">
        <v>1</v>
      </c>
      <c r="X602" s="5">
        <v>1</v>
      </c>
      <c r="Y602" s="5">
        <v>0</v>
      </c>
      <c r="AA602">
        <v>2</v>
      </c>
    </row>
    <row r="603" spans="4:27">
      <c r="D603" t="str">
        <f ca="1"/>
        <v>18-Aug</v>
      </c>
      <c r="E603" s="5">
        <v>0</v>
      </c>
      <c r="F603" s="5">
        <v>0</v>
      </c>
      <c r="G603" s="5">
        <v>0</v>
      </c>
      <c r="H603" s="5">
        <v>0</v>
      </c>
      <c r="I603" s="5">
        <v>0</v>
      </c>
      <c r="J603" s="5">
        <v>0</v>
      </c>
      <c r="K603" s="5">
        <v>0</v>
      </c>
      <c r="L603" s="5">
        <v>0</v>
      </c>
      <c r="M603" s="5">
        <v>0</v>
      </c>
      <c r="N603" s="5">
        <v>0</v>
      </c>
      <c r="O603" s="5">
        <v>0</v>
      </c>
      <c r="P603" s="5">
        <v>0</v>
      </c>
      <c r="Q603" s="5">
        <v>0</v>
      </c>
      <c r="R603" s="5">
        <v>0</v>
      </c>
      <c r="S603" s="5">
        <v>0</v>
      </c>
      <c r="T603" s="5">
        <v>0</v>
      </c>
      <c r="U603" s="5">
        <v>0</v>
      </c>
      <c r="V603" s="5">
        <v>0</v>
      </c>
      <c r="W603" s="5">
        <v>1</v>
      </c>
      <c r="X603" s="5">
        <v>1</v>
      </c>
      <c r="Y603" s="5">
        <v>0</v>
      </c>
      <c r="AA603">
        <v>2</v>
      </c>
    </row>
    <row r="604" spans="4:27">
      <c r="D604" t="str">
        <f ca="1"/>
        <v>19-Aug</v>
      </c>
      <c r="E604" s="5">
        <v>0</v>
      </c>
      <c r="F604" s="5">
        <v>0</v>
      </c>
      <c r="G604" s="5">
        <v>0</v>
      </c>
      <c r="H604" s="5">
        <v>0</v>
      </c>
      <c r="I604" s="5">
        <v>0</v>
      </c>
      <c r="J604" s="5">
        <v>0</v>
      </c>
      <c r="K604" s="5">
        <v>0</v>
      </c>
      <c r="L604" s="5">
        <v>0</v>
      </c>
      <c r="M604" s="5">
        <v>0</v>
      </c>
      <c r="N604" s="5">
        <v>0</v>
      </c>
      <c r="O604" s="5">
        <v>0</v>
      </c>
      <c r="P604" s="5">
        <v>0</v>
      </c>
      <c r="Q604" s="5">
        <v>0</v>
      </c>
      <c r="R604" s="5">
        <v>0</v>
      </c>
      <c r="S604" s="5">
        <v>0</v>
      </c>
      <c r="T604" s="5">
        <v>0</v>
      </c>
      <c r="U604" s="5">
        <v>0</v>
      </c>
      <c r="V604" s="5">
        <v>0</v>
      </c>
      <c r="W604" s="5">
        <v>1</v>
      </c>
      <c r="X604" s="5">
        <v>1</v>
      </c>
      <c r="Y604" s="5">
        <v>0</v>
      </c>
      <c r="AA604">
        <v>2</v>
      </c>
    </row>
    <row r="605" spans="4:27">
      <c r="D605" t="str">
        <f ca="1"/>
        <v>20-Aug</v>
      </c>
      <c r="E605" s="5">
        <v>0</v>
      </c>
      <c r="F605" s="5">
        <v>0</v>
      </c>
      <c r="G605" s="5">
        <v>0</v>
      </c>
      <c r="H605" s="5">
        <v>0</v>
      </c>
      <c r="I605" s="5">
        <v>0</v>
      </c>
      <c r="J605" s="5">
        <v>0</v>
      </c>
      <c r="K605" s="5">
        <v>0</v>
      </c>
      <c r="L605" s="5">
        <v>0</v>
      </c>
      <c r="M605" s="5">
        <v>0</v>
      </c>
      <c r="N605" s="5">
        <v>0</v>
      </c>
      <c r="O605" s="5">
        <v>0</v>
      </c>
      <c r="P605" s="5">
        <v>0</v>
      </c>
      <c r="Q605" s="5">
        <v>0</v>
      </c>
      <c r="R605" s="5">
        <v>0</v>
      </c>
      <c r="S605" s="5">
        <v>0</v>
      </c>
      <c r="T605" s="5">
        <v>0</v>
      </c>
      <c r="U605" s="5">
        <v>0</v>
      </c>
      <c r="V605" s="5">
        <v>0</v>
      </c>
      <c r="W605" s="5">
        <v>1</v>
      </c>
      <c r="X605" s="5">
        <v>1</v>
      </c>
      <c r="Y605" s="5">
        <v>0</v>
      </c>
      <c r="AA605">
        <v>2</v>
      </c>
    </row>
    <row r="606" spans="4:27">
      <c r="D606" t="str">
        <f ca="1"/>
        <v>21-Aug</v>
      </c>
      <c r="E606" s="5">
        <v>0</v>
      </c>
      <c r="F606" s="5">
        <v>0</v>
      </c>
      <c r="G606" s="5">
        <v>0</v>
      </c>
      <c r="H606" s="5">
        <v>0</v>
      </c>
      <c r="I606" s="5">
        <v>0</v>
      </c>
      <c r="J606" s="5">
        <v>0</v>
      </c>
      <c r="K606" s="5">
        <v>0</v>
      </c>
      <c r="L606" s="5">
        <v>0</v>
      </c>
      <c r="M606" s="5">
        <v>0</v>
      </c>
      <c r="N606" s="5">
        <v>0</v>
      </c>
      <c r="O606" s="5">
        <v>0</v>
      </c>
      <c r="P606" s="5">
        <v>0</v>
      </c>
      <c r="Q606" s="5">
        <v>0</v>
      </c>
      <c r="R606" s="5">
        <v>0</v>
      </c>
      <c r="S606" s="5">
        <v>0</v>
      </c>
      <c r="T606" s="5">
        <v>0</v>
      </c>
      <c r="U606" s="5">
        <v>0</v>
      </c>
      <c r="V606" s="5">
        <v>0</v>
      </c>
      <c r="W606" s="5">
        <v>1</v>
      </c>
      <c r="X606" s="5">
        <v>1</v>
      </c>
      <c r="Y606" s="5">
        <v>0</v>
      </c>
      <c r="AA606">
        <v>2</v>
      </c>
    </row>
    <row r="607" spans="4:27">
      <c r="D607" t="str">
        <f ca="1"/>
        <v>22-Aug</v>
      </c>
      <c r="E607" s="5">
        <v>0</v>
      </c>
      <c r="F607" s="5">
        <v>0</v>
      </c>
      <c r="G607" s="5">
        <v>0</v>
      </c>
      <c r="H607" s="5">
        <v>0</v>
      </c>
      <c r="I607" s="5">
        <v>0</v>
      </c>
      <c r="J607" s="5">
        <v>0</v>
      </c>
      <c r="K607" s="5">
        <v>0</v>
      </c>
      <c r="L607" s="5">
        <v>0</v>
      </c>
      <c r="M607" s="5">
        <v>0</v>
      </c>
      <c r="N607" s="5">
        <v>0</v>
      </c>
      <c r="O607" s="5">
        <v>0</v>
      </c>
      <c r="P607" s="5">
        <v>0</v>
      </c>
      <c r="Q607" s="5">
        <v>0</v>
      </c>
      <c r="R607" s="5">
        <v>0</v>
      </c>
      <c r="S607" s="5">
        <v>0</v>
      </c>
      <c r="T607" s="5">
        <v>0</v>
      </c>
      <c r="U607" s="5">
        <v>0</v>
      </c>
      <c r="V607" s="5">
        <v>0</v>
      </c>
      <c r="W607" s="5">
        <v>1</v>
      </c>
      <c r="X607" s="5">
        <v>1</v>
      </c>
      <c r="Y607" s="5">
        <v>0</v>
      </c>
      <c r="AA607">
        <v>2</v>
      </c>
    </row>
    <row r="608" spans="4:27">
      <c r="D608" t="str">
        <f ca="1"/>
        <v>23-Aug</v>
      </c>
      <c r="E608" s="5">
        <v>0</v>
      </c>
      <c r="F608" s="5">
        <v>0</v>
      </c>
      <c r="G608" s="5">
        <v>0</v>
      </c>
      <c r="H608" s="5">
        <v>0</v>
      </c>
      <c r="I608" s="5">
        <v>0</v>
      </c>
      <c r="J608" s="5">
        <v>0</v>
      </c>
      <c r="K608" s="5">
        <v>0</v>
      </c>
      <c r="L608" s="5">
        <v>0</v>
      </c>
      <c r="M608" s="5">
        <v>0</v>
      </c>
      <c r="N608" s="5">
        <v>0</v>
      </c>
      <c r="O608" s="5">
        <v>0</v>
      </c>
      <c r="P608" s="5">
        <v>0</v>
      </c>
      <c r="Q608" s="5">
        <v>0</v>
      </c>
      <c r="R608" s="5">
        <v>0</v>
      </c>
      <c r="S608" s="5">
        <v>0</v>
      </c>
      <c r="T608" s="5">
        <v>0</v>
      </c>
      <c r="U608" s="5">
        <v>0</v>
      </c>
      <c r="V608" s="5">
        <v>0</v>
      </c>
      <c r="W608" s="5">
        <v>1</v>
      </c>
      <c r="X608" s="5">
        <v>1</v>
      </c>
      <c r="Y608" s="5">
        <v>0</v>
      </c>
      <c r="AA608">
        <v>2</v>
      </c>
    </row>
    <row r="609" spans="4:27">
      <c r="D609" t="str">
        <f ca="1"/>
        <v>24-Aug</v>
      </c>
      <c r="E609" s="5">
        <v>0</v>
      </c>
      <c r="F609" s="5">
        <v>0</v>
      </c>
      <c r="G609" s="5">
        <v>0</v>
      </c>
      <c r="H609" s="5">
        <v>0</v>
      </c>
      <c r="I609" s="5">
        <v>0</v>
      </c>
      <c r="J609" s="5">
        <v>0</v>
      </c>
      <c r="K609" s="5">
        <v>0</v>
      </c>
      <c r="L609" s="5">
        <v>0</v>
      </c>
      <c r="M609" s="5">
        <v>0</v>
      </c>
      <c r="N609" s="5">
        <v>0</v>
      </c>
      <c r="O609" s="5">
        <v>0</v>
      </c>
      <c r="P609" s="5">
        <v>0</v>
      </c>
      <c r="Q609" s="5">
        <v>0</v>
      </c>
      <c r="R609" s="5">
        <v>0</v>
      </c>
      <c r="S609" s="5">
        <v>0</v>
      </c>
      <c r="T609" s="5">
        <v>0</v>
      </c>
      <c r="U609" s="5">
        <v>0</v>
      </c>
      <c r="V609" s="5">
        <v>0</v>
      </c>
      <c r="W609" s="5">
        <v>1</v>
      </c>
      <c r="X609" s="5">
        <v>1</v>
      </c>
      <c r="Y609" s="5">
        <v>0</v>
      </c>
      <c r="AA609">
        <v>2</v>
      </c>
    </row>
    <row r="610" spans="4:27">
      <c r="D610" t="str">
        <f ca="1"/>
        <v>25-Aug</v>
      </c>
      <c r="E610" s="5">
        <v>0</v>
      </c>
      <c r="F610" s="5">
        <v>0</v>
      </c>
      <c r="G610" s="5">
        <v>0</v>
      </c>
      <c r="H610" s="5">
        <v>0</v>
      </c>
      <c r="I610" s="5">
        <v>0</v>
      </c>
      <c r="J610" s="5">
        <v>0</v>
      </c>
      <c r="K610" s="5">
        <v>0</v>
      </c>
      <c r="L610" s="5">
        <v>0</v>
      </c>
      <c r="M610" s="5">
        <v>0</v>
      </c>
      <c r="N610" s="5">
        <v>0</v>
      </c>
      <c r="O610" s="5">
        <v>0</v>
      </c>
      <c r="P610" s="5">
        <v>0</v>
      </c>
      <c r="Q610" s="5">
        <v>0</v>
      </c>
      <c r="R610" s="5">
        <v>0</v>
      </c>
      <c r="S610" s="5">
        <v>0</v>
      </c>
      <c r="T610" s="5">
        <v>0</v>
      </c>
      <c r="U610" s="5">
        <v>0</v>
      </c>
      <c r="V610" s="5">
        <v>0</v>
      </c>
      <c r="W610" s="5">
        <v>1</v>
      </c>
      <c r="X610" s="5">
        <v>1</v>
      </c>
      <c r="Y610" s="5">
        <v>0</v>
      </c>
      <c r="AA610">
        <v>2</v>
      </c>
    </row>
    <row r="611" spans="4:27">
      <c r="D611" t="str">
        <f ca="1"/>
        <v>26-Aug</v>
      </c>
      <c r="E611" s="5">
        <v>0</v>
      </c>
      <c r="F611" s="5">
        <v>0</v>
      </c>
      <c r="G611" s="5">
        <v>0</v>
      </c>
      <c r="H611" s="5">
        <v>0</v>
      </c>
      <c r="I611" s="5">
        <v>0</v>
      </c>
      <c r="J611" s="5">
        <v>0</v>
      </c>
      <c r="K611" s="5">
        <v>0</v>
      </c>
      <c r="L611" s="5">
        <v>0</v>
      </c>
      <c r="M611" s="5">
        <v>0</v>
      </c>
      <c r="N611" s="5">
        <v>0</v>
      </c>
      <c r="O611" s="5">
        <v>0</v>
      </c>
      <c r="P611" s="5">
        <v>0</v>
      </c>
      <c r="Q611" s="5">
        <v>0</v>
      </c>
      <c r="R611" s="5">
        <v>0</v>
      </c>
      <c r="S611" s="5">
        <v>0</v>
      </c>
      <c r="T611" s="5">
        <v>0</v>
      </c>
      <c r="U611" s="5">
        <v>0</v>
      </c>
      <c r="V611" s="5">
        <v>0</v>
      </c>
      <c r="W611" s="5">
        <v>1</v>
      </c>
      <c r="X611" s="5">
        <v>1</v>
      </c>
      <c r="Y611" s="5">
        <v>0</v>
      </c>
      <c r="AA611">
        <v>2</v>
      </c>
    </row>
    <row r="612" spans="4:27">
      <c r="D612" t="str">
        <f ca="1"/>
        <v>27-Aug</v>
      </c>
      <c r="E612" s="5">
        <v>0</v>
      </c>
      <c r="F612" s="5">
        <v>0</v>
      </c>
      <c r="G612" s="5">
        <v>0</v>
      </c>
      <c r="H612" s="5">
        <v>0</v>
      </c>
      <c r="I612" s="5">
        <v>0</v>
      </c>
      <c r="J612" s="5">
        <v>0</v>
      </c>
      <c r="K612" s="5">
        <v>0</v>
      </c>
      <c r="L612" s="5">
        <v>0</v>
      </c>
      <c r="M612" s="5">
        <v>0</v>
      </c>
      <c r="N612" s="5">
        <v>0</v>
      </c>
      <c r="O612" s="5">
        <v>0</v>
      </c>
      <c r="P612" s="5">
        <v>0</v>
      </c>
      <c r="Q612" s="5">
        <v>0</v>
      </c>
      <c r="R612" s="5">
        <v>0</v>
      </c>
      <c r="S612" s="5">
        <v>0</v>
      </c>
      <c r="T612" s="5">
        <v>0</v>
      </c>
      <c r="U612" s="5">
        <v>0</v>
      </c>
      <c r="V612" s="5">
        <v>0</v>
      </c>
      <c r="W612" s="5">
        <v>1</v>
      </c>
      <c r="X612" s="5">
        <v>1</v>
      </c>
      <c r="Y612" s="5">
        <v>0</v>
      </c>
      <c r="AA612">
        <v>2</v>
      </c>
    </row>
    <row r="613" spans="4:27">
      <c r="D613" t="str">
        <f ca="1"/>
        <v>28-Aug</v>
      </c>
      <c r="E613" s="5">
        <v>0</v>
      </c>
      <c r="F613" s="5">
        <v>0</v>
      </c>
      <c r="G613" s="5">
        <v>0</v>
      </c>
      <c r="H613" s="5">
        <v>0</v>
      </c>
      <c r="I613" s="5">
        <v>0</v>
      </c>
      <c r="J613" s="5">
        <v>0</v>
      </c>
      <c r="K613" s="5">
        <v>0</v>
      </c>
      <c r="L613" s="5">
        <v>0</v>
      </c>
      <c r="M613" s="5">
        <v>0</v>
      </c>
      <c r="N613" s="5">
        <v>0</v>
      </c>
      <c r="O613" s="5">
        <v>0</v>
      </c>
      <c r="P613" s="5">
        <v>0</v>
      </c>
      <c r="Q613" s="5">
        <v>0</v>
      </c>
      <c r="R613" s="5">
        <v>0</v>
      </c>
      <c r="S613" s="5">
        <v>0</v>
      </c>
      <c r="T613" s="5">
        <v>0</v>
      </c>
      <c r="U613" s="5">
        <v>0</v>
      </c>
      <c r="V613" s="5">
        <v>0</v>
      </c>
      <c r="W613" s="5">
        <v>1</v>
      </c>
      <c r="X613" s="5">
        <v>1</v>
      </c>
      <c r="Y613" s="5">
        <v>0</v>
      </c>
      <c r="AA613">
        <v>2</v>
      </c>
    </row>
    <row r="614" spans="4:27">
      <c r="D614" t="str">
        <f ca="1"/>
        <v>29-Aug</v>
      </c>
      <c r="E614" s="5">
        <v>0</v>
      </c>
      <c r="F614" s="5">
        <v>0</v>
      </c>
      <c r="G614" s="5">
        <v>0</v>
      </c>
      <c r="H614" s="5">
        <v>0</v>
      </c>
      <c r="I614" s="5">
        <v>0</v>
      </c>
      <c r="J614" s="5">
        <v>0</v>
      </c>
      <c r="K614" s="5">
        <v>0</v>
      </c>
      <c r="L614" s="5">
        <v>0</v>
      </c>
      <c r="M614" s="5">
        <v>0</v>
      </c>
      <c r="N614" s="5">
        <v>0</v>
      </c>
      <c r="O614" s="5">
        <v>0</v>
      </c>
      <c r="P614" s="5">
        <v>0</v>
      </c>
      <c r="Q614" s="5">
        <v>0</v>
      </c>
      <c r="R614" s="5">
        <v>0</v>
      </c>
      <c r="S614" s="5">
        <v>0</v>
      </c>
      <c r="T614" s="5">
        <v>0</v>
      </c>
      <c r="U614" s="5">
        <v>0</v>
      </c>
      <c r="V614" s="5">
        <v>0</v>
      </c>
      <c r="W614" s="5">
        <v>1</v>
      </c>
      <c r="X614" s="5">
        <v>1</v>
      </c>
      <c r="Y614" s="5">
        <v>0</v>
      </c>
      <c r="AA614">
        <v>2</v>
      </c>
    </row>
    <row r="615" spans="4:27">
      <c r="D615" t="str">
        <f ca="1"/>
        <v>30-Aug</v>
      </c>
      <c r="E615" s="5">
        <v>0</v>
      </c>
      <c r="F615" s="5">
        <v>0</v>
      </c>
      <c r="G615" s="5">
        <v>0</v>
      </c>
      <c r="H615" s="5">
        <v>0</v>
      </c>
      <c r="I615" s="5">
        <v>0</v>
      </c>
      <c r="J615" s="5">
        <v>0</v>
      </c>
      <c r="K615" s="5">
        <v>0</v>
      </c>
      <c r="L615" s="5">
        <v>0</v>
      </c>
      <c r="M615" s="5">
        <v>0</v>
      </c>
      <c r="N615" s="5">
        <v>0</v>
      </c>
      <c r="O615" s="5">
        <v>0</v>
      </c>
      <c r="P615" s="5">
        <v>0</v>
      </c>
      <c r="Q615" s="5">
        <v>0</v>
      </c>
      <c r="R615" s="5">
        <v>0</v>
      </c>
      <c r="S615" s="5">
        <v>0</v>
      </c>
      <c r="T615" s="5">
        <v>0</v>
      </c>
      <c r="U615" s="5">
        <v>0</v>
      </c>
      <c r="V615" s="5">
        <v>0</v>
      </c>
      <c r="W615" s="5">
        <v>1</v>
      </c>
      <c r="X615" s="5">
        <v>1</v>
      </c>
      <c r="Y615" s="5">
        <v>0</v>
      </c>
      <c r="AA615">
        <v>2</v>
      </c>
    </row>
    <row r="616" spans="4:27">
      <c r="D616" t="str">
        <f ca="1"/>
        <v>31-Aug</v>
      </c>
      <c r="E616" s="5">
        <v>0</v>
      </c>
      <c r="F616" s="5">
        <v>0</v>
      </c>
      <c r="G616" s="5">
        <v>0</v>
      </c>
      <c r="H616" s="5">
        <v>0</v>
      </c>
      <c r="I616" s="5">
        <v>0</v>
      </c>
      <c r="J616" s="5">
        <v>0</v>
      </c>
      <c r="K616" s="5">
        <v>0</v>
      </c>
      <c r="L616" s="5">
        <v>0</v>
      </c>
      <c r="M616" s="5">
        <v>0</v>
      </c>
      <c r="N616" s="5">
        <v>0</v>
      </c>
      <c r="O616" s="5">
        <v>0</v>
      </c>
      <c r="P616" s="5">
        <v>0</v>
      </c>
      <c r="Q616" s="5">
        <v>0</v>
      </c>
      <c r="R616" s="5">
        <v>0</v>
      </c>
      <c r="S616" s="5">
        <v>0</v>
      </c>
      <c r="T616" s="5">
        <v>0</v>
      </c>
      <c r="U616" s="5">
        <v>0</v>
      </c>
      <c r="V616" s="5">
        <v>0</v>
      </c>
      <c r="W616" s="5">
        <v>1</v>
      </c>
      <c r="X616" s="5">
        <v>1</v>
      </c>
      <c r="Y616" s="5">
        <v>0</v>
      </c>
      <c r="AA616">
        <v>2</v>
      </c>
    </row>
    <row r="617" spans="4:27">
      <c r="D617" t="str">
        <f ca="1"/>
        <v>01-Sep</v>
      </c>
      <c r="E617" s="5">
        <v>0</v>
      </c>
      <c r="F617" s="5">
        <v>0</v>
      </c>
      <c r="G617" s="5">
        <v>0</v>
      </c>
      <c r="H617" s="5">
        <v>0</v>
      </c>
      <c r="I617" s="5">
        <v>0</v>
      </c>
      <c r="J617" s="5">
        <v>0</v>
      </c>
      <c r="K617" s="5">
        <v>0</v>
      </c>
      <c r="L617" s="5">
        <v>0</v>
      </c>
      <c r="M617" s="5">
        <v>0</v>
      </c>
      <c r="N617" s="5">
        <v>0</v>
      </c>
      <c r="O617" s="5">
        <v>0</v>
      </c>
      <c r="P617" s="5">
        <v>0</v>
      </c>
      <c r="Q617" s="5">
        <v>0</v>
      </c>
      <c r="R617" s="5">
        <v>0</v>
      </c>
      <c r="S617" s="5">
        <v>0</v>
      </c>
      <c r="T617" s="5">
        <v>0</v>
      </c>
      <c r="U617" s="5">
        <v>0</v>
      </c>
      <c r="V617" s="5">
        <v>0</v>
      </c>
      <c r="W617" s="5">
        <v>1</v>
      </c>
      <c r="X617" s="5">
        <v>1</v>
      </c>
      <c r="Y617" s="5">
        <v>0</v>
      </c>
      <c r="AA617">
        <v>2</v>
      </c>
    </row>
    <row r="618" spans="4:27">
      <c r="D618" t="str">
        <f ca="1"/>
        <v>02-Sep</v>
      </c>
      <c r="E618" s="5">
        <v>0</v>
      </c>
      <c r="F618" s="5">
        <v>0</v>
      </c>
      <c r="G618" s="5">
        <v>0</v>
      </c>
      <c r="H618" s="5">
        <v>0</v>
      </c>
      <c r="I618" s="5">
        <v>0</v>
      </c>
      <c r="J618" s="5">
        <v>0</v>
      </c>
      <c r="K618" s="5">
        <v>0</v>
      </c>
      <c r="L618" s="5">
        <v>0</v>
      </c>
      <c r="M618" s="5">
        <v>0</v>
      </c>
      <c r="N618" s="5">
        <v>0</v>
      </c>
      <c r="O618" s="5">
        <v>0</v>
      </c>
      <c r="P618" s="5">
        <v>0</v>
      </c>
      <c r="Q618" s="5">
        <v>0</v>
      </c>
      <c r="R618" s="5">
        <v>0</v>
      </c>
      <c r="S618" s="5">
        <v>0</v>
      </c>
      <c r="T618" s="5">
        <v>0</v>
      </c>
      <c r="U618" s="5">
        <v>0</v>
      </c>
      <c r="V618" s="5">
        <v>0</v>
      </c>
      <c r="W618" s="5">
        <v>1</v>
      </c>
      <c r="X618" s="5">
        <v>1</v>
      </c>
      <c r="Y618" s="5">
        <v>0</v>
      </c>
      <c r="AA618">
        <v>2</v>
      </c>
    </row>
    <row r="619" spans="4:27">
      <c r="D619" t="str">
        <f ca="1"/>
        <v>03-Sep</v>
      </c>
      <c r="E619" s="5">
        <v>0</v>
      </c>
      <c r="F619" s="5">
        <v>0</v>
      </c>
      <c r="G619" s="5">
        <v>0</v>
      </c>
      <c r="H619" s="5">
        <v>0</v>
      </c>
      <c r="I619" s="5">
        <v>0</v>
      </c>
      <c r="J619" s="5">
        <v>0</v>
      </c>
      <c r="K619" s="5">
        <v>0</v>
      </c>
      <c r="L619" s="5">
        <v>0</v>
      </c>
      <c r="M619" s="5">
        <v>0</v>
      </c>
      <c r="N619" s="5">
        <v>0</v>
      </c>
      <c r="O619" s="5">
        <v>0</v>
      </c>
      <c r="P619" s="5">
        <v>0</v>
      </c>
      <c r="Q619" s="5">
        <v>0</v>
      </c>
      <c r="R619" s="5">
        <v>0</v>
      </c>
      <c r="S619" s="5">
        <v>0</v>
      </c>
      <c r="T619" s="5">
        <v>0</v>
      </c>
      <c r="U619" s="5">
        <v>0</v>
      </c>
      <c r="V619" s="5">
        <v>0</v>
      </c>
      <c r="W619" s="5">
        <v>1</v>
      </c>
      <c r="X619" s="5">
        <v>1</v>
      </c>
      <c r="Y619" s="5">
        <v>0</v>
      </c>
      <c r="AA619">
        <v>2</v>
      </c>
    </row>
    <row r="620" spans="4:27">
      <c r="D620" t="str">
        <f ca="1"/>
        <v>04-Sep</v>
      </c>
      <c r="E620" s="5">
        <v>0</v>
      </c>
      <c r="F620" s="5">
        <v>0</v>
      </c>
      <c r="G620" s="5">
        <v>0</v>
      </c>
      <c r="H620" s="5">
        <v>0</v>
      </c>
      <c r="I620" s="5">
        <v>0</v>
      </c>
      <c r="J620" s="5">
        <v>0</v>
      </c>
      <c r="K620" s="5">
        <v>0</v>
      </c>
      <c r="L620" s="5">
        <v>0</v>
      </c>
      <c r="M620" s="5">
        <v>0</v>
      </c>
      <c r="N620" s="5">
        <v>0</v>
      </c>
      <c r="O620" s="5">
        <v>0</v>
      </c>
      <c r="P620" s="5">
        <v>0</v>
      </c>
      <c r="Q620" s="5">
        <v>0</v>
      </c>
      <c r="R620" s="5">
        <v>0</v>
      </c>
      <c r="S620" s="5">
        <v>0</v>
      </c>
      <c r="T620" s="5">
        <v>0</v>
      </c>
      <c r="U620" s="5">
        <v>0</v>
      </c>
      <c r="V620" s="5">
        <v>0</v>
      </c>
      <c r="W620" s="5">
        <v>1</v>
      </c>
      <c r="X620" s="5">
        <v>1</v>
      </c>
      <c r="Y620" s="5">
        <v>0</v>
      </c>
      <c r="AA620">
        <v>2</v>
      </c>
    </row>
    <row r="621" spans="4:27">
      <c r="D621" t="str">
        <f ca="1"/>
        <v>05-Sep</v>
      </c>
      <c r="E621" s="5">
        <v>0</v>
      </c>
      <c r="F621" s="5">
        <v>0</v>
      </c>
      <c r="G621" s="5">
        <v>0</v>
      </c>
      <c r="H621" s="5">
        <v>0</v>
      </c>
      <c r="I621" s="5">
        <v>0</v>
      </c>
      <c r="J621" s="5">
        <v>0</v>
      </c>
      <c r="K621" s="5">
        <v>0</v>
      </c>
      <c r="L621" s="5">
        <v>0</v>
      </c>
      <c r="M621" s="5">
        <v>0</v>
      </c>
      <c r="N621" s="5">
        <v>0</v>
      </c>
      <c r="O621" s="5">
        <v>0</v>
      </c>
      <c r="P621" s="5">
        <v>0</v>
      </c>
      <c r="Q621" s="5">
        <v>0</v>
      </c>
      <c r="R621" s="5">
        <v>0</v>
      </c>
      <c r="S621" s="5">
        <v>0</v>
      </c>
      <c r="T621" s="5">
        <v>0</v>
      </c>
      <c r="U621" s="5">
        <v>0</v>
      </c>
      <c r="V621" s="5">
        <v>0</v>
      </c>
      <c r="W621" s="5">
        <v>1</v>
      </c>
      <c r="X621" s="5">
        <v>1</v>
      </c>
      <c r="Y621" s="5">
        <v>0</v>
      </c>
      <c r="AA621">
        <v>2</v>
      </c>
    </row>
    <row r="622" spans="4:27">
      <c r="D622" t="str">
        <f ca="1"/>
        <v>06-Sep</v>
      </c>
      <c r="E622" s="5">
        <v>0</v>
      </c>
      <c r="F622" s="5">
        <v>0</v>
      </c>
      <c r="G622" s="5">
        <v>0</v>
      </c>
      <c r="H622" s="5">
        <v>0</v>
      </c>
      <c r="I622" s="5">
        <v>0</v>
      </c>
      <c r="J622" s="5">
        <v>0</v>
      </c>
      <c r="K622" s="5">
        <v>0</v>
      </c>
      <c r="L622" s="5">
        <v>0</v>
      </c>
      <c r="M622" s="5">
        <v>0</v>
      </c>
      <c r="N622" s="5">
        <v>0</v>
      </c>
      <c r="O622" s="5">
        <v>0</v>
      </c>
      <c r="P622" s="5">
        <v>0</v>
      </c>
      <c r="Q622" s="5">
        <v>0</v>
      </c>
      <c r="R622" s="5">
        <v>0</v>
      </c>
      <c r="S622" s="5">
        <v>0</v>
      </c>
      <c r="T622" s="5">
        <v>0</v>
      </c>
      <c r="U622" s="5">
        <v>0</v>
      </c>
      <c r="V622" s="5">
        <v>0</v>
      </c>
      <c r="W622" s="5">
        <v>1</v>
      </c>
      <c r="X622" s="5">
        <v>1</v>
      </c>
      <c r="Y622" s="5">
        <v>0</v>
      </c>
      <c r="AA622">
        <v>2</v>
      </c>
    </row>
    <row r="623" spans="4:27">
      <c r="D623" t="str">
        <f ca="1"/>
        <v>07-Sep</v>
      </c>
      <c r="E623" s="5">
        <v>0</v>
      </c>
      <c r="F623" s="5">
        <v>0</v>
      </c>
      <c r="G623" s="5">
        <v>0</v>
      </c>
      <c r="H623" s="5">
        <v>0</v>
      </c>
      <c r="I623" s="5">
        <v>0</v>
      </c>
      <c r="J623" s="5">
        <v>0</v>
      </c>
      <c r="K623" s="5">
        <v>0</v>
      </c>
      <c r="L623" s="5">
        <v>0</v>
      </c>
      <c r="M623" s="5">
        <v>0</v>
      </c>
      <c r="N623" s="5">
        <v>0</v>
      </c>
      <c r="O623" s="5">
        <v>0</v>
      </c>
      <c r="P623" s="5">
        <v>0</v>
      </c>
      <c r="Q623" s="5">
        <v>0</v>
      </c>
      <c r="R623" s="5">
        <v>0</v>
      </c>
      <c r="S623" s="5">
        <v>0</v>
      </c>
      <c r="T623" s="5">
        <v>0</v>
      </c>
      <c r="U623" s="5">
        <v>0</v>
      </c>
      <c r="V623" s="5">
        <v>0</v>
      </c>
      <c r="W623" s="5">
        <v>1</v>
      </c>
      <c r="X623" s="5">
        <v>1</v>
      </c>
      <c r="Y623" s="5">
        <v>0</v>
      </c>
      <c r="AA623">
        <v>2</v>
      </c>
    </row>
    <row r="624" spans="4:27">
      <c r="D624" t="str">
        <f ca="1"/>
        <v>08-Sep</v>
      </c>
      <c r="E624" s="5">
        <v>0</v>
      </c>
      <c r="F624" s="5">
        <v>0</v>
      </c>
      <c r="G624" s="5">
        <v>0</v>
      </c>
      <c r="H624" s="5">
        <v>0</v>
      </c>
      <c r="I624" s="5">
        <v>0</v>
      </c>
      <c r="J624" s="5">
        <v>0</v>
      </c>
      <c r="K624" s="5">
        <v>0</v>
      </c>
      <c r="L624" s="5">
        <v>0</v>
      </c>
      <c r="M624" s="5">
        <v>0</v>
      </c>
      <c r="N624" s="5">
        <v>0</v>
      </c>
      <c r="O624" s="5">
        <v>0</v>
      </c>
      <c r="P624" s="5">
        <v>0</v>
      </c>
      <c r="Q624" s="5">
        <v>0</v>
      </c>
      <c r="R624" s="5">
        <v>0</v>
      </c>
      <c r="S624" s="5">
        <v>0</v>
      </c>
      <c r="T624" s="5">
        <v>0</v>
      </c>
      <c r="U624" s="5">
        <v>0</v>
      </c>
      <c r="V624" s="5">
        <v>0</v>
      </c>
      <c r="W624" s="5">
        <v>1</v>
      </c>
      <c r="X624" s="5">
        <v>1</v>
      </c>
      <c r="Y624" s="5">
        <v>0</v>
      </c>
      <c r="AA624">
        <v>2</v>
      </c>
    </row>
    <row r="625" spans="4:27">
      <c r="D625" t="str">
        <f ca="1"/>
        <v>09-Sep</v>
      </c>
      <c r="E625" s="5">
        <v>0</v>
      </c>
      <c r="F625" s="5">
        <v>0</v>
      </c>
      <c r="G625" s="5">
        <v>0</v>
      </c>
      <c r="H625" s="5">
        <v>0</v>
      </c>
      <c r="I625" s="5">
        <v>0</v>
      </c>
      <c r="J625" s="5">
        <v>0</v>
      </c>
      <c r="K625" s="5">
        <v>0</v>
      </c>
      <c r="L625" s="5">
        <v>0</v>
      </c>
      <c r="M625" s="5">
        <v>0</v>
      </c>
      <c r="N625" s="5">
        <v>0</v>
      </c>
      <c r="O625" s="5">
        <v>0</v>
      </c>
      <c r="P625" s="5">
        <v>0</v>
      </c>
      <c r="Q625" s="5">
        <v>0</v>
      </c>
      <c r="R625" s="5">
        <v>0</v>
      </c>
      <c r="S625" s="5">
        <v>0</v>
      </c>
      <c r="T625" s="5">
        <v>0</v>
      </c>
      <c r="U625" s="5">
        <v>0</v>
      </c>
      <c r="V625" s="5">
        <v>0</v>
      </c>
      <c r="W625" s="5">
        <v>1</v>
      </c>
      <c r="X625" s="5">
        <v>1</v>
      </c>
      <c r="Y625" s="5">
        <v>0</v>
      </c>
      <c r="AA625">
        <v>2</v>
      </c>
    </row>
    <row r="626" spans="4:27">
      <c r="D626" t="str">
        <f ca="1"/>
        <v>10-Sep</v>
      </c>
      <c r="E626" s="5">
        <v>0</v>
      </c>
      <c r="F626" s="5">
        <v>0</v>
      </c>
      <c r="G626" s="5">
        <v>0</v>
      </c>
      <c r="H626" s="5">
        <v>0</v>
      </c>
      <c r="I626" s="5">
        <v>0</v>
      </c>
      <c r="J626" s="5">
        <v>0</v>
      </c>
      <c r="K626" s="5">
        <v>0</v>
      </c>
      <c r="L626" s="5">
        <v>0</v>
      </c>
      <c r="M626" s="5">
        <v>0</v>
      </c>
      <c r="N626" s="5">
        <v>0</v>
      </c>
      <c r="O626" s="5">
        <v>0</v>
      </c>
      <c r="P626" s="5">
        <v>0</v>
      </c>
      <c r="Q626" s="5">
        <v>0</v>
      </c>
      <c r="R626" s="5">
        <v>0</v>
      </c>
      <c r="S626" s="5">
        <v>0</v>
      </c>
      <c r="T626" s="5">
        <v>0</v>
      </c>
      <c r="U626" s="5">
        <v>0</v>
      </c>
      <c r="V626" s="5">
        <v>0</v>
      </c>
      <c r="W626" s="5">
        <v>1</v>
      </c>
      <c r="X626" s="5">
        <v>1</v>
      </c>
      <c r="Y626" s="5">
        <v>0</v>
      </c>
      <c r="AA626">
        <v>2</v>
      </c>
    </row>
    <row r="627" spans="4:27">
      <c r="D627" t="str">
        <f ca="1"/>
        <v>11-Sep</v>
      </c>
      <c r="E627" s="5">
        <v>0</v>
      </c>
      <c r="F627" s="5">
        <v>0</v>
      </c>
      <c r="G627" s="5">
        <v>0</v>
      </c>
      <c r="H627" s="5">
        <v>0</v>
      </c>
      <c r="I627" s="5">
        <v>0</v>
      </c>
      <c r="J627" s="5">
        <v>0</v>
      </c>
      <c r="K627" s="5">
        <v>0</v>
      </c>
      <c r="L627" s="5">
        <v>0</v>
      </c>
      <c r="M627" s="5">
        <v>0</v>
      </c>
      <c r="N627" s="5">
        <v>0</v>
      </c>
      <c r="O627" s="5">
        <v>0</v>
      </c>
      <c r="P627" s="5">
        <v>0</v>
      </c>
      <c r="Q627" s="5">
        <v>0</v>
      </c>
      <c r="R627" s="5">
        <v>0</v>
      </c>
      <c r="S627" s="5">
        <v>0</v>
      </c>
      <c r="T627" s="5">
        <v>0</v>
      </c>
      <c r="U627" s="5">
        <v>0</v>
      </c>
      <c r="V627" s="5">
        <v>0</v>
      </c>
      <c r="W627" s="5">
        <v>1</v>
      </c>
      <c r="X627" s="5">
        <v>1</v>
      </c>
      <c r="Y627" s="5">
        <v>0</v>
      </c>
      <c r="AA627">
        <v>2</v>
      </c>
    </row>
    <row r="628" spans="4:27">
      <c r="D628" t="str">
        <f ca="1"/>
        <v>12-Sep</v>
      </c>
      <c r="E628" s="5">
        <v>0</v>
      </c>
      <c r="F628" s="5">
        <v>0</v>
      </c>
      <c r="G628" s="5">
        <v>0</v>
      </c>
      <c r="H628" s="5">
        <v>0</v>
      </c>
      <c r="I628" s="5">
        <v>0</v>
      </c>
      <c r="J628" s="5">
        <v>0</v>
      </c>
      <c r="K628" s="5">
        <v>0</v>
      </c>
      <c r="L628" s="5">
        <v>0</v>
      </c>
      <c r="M628" s="5">
        <v>0</v>
      </c>
      <c r="N628" s="5">
        <v>0</v>
      </c>
      <c r="O628" s="5">
        <v>0</v>
      </c>
      <c r="P628" s="5">
        <v>0</v>
      </c>
      <c r="Q628" s="5">
        <v>0</v>
      </c>
      <c r="R628" s="5">
        <v>0</v>
      </c>
      <c r="S628" s="5">
        <v>0</v>
      </c>
      <c r="T628" s="5">
        <v>0</v>
      </c>
      <c r="U628" s="5">
        <v>0</v>
      </c>
      <c r="V628" s="5">
        <v>0</v>
      </c>
      <c r="W628" s="5">
        <v>1</v>
      </c>
      <c r="X628" s="5">
        <v>1</v>
      </c>
      <c r="Y628" s="5">
        <v>0</v>
      </c>
      <c r="AA628">
        <v>2</v>
      </c>
    </row>
    <row r="629" spans="4:27">
      <c r="D629" t="str">
        <f ca="1"/>
        <v>13-Sep</v>
      </c>
      <c r="E629" s="5">
        <v>0</v>
      </c>
      <c r="F629" s="5">
        <v>0</v>
      </c>
      <c r="G629" s="5">
        <v>0</v>
      </c>
      <c r="H629" s="5">
        <v>0</v>
      </c>
      <c r="I629" s="5">
        <v>0</v>
      </c>
      <c r="J629" s="5">
        <v>0</v>
      </c>
      <c r="K629" s="5">
        <v>0</v>
      </c>
      <c r="L629" s="5">
        <v>0</v>
      </c>
      <c r="M629" s="5">
        <v>0</v>
      </c>
      <c r="N629" s="5">
        <v>0</v>
      </c>
      <c r="O629" s="5">
        <v>0</v>
      </c>
      <c r="P629" s="5">
        <v>0</v>
      </c>
      <c r="Q629" s="5">
        <v>0</v>
      </c>
      <c r="R629" s="5">
        <v>0</v>
      </c>
      <c r="S629" s="5">
        <v>0</v>
      </c>
      <c r="T629" s="5">
        <v>0</v>
      </c>
      <c r="U629" s="5">
        <v>0</v>
      </c>
      <c r="V629" s="5">
        <v>0</v>
      </c>
      <c r="W629" s="5">
        <v>1</v>
      </c>
      <c r="X629" s="5">
        <v>1</v>
      </c>
      <c r="Y629" s="5">
        <v>0</v>
      </c>
      <c r="AA629">
        <v>2</v>
      </c>
    </row>
    <row r="630" spans="4:27">
      <c r="D630" t="str">
        <f ca="1"/>
        <v>14-Sep</v>
      </c>
      <c r="E630" s="5">
        <v>0</v>
      </c>
      <c r="F630" s="5">
        <v>0</v>
      </c>
      <c r="G630" s="5">
        <v>0</v>
      </c>
      <c r="H630" s="5">
        <v>0</v>
      </c>
      <c r="I630" s="5">
        <v>0</v>
      </c>
      <c r="J630" s="5">
        <v>0</v>
      </c>
      <c r="K630" s="5">
        <v>0</v>
      </c>
      <c r="L630" s="5">
        <v>0</v>
      </c>
      <c r="M630" s="5">
        <v>0</v>
      </c>
      <c r="N630" s="5">
        <v>0</v>
      </c>
      <c r="O630" s="5">
        <v>0</v>
      </c>
      <c r="P630" s="5">
        <v>0</v>
      </c>
      <c r="Q630" s="5">
        <v>0</v>
      </c>
      <c r="R630" s="5">
        <v>0</v>
      </c>
      <c r="S630" s="5">
        <v>0</v>
      </c>
      <c r="T630" s="5">
        <v>0</v>
      </c>
      <c r="U630" s="5">
        <v>0</v>
      </c>
      <c r="V630" s="5">
        <v>0</v>
      </c>
      <c r="W630" s="5">
        <v>1</v>
      </c>
      <c r="X630" s="5">
        <v>1</v>
      </c>
      <c r="Y630" s="5">
        <v>0</v>
      </c>
      <c r="AA630">
        <v>2</v>
      </c>
    </row>
    <row r="631" spans="4:27">
      <c r="D631" t="str">
        <f ca="1"/>
        <v>15-Sep</v>
      </c>
      <c r="E631" s="5">
        <v>0</v>
      </c>
      <c r="F631" s="5">
        <v>0</v>
      </c>
      <c r="G631" s="5">
        <v>0</v>
      </c>
      <c r="H631" s="5">
        <v>0</v>
      </c>
      <c r="I631" s="5">
        <v>0</v>
      </c>
      <c r="J631" s="5">
        <v>0</v>
      </c>
      <c r="K631" s="5">
        <v>0</v>
      </c>
      <c r="L631" s="5">
        <v>0</v>
      </c>
      <c r="M631" s="5">
        <v>0</v>
      </c>
      <c r="N631" s="5">
        <v>0</v>
      </c>
      <c r="O631" s="5">
        <v>0</v>
      </c>
      <c r="P631" s="5">
        <v>0</v>
      </c>
      <c r="Q631" s="5">
        <v>0</v>
      </c>
      <c r="R631" s="5">
        <v>0</v>
      </c>
      <c r="S631" s="5">
        <v>0</v>
      </c>
      <c r="T631" s="5">
        <v>0</v>
      </c>
      <c r="U631" s="5">
        <v>0</v>
      </c>
      <c r="V631" s="5">
        <v>0</v>
      </c>
      <c r="W631" s="5">
        <v>1</v>
      </c>
      <c r="X631" s="5">
        <v>1</v>
      </c>
      <c r="Y631" s="5">
        <v>0</v>
      </c>
      <c r="AA631">
        <v>2</v>
      </c>
    </row>
    <row r="632" spans="4:27">
      <c r="D632" t="str">
        <f ca="1"/>
        <v>16-Sep</v>
      </c>
      <c r="E632" s="5">
        <v>0</v>
      </c>
      <c r="F632" s="5">
        <v>0</v>
      </c>
      <c r="G632" s="5">
        <v>0</v>
      </c>
      <c r="H632" s="5">
        <v>0</v>
      </c>
      <c r="I632" s="5">
        <v>0</v>
      </c>
      <c r="J632" s="5">
        <v>0</v>
      </c>
      <c r="K632" s="5">
        <v>0</v>
      </c>
      <c r="L632" s="5">
        <v>0</v>
      </c>
      <c r="M632" s="5">
        <v>0</v>
      </c>
      <c r="N632" s="5">
        <v>0</v>
      </c>
      <c r="O632" s="5">
        <v>0</v>
      </c>
      <c r="P632" s="5">
        <v>0</v>
      </c>
      <c r="Q632" s="5">
        <v>0</v>
      </c>
      <c r="R632" s="5">
        <v>0</v>
      </c>
      <c r="S632" s="5">
        <v>0</v>
      </c>
      <c r="T632" s="5">
        <v>0</v>
      </c>
      <c r="U632" s="5">
        <v>0</v>
      </c>
      <c r="V632" s="5">
        <v>0</v>
      </c>
      <c r="W632" s="5">
        <v>1</v>
      </c>
      <c r="X632" s="5">
        <v>1</v>
      </c>
      <c r="Y632" s="5">
        <v>0</v>
      </c>
      <c r="AA632">
        <v>2</v>
      </c>
    </row>
    <row r="633" spans="4:27">
      <c r="D633" t="str">
        <f ca="1"/>
        <v>17-Sep</v>
      </c>
      <c r="E633" s="5">
        <v>0</v>
      </c>
      <c r="F633" s="5">
        <v>0</v>
      </c>
      <c r="G633" s="5">
        <v>0</v>
      </c>
      <c r="H633" s="5">
        <v>0</v>
      </c>
      <c r="I633" s="5">
        <v>0</v>
      </c>
      <c r="J633" s="5">
        <v>0</v>
      </c>
      <c r="K633" s="5">
        <v>0</v>
      </c>
      <c r="L633" s="5">
        <v>0</v>
      </c>
      <c r="M633" s="5">
        <v>0</v>
      </c>
      <c r="N633" s="5">
        <v>0</v>
      </c>
      <c r="O633" s="5">
        <v>0</v>
      </c>
      <c r="P633" s="5">
        <v>0</v>
      </c>
      <c r="Q633" s="5">
        <v>0</v>
      </c>
      <c r="R633" s="5">
        <v>0</v>
      </c>
      <c r="S633" s="5">
        <v>0</v>
      </c>
      <c r="T633" s="5">
        <v>0</v>
      </c>
      <c r="U633" s="5">
        <v>0</v>
      </c>
      <c r="V633" s="5">
        <v>0</v>
      </c>
      <c r="W633" s="5">
        <v>1</v>
      </c>
      <c r="X633" s="5">
        <v>1</v>
      </c>
      <c r="Y633" s="5">
        <v>0</v>
      </c>
      <c r="AA633">
        <v>2</v>
      </c>
    </row>
    <row r="634" spans="4:27">
      <c r="D634" t="str">
        <f ca="1"/>
        <v>18-Sep</v>
      </c>
      <c r="E634" s="5">
        <v>0</v>
      </c>
      <c r="F634" s="5">
        <v>0</v>
      </c>
      <c r="G634" s="5">
        <v>0</v>
      </c>
      <c r="H634" s="5">
        <v>0</v>
      </c>
      <c r="I634" s="5">
        <v>0</v>
      </c>
      <c r="J634" s="5">
        <v>0</v>
      </c>
      <c r="K634" s="5">
        <v>0</v>
      </c>
      <c r="L634" s="5">
        <v>0</v>
      </c>
      <c r="M634" s="5">
        <v>0</v>
      </c>
      <c r="N634" s="5">
        <v>0</v>
      </c>
      <c r="O634" s="5">
        <v>0</v>
      </c>
      <c r="P634" s="5">
        <v>0</v>
      </c>
      <c r="Q634" s="5">
        <v>0</v>
      </c>
      <c r="R634" s="5">
        <v>0</v>
      </c>
      <c r="S634" s="5">
        <v>0</v>
      </c>
      <c r="T634" s="5">
        <v>0</v>
      </c>
      <c r="U634" s="5">
        <v>0</v>
      </c>
      <c r="V634" s="5">
        <v>0</v>
      </c>
      <c r="W634" s="5">
        <v>1</v>
      </c>
      <c r="X634" s="5">
        <v>1</v>
      </c>
      <c r="Y634" s="5">
        <v>0</v>
      </c>
      <c r="AA634">
        <v>2</v>
      </c>
    </row>
    <row r="635" spans="4:27">
      <c r="D635" t="str">
        <f ca="1"/>
        <v>19-Sep</v>
      </c>
      <c r="E635" s="5">
        <v>0</v>
      </c>
      <c r="F635" s="5">
        <v>0</v>
      </c>
      <c r="G635" s="5">
        <v>0</v>
      </c>
      <c r="H635" s="5">
        <v>0</v>
      </c>
      <c r="I635" s="5">
        <v>0</v>
      </c>
      <c r="J635" s="5">
        <v>0</v>
      </c>
      <c r="K635" s="5">
        <v>0</v>
      </c>
      <c r="L635" s="5">
        <v>0</v>
      </c>
      <c r="M635" s="5">
        <v>0</v>
      </c>
      <c r="N635" s="5">
        <v>0</v>
      </c>
      <c r="O635" s="5">
        <v>0</v>
      </c>
      <c r="P635" s="5">
        <v>0</v>
      </c>
      <c r="Q635" s="5">
        <v>0</v>
      </c>
      <c r="R635" s="5">
        <v>0</v>
      </c>
      <c r="S635" s="5">
        <v>0</v>
      </c>
      <c r="T635" s="5">
        <v>0</v>
      </c>
      <c r="U635" s="5">
        <v>0</v>
      </c>
      <c r="V635" s="5">
        <v>0</v>
      </c>
      <c r="W635" s="5">
        <v>1</v>
      </c>
      <c r="X635" s="5">
        <v>1</v>
      </c>
      <c r="Y635" s="5">
        <v>0</v>
      </c>
      <c r="AA635">
        <v>2</v>
      </c>
    </row>
    <row r="636" spans="4:27">
      <c r="D636" t="str">
        <f ca="1"/>
        <v>20-Sep</v>
      </c>
      <c r="E636" s="5">
        <v>0</v>
      </c>
      <c r="F636" s="5">
        <v>0</v>
      </c>
      <c r="G636" s="5">
        <v>0</v>
      </c>
      <c r="H636" s="5">
        <v>0</v>
      </c>
      <c r="I636" s="5">
        <v>0</v>
      </c>
      <c r="J636" s="5">
        <v>0</v>
      </c>
      <c r="K636" s="5">
        <v>0</v>
      </c>
      <c r="L636" s="5">
        <v>0</v>
      </c>
      <c r="M636" s="5">
        <v>0</v>
      </c>
      <c r="N636" s="5">
        <v>0</v>
      </c>
      <c r="O636" s="5">
        <v>0</v>
      </c>
      <c r="P636" s="5">
        <v>0</v>
      </c>
      <c r="Q636" s="5">
        <v>0</v>
      </c>
      <c r="R636" s="5">
        <v>0</v>
      </c>
      <c r="S636" s="5">
        <v>0</v>
      </c>
      <c r="T636" s="5">
        <v>0</v>
      </c>
      <c r="U636" s="5">
        <v>0</v>
      </c>
      <c r="V636" s="5">
        <v>0</v>
      </c>
      <c r="W636" s="5">
        <v>1</v>
      </c>
      <c r="X636" s="5">
        <v>1</v>
      </c>
      <c r="Y636" s="5">
        <v>0</v>
      </c>
      <c r="AA636">
        <v>2</v>
      </c>
    </row>
    <row r="637" spans="4:27">
      <c r="D637" t="str">
        <f ca="1"/>
        <v>21-Sep</v>
      </c>
      <c r="E637" s="5">
        <v>0</v>
      </c>
      <c r="F637" s="5">
        <v>0</v>
      </c>
      <c r="G637" s="5">
        <v>0</v>
      </c>
      <c r="H637" s="5">
        <v>0</v>
      </c>
      <c r="I637" s="5">
        <v>0</v>
      </c>
      <c r="J637" s="5">
        <v>0</v>
      </c>
      <c r="K637" s="5">
        <v>0</v>
      </c>
      <c r="L637" s="5">
        <v>0</v>
      </c>
      <c r="M637" s="5">
        <v>0</v>
      </c>
      <c r="N637" s="5">
        <v>0</v>
      </c>
      <c r="O637" s="5">
        <v>0</v>
      </c>
      <c r="P637" s="5">
        <v>0</v>
      </c>
      <c r="Q637" s="5">
        <v>0</v>
      </c>
      <c r="R637" s="5">
        <v>0</v>
      </c>
      <c r="S637" s="5">
        <v>0</v>
      </c>
      <c r="T637" s="5">
        <v>0</v>
      </c>
      <c r="U637" s="5">
        <v>0</v>
      </c>
      <c r="V637" s="5">
        <v>0</v>
      </c>
      <c r="W637" s="5">
        <v>1</v>
      </c>
      <c r="X637" s="5">
        <v>1</v>
      </c>
      <c r="Y637" s="5">
        <v>0</v>
      </c>
      <c r="AA637">
        <v>2</v>
      </c>
    </row>
    <row r="638" spans="4:27">
      <c r="D638" t="str">
        <f ca="1"/>
        <v>22-Sep</v>
      </c>
      <c r="E638" s="5">
        <v>0</v>
      </c>
      <c r="F638" s="5">
        <v>0</v>
      </c>
      <c r="G638" s="5">
        <v>0</v>
      </c>
      <c r="H638" s="5">
        <v>0</v>
      </c>
      <c r="I638" s="5">
        <v>0</v>
      </c>
      <c r="J638" s="5">
        <v>0</v>
      </c>
      <c r="K638" s="5">
        <v>0</v>
      </c>
      <c r="L638" s="5">
        <v>0</v>
      </c>
      <c r="M638" s="5">
        <v>0</v>
      </c>
      <c r="N638" s="5">
        <v>0</v>
      </c>
      <c r="O638" s="5">
        <v>0</v>
      </c>
      <c r="P638" s="5">
        <v>0</v>
      </c>
      <c r="Q638" s="5">
        <v>0</v>
      </c>
      <c r="R638" s="5">
        <v>0</v>
      </c>
      <c r="S638" s="5">
        <v>0</v>
      </c>
      <c r="T638" s="5">
        <v>0</v>
      </c>
      <c r="U638" s="5">
        <v>0</v>
      </c>
      <c r="V638" s="5">
        <v>0</v>
      </c>
      <c r="W638" s="5">
        <v>1</v>
      </c>
      <c r="X638" s="5">
        <v>1</v>
      </c>
      <c r="Y638" s="5">
        <v>0</v>
      </c>
      <c r="AA638">
        <v>2</v>
      </c>
    </row>
    <row r="639" spans="4:27">
      <c r="D639" t="str">
        <f ca="1"/>
        <v>23-Sep</v>
      </c>
      <c r="E639" s="5">
        <v>0</v>
      </c>
      <c r="F639" s="5">
        <v>0</v>
      </c>
      <c r="G639" s="5">
        <v>0</v>
      </c>
      <c r="H639" s="5">
        <v>0</v>
      </c>
      <c r="I639" s="5">
        <v>0</v>
      </c>
      <c r="J639" s="5">
        <v>0</v>
      </c>
      <c r="K639" s="5">
        <v>0</v>
      </c>
      <c r="L639" s="5">
        <v>0</v>
      </c>
      <c r="M639" s="5">
        <v>0</v>
      </c>
      <c r="N639" s="5">
        <v>0</v>
      </c>
      <c r="O639" s="5">
        <v>0</v>
      </c>
      <c r="P639" s="5">
        <v>0</v>
      </c>
      <c r="Q639" s="5">
        <v>0</v>
      </c>
      <c r="R639" s="5">
        <v>0</v>
      </c>
      <c r="S639" s="5">
        <v>0</v>
      </c>
      <c r="T639" s="5">
        <v>0</v>
      </c>
      <c r="U639" s="5">
        <v>0</v>
      </c>
      <c r="V639" s="5">
        <v>0</v>
      </c>
      <c r="W639" s="5">
        <v>1</v>
      </c>
      <c r="X639" s="5">
        <v>1</v>
      </c>
      <c r="Y639" s="5">
        <v>0</v>
      </c>
      <c r="AA639">
        <v>2</v>
      </c>
    </row>
    <row r="640" spans="4:27">
      <c r="D640" t="str">
        <f ca="1"/>
        <v>24-Sep</v>
      </c>
      <c r="E640" s="5">
        <v>0</v>
      </c>
      <c r="F640" s="5">
        <v>0</v>
      </c>
      <c r="G640" s="5">
        <v>0</v>
      </c>
      <c r="H640" s="5">
        <v>0</v>
      </c>
      <c r="I640" s="5">
        <v>0</v>
      </c>
      <c r="J640" s="5">
        <v>0</v>
      </c>
      <c r="K640" s="5">
        <v>0</v>
      </c>
      <c r="L640" s="5">
        <v>0</v>
      </c>
      <c r="M640" s="5">
        <v>0</v>
      </c>
      <c r="N640" s="5">
        <v>0</v>
      </c>
      <c r="O640" s="5">
        <v>0</v>
      </c>
      <c r="P640" s="5">
        <v>0</v>
      </c>
      <c r="Q640" s="5">
        <v>0</v>
      </c>
      <c r="R640" s="5">
        <v>0</v>
      </c>
      <c r="S640" s="5">
        <v>0</v>
      </c>
      <c r="T640" s="5">
        <v>0</v>
      </c>
      <c r="U640" s="5">
        <v>0</v>
      </c>
      <c r="V640" s="5">
        <v>0</v>
      </c>
      <c r="W640" s="5">
        <v>1</v>
      </c>
      <c r="X640" s="5">
        <v>1</v>
      </c>
      <c r="Y640" s="5">
        <v>0</v>
      </c>
      <c r="AA640">
        <v>2</v>
      </c>
    </row>
    <row r="641" spans="4:27">
      <c r="D641" t="str">
        <f ca="1"/>
        <v>25-Sep</v>
      </c>
      <c r="E641" s="5">
        <v>0</v>
      </c>
      <c r="F641" s="5">
        <v>0</v>
      </c>
      <c r="G641" s="5">
        <v>0</v>
      </c>
      <c r="H641" s="5">
        <v>0</v>
      </c>
      <c r="I641" s="5">
        <v>0</v>
      </c>
      <c r="J641" s="5">
        <v>0</v>
      </c>
      <c r="K641" s="5">
        <v>0</v>
      </c>
      <c r="L641" s="5">
        <v>0</v>
      </c>
      <c r="M641" s="5">
        <v>0</v>
      </c>
      <c r="N641" s="5">
        <v>0</v>
      </c>
      <c r="O641" s="5">
        <v>0</v>
      </c>
      <c r="P641" s="5">
        <v>0</v>
      </c>
      <c r="Q641" s="5">
        <v>0</v>
      </c>
      <c r="R641" s="5">
        <v>0</v>
      </c>
      <c r="S641" s="5">
        <v>0</v>
      </c>
      <c r="T641" s="5">
        <v>0</v>
      </c>
      <c r="U641" s="5">
        <v>0</v>
      </c>
      <c r="V641" s="5">
        <v>0</v>
      </c>
      <c r="W641" s="5">
        <v>1</v>
      </c>
      <c r="X641" s="5">
        <v>1</v>
      </c>
      <c r="Y641" s="5">
        <v>0</v>
      </c>
      <c r="AA641">
        <v>2</v>
      </c>
    </row>
    <row r="642" spans="4:27">
      <c r="D642" t="str">
        <f ca="1"/>
        <v>26-Sep</v>
      </c>
      <c r="E642" s="5">
        <v>0</v>
      </c>
      <c r="F642" s="5">
        <v>0</v>
      </c>
      <c r="G642" s="5">
        <v>0</v>
      </c>
      <c r="H642" s="5">
        <v>0</v>
      </c>
      <c r="I642" s="5">
        <v>0</v>
      </c>
      <c r="J642" s="5">
        <v>0</v>
      </c>
      <c r="K642" s="5">
        <v>0</v>
      </c>
      <c r="L642" s="5">
        <v>0</v>
      </c>
      <c r="M642" s="5">
        <v>0</v>
      </c>
      <c r="N642" s="5">
        <v>0</v>
      </c>
      <c r="O642" s="5">
        <v>0</v>
      </c>
      <c r="P642" s="5">
        <v>0</v>
      </c>
      <c r="Q642" s="5">
        <v>0</v>
      </c>
      <c r="R642" s="5">
        <v>0</v>
      </c>
      <c r="S642" s="5">
        <v>0</v>
      </c>
      <c r="T642" s="5">
        <v>0</v>
      </c>
      <c r="U642" s="5">
        <v>0</v>
      </c>
      <c r="V642" s="5">
        <v>0</v>
      </c>
      <c r="W642" s="5">
        <v>1</v>
      </c>
      <c r="X642" s="5">
        <v>1</v>
      </c>
      <c r="Y642" s="5">
        <v>0</v>
      </c>
      <c r="AA642">
        <v>2</v>
      </c>
    </row>
    <row r="643" spans="4:27">
      <c r="D643" t="str">
        <f ca="1"/>
        <v>27-Sep</v>
      </c>
      <c r="E643" s="5">
        <v>0</v>
      </c>
      <c r="F643" s="5">
        <v>0</v>
      </c>
      <c r="G643" s="5">
        <v>0</v>
      </c>
      <c r="H643" s="5">
        <v>0</v>
      </c>
      <c r="I643" s="5">
        <v>0</v>
      </c>
      <c r="J643" s="5">
        <v>0</v>
      </c>
      <c r="K643" s="5">
        <v>0</v>
      </c>
      <c r="L643" s="5">
        <v>0</v>
      </c>
      <c r="M643" s="5">
        <v>0</v>
      </c>
      <c r="N643" s="5">
        <v>0</v>
      </c>
      <c r="O643" s="5">
        <v>0</v>
      </c>
      <c r="P643" s="5">
        <v>0</v>
      </c>
      <c r="Q643" s="5">
        <v>0</v>
      </c>
      <c r="R643" s="5">
        <v>0</v>
      </c>
      <c r="S643" s="5">
        <v>0</v>
      </c>
      <c r="T643" s="5">
        <v>0</v>
      </c>
      <c r="U643" s="5">
        <v>0</v>
      </c>
      <c r="V643" s="5">
        <v>0</v>
      </c>
      <c r="W643" s="5">
        <v>1</v>
      </c>
      <c r="X643" s="5">
        <v>1</v>
      </c>
      <c r="Y643" s="5">
        <v>0</v>
      </c>
      <c r="AA643">
        <v>2</v>
      </c>
    </row>
    <row r="644" spans="4:27">
      <c r="D644" t="str">
        <f ca="1"/>
        <v>28-Sep</v>
      </c>
      <c r="E644" s="5">
        <v>0</v>
      </c>
      <c r="F644" s="5">
        <v>0</v>
      </c>
      <c r="G644" s="5">
        <v>0</v>
      </c>
      <c r="H644" s="5">
        <v>0</v>
      </c>
      <c r="I644" s="5">
        <v>0</v>
      </c>
      <c r="J644" s="5">
        <v>0</v>
      </c>
      <c r="K644" s="5">
        <v>0</v>
      </c>
      <c r="L644" s="5">
        <v>0</v>
      </c>
      <c r="M644" s="5">
        <v>0</v>
      </c>
      <c r="N644" s="5">
        <v>0</v>
      </c>
      <c r="O644" s="5">
        <v>0</v>
      </c>
      <c r="P644" s="5">
        <v>0</v>
      </c>
      <c r="Q644" s="5">
        <v>0</v>
      </c>
      <c r="R644" s="5">
        <v>0</v>
      </c>
      <c r="S644" s="5">
        <v>0</v>
      </c>
      <c r="T644" s="5">
        <v>0</v>
      </c>
      <c r="U644" s="5">
        <v>0</v>
      </c>
      <c r="V644" s="5">
        <v>0</v>
      </c>
      <c r="W644" s="5">
        <v>1</v>
      </c>
      <c r="X644" s="5">
        <v>1</v>
      </c>
      <c r="Y644" s="5">
        <v>0</v>
      </c>
      <c r="AA644">
        <v>2</v>
      </c>
    </row>
    <row r="645" spans="4:27">
      <c r="D645" t="str">
        <f ca="1"/>
        <v>29-Sep</v>
      </c>
      <c r="E645" s="5">
        <v>0</v>
      </c>
      <c r="F645" s="5">
        <v>0</v>
      </c>
      <c r="G645" s="5">
        <v>0</v>
      </c>
      <c r="H645" s="5">
        <v>0</v>
      </c>
      <c r="I645" s="5">
        <v>0</v>
      </c>
      <c r="J645" s="5">
        <v>0</v>
      </c>
      <c r="K645" s="5">
        <v>0</v>
      </c>
      <c r="L645" s="5">
        <v>0</v>
      </c>
      <c r="M645" s="5">
        <v>0</v>
      </c>
      <c r="N645" s="5">
        <v>0</v>
      </c>
      <c r="O645" s="5">
        <v>0</v>
      </c>
      <c r="P645" s="5">
        <v>0</v>
      </c>
      <c r="Q645" s="5">
        <v>0</v>
      </c>
      <c r="R645" s="5">
        <v>0</v>
      </c>
      <c r="S645" s="5">
        <v>0</v>
      </c>
      <c r="T645" s="5">
        <v>0</v>
      </c>
      <c r="U645" s="5">
        <v>0</v>
      </c>
      <c r="V645" s="5">
        <v>0</v>
      </c>
      <c r="W645" s="5">
        <v>1</v>
      </c>
      <c r="X645" s="5">
        <v>1</v>
      </c>
      <c r="Y645" s="5">
        <v>0</v>
      </c>
      <c r="AA645">
        <v>2</v>
      </c>
    </row>
    <row r="646" spans="4:27">
      <c r="D646" t="str">
        <f ca="1"/>
        <v>30-Sep</v>
      </c>
      <c r="E646" s="5">
        <v>0</v>
      </c>
      <c r="F646" s="5">
        <v>0</v>
      </c>
      <c r="G646" s="5">
        <v>0</v>
      </c>
      <c r="H646" s="5">
        <v>0</v>
      </c>
      <c r="I646" s="5">
        <v>0</v>
      </c>
      <c r="J646" s="5">
        <v>0</v>
      </c>
      <c r="K646" s="5">
        <v>0</v>
      </c>
      <c r="L646" s="5">
        <v>0</v>
      </c>
      <c r="M646" s="5">
        <v>0</v>
      </c>
      <c r="N646" s="5">
        <v>0</v>
      </c>
      <c r="O646" s="5">
        <v>0</v>
      </c>
      <c r="P646" s="5">
        <v>0</v>
      </c>
      <c r="Q646" s="5">
        <v>0</v>
      </c>
      <c r="R646" s="5">
        <v>0</v>
      </c>
      <c r="S646" s="5">
        <v>0</v>
      </c>
      <c r="T646" s="5">
        <v>0</v>
      </c>
      <c r="U646" s="5">
        <v>0</v>
      </c>
      <c r="V646" s="5">
        <v>0</v>
      </c>
      <c r="W646" s="5">
        <v>1</v>
      </c>
      <c r="X646" s="5">
        <v>1</v>
      </c>
      <c r="Y646" s="5">
        <v>0</v>
      </c>
      <c r="AA646">
        <v>2</v>
      </c>
    </row>
    <row r="647" spans="4:27">
      <c r="D647" t="str">
        <f ca="1"/>
        <v>01-Oct</v>
      </c>
      <c r="E647" s="5">
        <v>0</v>
      </c>
      <c r="F647" s="5">
        <v>0</v>
      </c>
      <c r="G647" s="5">
        <v>0</v>
      </c>
      <c r="H647" s="5">
        <v>0</v>
      </c>
      <c r="I647" s="5">
        <v>0</v>
      </c>
      <c r="J647" s="5">
        <v>0</v>
      </c>
      <c r="K647" s="5">
        <v>0</v>
      </c>
      <c r="L647" s="5">
        <v>0</v>
      </c>
      <c r="M647" s="5">
        <v>0</v>
      </c>
      <c r="N647" s="5">
        <v>0</v>
      </c>
      <c r="O647" s="5">
        <v>0</v>
      </c>
      <c r="P647" s="5">
        <v>0</v>
      </c>
      <c r="Q647" s="5">
        <v>0</v>
      </c>
      <c r="R647" s="5">
        <v>0</v>
      </c>
      <c r="S647" s="5">
        <v>0</v>
      </c>
      <c r="T647" s="5">
        <v>0</v>
      </c>
      <c r="U647" s="5">
        <v>0</v>
      </c>
      <c r="V647" s="5">
        <v>0</v>
      </c>
      <c r="W647" s="5">
        <v>1</v>
      </c>
      <c r="X647" s="5">
        <v>1</v>
      </c>
      <c r="Y647" s="5">
        <v>0</v>
      </c>
      <c r="AA647">
        <v>2</v>
      </c>
    </row>
    <row r="648" spans="4:27">
      <c r="D648" t="str">
        <f ca="1"/>
        <v>02-Oct</v>
      </c>
      <c r="E648" s="5">
        <v>0</v>
      </c>
      <c r="F648" s="5">
        <v>0</v>
      </c>
      <c r="G648" s="5">
        <v>0</v>
      </c>
      <c r="H648" s="5">
        <v>0</v>
      </c>
      <c r="I648" s="5">
        <v>0</v>
      </c>
      <c r="J648" s="5">
        <v>0</v>
      </c>
      <c r="K648" s="5">
        <v>0</v>
      </c>
      <c r="L648" s="5">
        <v>0</v>
      </c>
      <c r="M648" s="5">
        <v>0</v>
      </c>
      <c r="N648" s="5">
        <v>0</v>
      </c>
      <c r="O648" s="5">
        <v>0</v>
      </c>
      <c r="P648" s="5">
        <v>0</v>
      </c>
      <c r="Q648" s="5">
        <v>0</v>
      </c>
      <c r="R648" s="5">
        <v>0</v>
      </c>
      <c r="S648" s="5">
        <v>0</v>
      </c>
      <c r="T648" s="5">
        <v>0</v>
      </c>
      <c r="U648" s="5">
        <v>0</v>
      </c>
      <c r="V648" s="5">
        <v>0</v>
      </c>
      <c r="W648" s="5">
        <v>1</v>
      </c>
      <c r="X648" s="5">
        <v>1</v>
      </c>
      <c r="Y648" s="5">
        <v>0</v>
      </c>
      <c r="AA648">
        <v>2</v>
      </c>
    </row>
    <row r="649" spans="4:27">
      <c r="D649" t="str">
        <f ca="1"/>
        <v>03-Oct</v>
      </c>
      <c r="E649" s="5">
        <v>0</v>
      </c>
      <c r="F649" s="5">
        <v>0</v>
      </c>
      <c r="G649" s="5">
        <v>0</v>
      </c>
      <c r="H649" s="5">
        <v>0</v>
      </c>
      <c r="I649" s="5">
        <v>0</v>
      </c>
      <c r="J649" s="5">
        <v>0</v>
      </c>
      <c r="K649" s="5">
        <v>0</v>
      </c>
      <c r="L649" s="5">
        <v>0</v>
      </c>
      <c r="M649" s="5">
        <v>0</v>
      </c>
      <c r="N649" s="5">
        <v>0</v>
      </c>
      <c r="O649" s="5">
        <v>0</v>
      </c>
      <c r="P649" s="5">
        <v>0</v>
      </c>
      <c r="Q649" s="5">
        <v>0</v>
      </c>
      <c r="R649" s="5">
        <v>0</v>
      </c>
      <c r="S649" s="5">
        <v>0</v>
      </c>
      <c r="T649" s="5">
        <v>0</v>
      </c>
      <c r="U649" s="5">
        <v>0</v>
      </c>
      <c r="V649" s="5">
        <v>0</v>
      </c>
      <c r="W649" s="5">
        <v>1</v>
      </c>
      <c r="X649" s="5">
        <v>1</v>
      </c>
      <c r="Y649" s="5">
        <v>0</v>
      </c>
      <c r="AA649">
        <v>2</v>
      </c>
    </row>
    <row r="650" spans="4:27">
      <c r="D650" t="str">
        <f ca="1"/>
        <v>04-Oct</v>
      </c>
      <c r="E650" s="5">
        <v>0</v>
      </c>
      <c r="F650" s="5">
        <v>0</v>
      </c>
      <c r="G650" s="5">
        <v>0</v>
      </c>
      <c r="H650" s="5">
        <v>0</v>
      </c>
      <c r="I650" s="5">
        <v>0</v>
      </c>
      <c r="J650" s="5">
        <v>0</v>
      </c>
      <c r="K650" s="5">
        <v>0</v>
      </c>
      <c r="L650" s="5">
        <v>0</v>
      </c>
      <c r="M650" s="5">
        <v>0</v>
      </c>
      <c r="N650" s="5">
        <v>0</v>
      </c>
      <c r="O650" s="5">
        <v>0</v>
      </c>
      <c r="P650" s="5">
        <v>0</v>
      </c>
      <c r="Q650" s="5">
        <v>0</v>
      </c>
      <c r="R650" s="5">
        <v>0</v>
      </c>
      <c r="S650" s="5">
        <v>0</v>
      </c>
      <c r="T650" s="5">
        <v>0</v>
      </c>
      <c r="U650" s="5">
        <v>0</v>
      </c>
      <c r="V650" s="5">
        <v>0</v>
      </c>
      <c r="W650" s="5">
        <v>1</v>
      </c>
      <c r="X650" s="5">
        <v>1</v>
      </c>
      <c r="Y650" s="5">
        <v>0</v>
      </c>
      <c r="AA650">
        <v>2</v>
      </c>
    </row>
    <row r="651" spans="4:27">
      <c r="D651" t="str">
        <f ca="1"/>
        <v>05-Oct</v>
      </c>
      <c r="E651" s="5">
        <v>0</v>
      </c>
      <c r="F651" s="5">
        <v>0</v>
      </c>
      <c r="G651" s="5">
        <v>0</v>
      </c>
      <c r="H651" s="5">
        <v>0</v>
      </c>
      <c r="I651" s="5">
        <v>0</v>
      </c>
      <c r="J651" s="5">
        <v>0</v>
      </c>
      <c r="K651" s="5">
        <v>0</v>
      </c>
      <c r="L651" s="5">
        <v>0</v>
      </c>
      <c r="M651" s="5">
        <v>0</v>
      </c>
      <c r="N651" s="5">
        <v>0</v>
      </c>
      <c r="O651" s="5">
        <v>0</v>
      </c>
      <c r="P651" s="5">
        <v>0</v>
      </c>
      <c r="Q651" s="5">
        <v>0</v>
      </c>
      <c r="R651" s="5">
        <v>0</v>
      </c>
      <c r="S651" s="5">
        <v>0</v>
      </c>
      <c r="T651" s="5">
        <v>0</v>
      </c>
      <c r="U651" s="5">
        <v>0</v>
      </c>
      <c r="V651" s="5">
        <v>0</v>
      </c>
      <c r="W651" s="5">
        <v>1</v>
      </c>
      <c r="X651" s="5">
        <v>1</v>
      </c>
      <c r="Y651" s="5">
        <v>0</v>
      </c>
      <c r="AA651">
        <v>2</v>
      </c>
    </row>
    <row r="652" spans="4:27">
      <c r="D652" t="str">
        <f ca="1"/>
        <v>06-Oct</v>
      </c>
      <c r="E652" s="5">
        <v>0</v>
      </c>
      <c r="F652" s="5">
        <v>0</v>
      </c>
      <c r="G652" s="5">
        <v>0</v>
      </c>
      <c r="H652" s="5">
        <v>0</v>
      </c>
      <c r="I652" s="5">
        <v>0</v>
      </c>
      <c r="J652" s="5">
        <v>0</v>
      </c>
      <c r="K652" s="5">
        <v>0</v>
      </c>
      <c r="L652" s="5">
        <v>0</v>
      </c>
      <c r="M652" s="5">
        <v>0</v>
      </c>
      <c r="N652" s="5">
        <v>0</v>
      </c>
      <c r="O652" s="5">
        <v>0</v>
      </c>
      <c r="P652" s="5">
        <v>0</v>
      </c>
      <c r="Q652" s="5">
        <v>0</v>
      </c>
      <c r="R652" s="5">
        <v>0</v>
      </c>
      <c r="S652" s="5">
        <v>0</v>
      </c>
      <c r="T652" s="5">
        <v>0</v>
      </c>
      <c r="U652" s="5">
        <v>0</v>
      </c>
      <c r="V652" s="5">
        <v>0</v>
      </c>
      <c r="W652" s="5">
        <v>1</v>
      </c>
      <c r="X652" s="5">
        <v>1</v>
      </c>
      <c r="Y652" s="5">
        <v>0</v>
      </c>
      <c r="AA652">
        <v>2</v>
      </c>
    </row>
    <row r="653" spans="4:27">
      <c r="D653" t="str">
        <f ca="1"/>
        <v>07-Oct</v>
      </c>
      <c r="E653" s="5">
        <v>0</v>
      </c>
      <c r="F653" s="5">
        <v>0</v>
      </c>
      <c r="G653" s="5">
        <v>0</v>
      </c>
      <c r="H653" s="5">
        <v>0</v>
      </c>
      <c r="I653" s="5">
        <v>0</v>
      </c>
      <c r="J653" s="5">
        <v>0</v>
      </c>
      <c r="K653" s="5">
        <v>0</v>
      </c>
      <c r="L653" s="5">
        <v>0</v>
      </c>
      <c r="M653" s="5">
        <v>0</v>
      </c>
      <c r="N653" s="5">
        <v>0</v>
      </c>
      <c r="O653" s="5">
        <v>0</v>
      </c>
      <c r="P653" s="5">
        <v>0</v>
      </c>
      <c r="Q653" s="5">
        <v>0</v>
      </c>
      <c r="R653" s="5">
        <v>0</v>
      </c>
      <c r="S653" s="5">
        <v>0</v>
      </c>
      <c r="T653" s="5">
        <v>0</v>
      </c>
      <c r="U653" s="5">
        <v>0</v>
      </c>
      <c r="V653" s="5">
        <v>0</v>
      </c>
      <c r="W653" s="5">
        <v>1</v>
      </c>
      <c r="X653" s="5">
        <v>1</v>
      </c>
      <c r="Y653" s="5">
        <v>0</v>
      </c>
      <c r="AA653">
        <v>2</v>
      </c>
    </row>
    <row r="654" spans="4:27">
      <c r="D654" t="str">
        <f ca="1"/>
        <v>08-Oct</v>
      </c>
      <c r="E654" s="5">
        <v>0</v>
      </c>
      <c r="F654" s="5">
        <v>0</v>
      </c>
      <c r="G654" s="5">
        <v>0</v>
      </c>
      <c r="H654" s="5">
        <v>0</v>
      </c>
      <c r="I654" s="5">
        <v>0</v>
      </c>
      <c r="J654" s="5">
        <v>0</v>
      </c>
      <c r="K654" s="5">
        <v>0</v>
      </c>
      <c r="L654" s="5">
        <v>0</v>
      </c>
      <c r="M654" s="5">
        <v>0</v>
      </c>
      <c r="N654" s="5">
        <v>0</v>
      </c>
      <c r="O654" s="5">
        <v>0</v>
      </c>
      <c r="P654" s="5">
        <v>0</v>
      </c>
      <c r="Q654" s="5">
        <v>0</v>
      </c>
      <c r="R654" s="5">
        <v>0</v>
      </c>
      <c r="S654" s="5">
        <v>0</v>
      </c>
      <c r="T654" s="5">
        <v>0</v>
      </c>
      <c r="U654" s="5">
        <v>0</v>
      </c>
      <c r="V654" s="5">
        <v>0</v>
      </c>
      <c r="W654" s="5">
        <v>1</v>
      </c>
      <c r="X654" s="5">
        <v>1</v>
      </c>
      <c r="Y654" s="5">
        <v>0</v>
      </c>
      <c r="AA654">
        <v>2</v>
      </c>
    </row>
    <row r="655" spans="4:27">
      <c r="D655" t="str">
        <f ca="1"/>
        <v>09-Oct</v>
      </c>
      <c r="E655" s="5">
        <v>0</v>
      </c>
      <c r="F655" s="5">
        <v>0</v>
      </c>
      <c r="G655" s="5">
        <v>0</v>
      </c>
      <c r="H655" s="5">
        <v>0</v>
      </c>
      <c r="I655" s="5">
        <v>0</v>
      </c>
      <c r="J655" s="5">
        <v>0</v>
      </c>
      <c r="K655" s="5">
        <v>0</v>
      </c>
      <c r="L655" s="5">
        <v>0</v>
      </c>
      <c r="M655" s="5">
        <v>0</v>
      </c>
      <c r="N655" s="5">
        <v>0</v>
      </c>
      <c r="O655" s="5">
        <v>0</v>
      </c>
      <c r="P655" s="5">
        <v>0</v>
      </c>
      <c r="Q655" s="5">
        <v>0</v>
      </c>
      <c r="R655" s="5">
        <v>0</v>
      </c>
      <c r="S655" s="5">
        <v>0</v>
      </c>
      <c r="T655" s="5">
        <v>0</v>
      </c>
      <c r="U655" s="5">
        <v>0</v>
      </c>
      <c r="V655" s="5">
        <v>0</v>
      </c>
      <c r="W655" s="5">
        <v>1</v>
      </c>
      <c r="X655" s="5">
        <v>1</v>
      </c>
      <c r="Y655" s="5">
        <v>0</v>
      </c>
      <c r="AA655">
        <v>2</v>
      </c>
    </row>
    <row r="656" spans="4:27">
      <c r="D656" t="str">
        <f ca="1"/>
        <v>10-Oct</v>
      </c>
      <c r="E656" s="5">
        <v>0</v>
      </c>
      <c r="F656" s="5">
        <v>0</v>
      </c>
      <c r="G656" s="5">
        <v>0</v>
      </c>
      <c r="H656" s="5">
        <v>0</v>
      </c>
      <c r="I656" s="5">
        <v>0</v>
      </c>
      <c r="J656" s="5">
        <v>0</v>
      </c>
      <c r="K656" s="5">
        <v>0</v>
      </c>
      <c r="L656" s="5">
        <v>0</v>
      </c>
      <c r="M656" s="5">
        <v>0</v>
      </c>
      <c r="N656" s="5">
        <v>0</v>
      </c>
      <c r="O656" s="5">
        <v>0</v>
      </c>
      <c r="P656" s="5">
        <v>0</v>
      </c>
      <c r="Q656" s="5">
        <v>0</v>
      </c>
      <c r="R656" s="5">
        <v>0</v>
      </c>
      <c r="S656" s="5">
        <v>0</v>
      </c>
      <c r="T656" s="5">
        <v>0</v>
      </c>
      <c r="U656" s="5">
        <v>0</v>
      </c>
      <c r="V656" s="5">
        <v>0</v>
      </c>
      <c r="W656" s="5">
        <v>1</v>
      </c>
      <c r="X656" s="5">
        <v>1</v>
      </c>
      <c r="Y656" s="5">
        <v>0</v>
      </c>
      <c r="AA656">
        <v>2</v>
      </c>
    </row>
    <row r="657" spans="4:27">
      <c r="D657" t="str">
        <f ca="1"/>
        <v>11-Oct</v>
      </c>
      <c r="E657" s="5">
        <v>0</v>
      </c>
      <c r="F657" s="5">
        <v>0</v>
      </c>
      <c r="G657" s="5">
        <v>0</v>
      </c>
      <c r="H657" s="5">
        <v>0</v>
      </c>
      <c r="I657" s="5">
        <v>0</v>
      </c>
      <c r="J657" s="5">
        <v>0</v>
      </c>
      <c r="K657" s="5">
        <v>0</v>
      </c>
      <c r="L657" s="5">
        <v>0</v>
      </c>
      <c r="M657" s="5">
        <v>0</v>
      </c>
      <c r="N657" s="5">
        <v>0</v>
      </c>
      <c r="O657" s="5">
        <v>0</v>
      </c>
      <c r="P657" s="5">
        <v>0</v>
      </c>
      <c r="Q657" s="5">
        <v>0</v>
      </c>
      <c r="R657" s="5">
        <v>0</v>
      </c>
      <c r="S657" s="5">
        <v>0</v>
      </c>
      <c r="T657" s="5">
        <v>0</v>
      </c>
      <c r="U657" s="5">
        <v>0</v>
      </c>
      <c r="V657" s="5">
        <v>0</v>
      </c>
      <c r="W657" s="5">
        <v>1</v>
      </c>
      <c r="X657" s="5">
        <v>1</v>
      </c>
      <c r="Y657" s="5">
        <v>0</v>
      </c>
      <c r="AA657">
        <v>2</v>
      </c>
    </row>
    <row r="658" spans="4:27">
      <c r="D658" t="str">
        <f ca="1"/>
        <v>12-Oct</v>
      </c>
      <c r="E658" s="5">
        <v>0</v>
      </c>
      <c r="F658" s="5">
        <v>0</v>
      </c>
      <c r="G658" s="5">
        <v>0</v>
      </c>
      <c r="H658" s="5">
        <v>0</v>
      </c>
      <c r="I658" s="5">
        <v>0</v>
      </c>
      <c r="J658" s="5">
        <v>0</v>
      </c>
      <c r="K658" s="5">
        <v>0</v>
      </c>
      <c r="L658" s="5">
        <v>0</v>
      </c>
      <c r="M658" s="5">
        <v>0</v>
      </c>
      <c r="N658" s="5">
        <v>0</v>
      </c>
      <c r="O658" s="5">
        <v>0</v>
      </c>
      <c r="P658" s="5">
        <v>0</v>
      </c>
      <c r="Q658" s="5">
        <v>0</v>
      </c>
      <c r="R658" s="5">
        <v>0</v>
      </c>
      <c r="S658" s="5">
        <v>0</v>
      </c>
      <c r="T658" s="5">
        <v>0</v>
      </c>
      <c r="U658" s="5">
        <v>0</v>
      </c>
      <c r="V658" s="5">
        <v>0</v>
      </c>
      <c r="W658" s="5">
        <v>1</v>
      </c>
      <c r="X658" s="5">
        <v>1</v>
      </c>
      <c r="Y658" s="5">
        <v>0</v>
      </c>
      <c r="AA658">
        <v>2</v>
      </c>
    </row>
    <row r="659" spans="4:27">
      <c r="D659" t="str">
        <f ca="1"/>
        <v>13-Oct</v>
      </c>
      <c r="E659" s="5">
        <v>0</v>
      </c>
      <c r="F659" s="5">
        <v>0</v>
      </c>
      <c r="G659" s="5">
        <v>0</v>
      </c>
      <c r="H659" s="5">
        <v>0</v>
      </c>
      <c r="I659" s="5">
        <v>0</v>
      </c>
      <c r="J659" s="5">
        <v>0</v>
      </c>
      <c r="K659" s="5">
        <v>0</v>
      </c>
      <c r="L659" s="5">
        <v>0</v>
      </c>
      <c r="M659" s="5">
        <v>0</v>
      </c>
      <c r="N659" s="5">
        <v>0</v>
      </c>
      <c r="O659" s="5">
        <v>0</v>
      </c>
      <c r="P659" s="5">
        <v>0</v>
      </c>
      <c r="Q659" s="5">
        <v>0</v>
      </c>
      <c r="R659" s="5">
        <v>0</v>
      </c>
      <c r="S659" s="5">
        <v>0</v>
      </c>
      <c r="T659" s="5">
        <v>0</v>
      </c>
      <c r="U659" s="5">
        <v>0</v>
      </c>
      <c r="V659" s="5">
        <v>0</v>
      </c>
      <c r="W659" s="5">
        <v>1</v>
      </c>
      <c r="X659" s="5">
        <v>1</v>
      </c>
      <c r="Y659" s="5">
        <v>0</v>
      </c>
      <c r="AA659">
        <v>2</v>
      </c>
    </row>
    <row r="660" spans="4:27">
      <c r="D660" t="str">
        <f ca="1"/>
        <v>14-Oct</v>
      </c>
      <c r="E660" s="5">
        <v>0</v>
      </c>
      <c r="F660" s="5">
        <v>0</v>
      </c>
      <c r="G660" s="5">
        <v>0</v>
      </c>
      <c r="H660" s="5">
        <v>0</v>
      </c>
      <c r="I660" s="5">
        <v>0</v>
      </c>
      <c r="J660" s="5">
        <v>0</v>
      </c>
      <c r="K660" s="5">
        <v>0</v>
      </c>
      <c r="L660" s="5">
        <v>0</v>
      </c>
      <c r="M660" s="5">
        <v>0</v>
      </c>
      <c r="N660" s="5">
        <v>0</v>
      </c>
      <c r="O660" s="5">
        <v>0</v>
      </c>
      <c r="P660" s="5">
        <v>0</v>
      </c>
      <c r="Q660" s="5">
        <v>0</v>
      </c>
      <c r="R660" s="5">
        <v>0</v>
      </c>
      <c r="S660" s="5">
        <v>0</v>
      </c>
      <c r="T660" s="5">
        <v>0</v>
      </c>
      <c r="U660" s="5">
        <v>0</v>
      </c>
      <c r="V660" s="5">
        <v>0</v>
      </c>
      <c r="W660" s="5">
        <v>1</v>
      </c>
      <c r="X660" s="5">
        <v>1</v>
      </c>
      <c r="Y660" s="5">
        <v>0</v>
      </c>
      <c r="AA660">
        <v>2</v>
      </c>
    </row>
    <row r="661" spans="4:27">
      <c r="D661" t="str">
        <f ca="1"/>
        <v>15-Oct</v>
      </c>
      <c r="E661" s="5">
        <v>0</v>
      </c>
      <c r="F661" s="5">
        <v>0</v>
      </c>
      <c r="G661" s="5">
        <v>0</v>
      </c>
      <c r="H661" s="5">
        <v>0</v>
      </c>
      <c r="I661" s="5">
        <v>0</v>
      </c>
      <c r="J661" s="5">
        <v>0</v>
      </c>
      <c r="K661" s="5">
        <v>0</v>
      </c>
      <c r="L661" s="5">
        <v>0</v>
      </c>
      <c r="M661" s="5">
        <v>0</v>
      </c>
      <c r="N661" s="5">
        <v>0</v>
      </c>
      <c r="O661" s="5">
        <v>0</v>
      </c>
      <c r="P661" s="5">
        <v>0</v>
      </c>
      <c r="Q661" s="5">
        <v>0</v>
      </c>
      <c r="R661" s="5">
        <v>0</v>
      </c>
      <c r="S661" s="5">
        <v>0</v>
      </c>
      <c r="T661" s="5">
        <v>0</v>
      </c>
      <c r="U661" s="5">
        <v>0</v>
      </c>
      <c r="V661" s="5">
        <v>0</v>
      </c>
      <c r="W661" s="5">
        <v>1</v>
      </c>
      <c r="X661" s="5">
        <v>1</v>
      </c>
      <c r="Y661" s="5">
        <v>0</v>
      </c>
      <c r="AA661">
        <v>2</v>
      </c>
    </row>
    <row r="662" spans="4:27">
      <c r="D662" t="str">
        <f ca="1"/>
        <v>16-Oct</v>
      </c>
      <c r="E662" s="5">
        <v>0</v>
      </c>
      <c r="F662" s="5">
        <v>0</v>
      </c>
      <c r="G662" s="5">
        <v>0</v>
      </c>
      <c r="H662" s="5">
        <v>0</v>
      </c>
      <c r="I662" s="5">
        <v>0</v>
      </c>
      <c r="J662" s="5">
        <v>0</v>
      </c>
      <c r="K662" s="5">
        <v>0</v>
      </c>
      <c r="L662" s="5">
        <v>0</v>
      </c>
      <c r="M662" s="5">
        <v>0</v>
      </c>
      <c r="N662" s="5">
        <v>0</v>
      </c>
      <c r="O662" s="5">
        <v>0</v>
      </c>
      <c r="P662" s="5">
        <v>0</v>
      </c>
      <c r="Q662" s="5">
        <v>0</v>
      </c>
      <c r="R662" s="5">
        <v>0</v>
      </c>
      <c r="S662" s="5">
        <v>0</v>
      </c>
      <c r="T662" s="5">
        <v>0</v>
      </c>
      <c r="U662" s="5">
        <v>0</v>
      </c>
      <c r="V662" s="5">
        <v>0</v>
      </c>
      <c r="W662" s="5">
        <v>1</v>
      </c>
      <c r="X662" s="5">
        <v>1</v>
      </c>
      <c r="Y662" s="5">
        <v>0</v>
      </c>
      <c r="AA662">
        <v>2</v>
      </c>
    </row>
    <row r="663" spans="4:27">
      <c r="D663" t="str">
        <f ca="1"/>
        <v>17-Oct</v>
      </c>
      <c r="E663" s="5">
        <v>0</v>
      </c>
      <c r="F663" s="5">
        <v>0</v>
      </c>
      <c r="G663" s="5">
        <v>0</v>
      </c>
      <c r="H663" s="5">
        <v>0</v>
      </c>
      <c r="I663" s="5">
        <v>0</v>
      </c>
      <c r="J663" s="5">
        <v>0</v>
      </c>
      <c r="K663" s="5">
        <v>0</v>
      </c>
      <c r="L663" s="5">
        <v>0</v>
      </c>
      <c r="M663" s="5">
        <v>0</v>
      </c>
      <c r="N663" s="5">
        <v>0</v>
      </c>
      <c r="O663" s="5">
        <v>0</v>
      </c>
      <c r="P663" s="5">
        <v>0</v>
      </c>
      <c r="Q663" s="5">
        <v>0</v>
      </c>
      <c r="R663" s="5">
        <v>0</v>
      </c>
      <c r="S663" s="5">
        <v>0</v>
      </c>
      <c r="T663" s="5">
        <v>0</v>
      </c>
      <c r="U663" s="5">
        <v>0</v>
      </c>
      <c r="V663" s="5">
        <v>0</v>
      </c>
      <c r="W663" s="5">
        <v>1</v>
      </c>
      <c r="X663" s="5">
        <v>1</v>
      </c>
      <c r="Y663" s="5">
        <v>0</v>
      </c>
      <c r="AA663">
        <v>2</v>
      </c>
    </row>
    <row r="664" spans="4:27">
      <c r="D664" t="str">
        <f ca="1"/>
        <v>18-Oct</v>
      </c>
      <c r="E664" s="5">
        <v>0</v>
      </c>
      <c r="F664" s="5">
        <v>0</v>
      </c>
      <c r="G664" s="5">
        <v>0</v>
      </c>
      <c r="H664" s="5">
        <v>0</v>
      </c>
      <c r="I664" s="5">
        <v>0</v>
      </c>
      <c r="J664" s="5">
        <v>0</v>
      </c>
      <c r="K664" s="5">
        <v>0</v>
      </c>
      <c r="L664" s="5">
        <v>0</v>
      </c>
      <c r="M664" s="5">
        <v>0</v>
      </c>
      <c r="N664" s="5">
        <v>0</v>
      </c>
      <c r="O664" s="5">
        <v>0</v>
      </c>
      <c r="P664" s="5">
        <v>0</v>
      </c>
      <c r="Q664" s="5">
        <v>0</v>
      </c>
      <c r="R664" s="5">
        <v>0</v>
      </c>
      <c r="S664" s="5">
        <v>0</v>
      </c>
      <c r="T664" s="5">
        <v>0</v>
      </c>
      <c r="U664" s="5">
        <v>0</v>
      </c>
      <c r="V664" s="5">
        <v>0</v>
      </c>
      <c r="W664" s="5">
        <v>1</v>
      </c>
      <c r="X664" s="5">
        <v>1</v>
      </c>
      <c r="Y664" s="5">
        <v>0</v>
      </c>
      <c r="AA664">
        <v>2</v>
      </c>
    </row>
    <row r="665" spans="4:27">
      <c r="D665" t="str">
        <f ca="1"/>
        <v>19-Oct</v>
      </c>
      <c r="E665" s="5">
        <v>0</v>
      </c>
      <c r="F665" s="5">
        <v>0</v>
      </c>
      <c r="G665" s="5">
        <v>0</v>
      </c>
      <c r="H665" s="5">
        <v>0</v>
      </c>
      <c r="I665" s="5">
        <v>0</v>
      </c>
      <c r="J665" s="5">
        <v>0</v>
      </c>
      <c r="K665" s="5">
        <v>0</v>
      </c>
      <c r="L665" s="5">
        <v>0</v>
      </c>
      <c r="M665" s="5">
        <v>0</v>
      </c>
      <c r="N665" s="5">
        <v>0</v>
      </c>
      <c r="O665" s="5">
        <v>0</v>
      </c>
      <c r="P665" s="5">
        <v>0</v>
      </c>
      <c r="Q665" s="5">
        <v>0</v>
      </c>
      <c r="R665" s="5">
        <v>0</v>
      </c>
      <c r="S665" s="5">
        <v>0</v>
      </c>
      <c r="T665" s="5">
        <v>0</v>
      </c>
      <c r="U665" s="5">
        <v>0</v>
      </c>
      <c r="V665" s="5">
        <v>0</v>
      </c>
      <c r="W665" s="5">
        <v>1</v>
      </c>
      <c r="X665" s="5">
        <v>1</v>
      </c>
      <c r="Y665" s="5">
        <v>0</v>
      </c>
      <c r="AA665">
        <v>2</v>
      </c>
    </row>
    <row r="666" spans="4:27">
      <c r="D666" t="str">
        <f ca="1"/>
        <v>20-Oct</v>
      </c>
      <c r="E666" s="5">
        <v>0</v>
      </c>
      <c r="F666" s="5">
        <v>0</v>
      </c>
      <c r="G666" s="5">
        <v>0</v>
      </c>
      <c r="H666" s="5">
        <v>0</v>
      </c>
      <c r="I666" s="5">
        <v>0</v>
      </c>
      <c r="J666" s="5">
        <v>0</v>
      </c>
      <c r="K666" s="5">
        <v>0</v>
      </c>
      <c r="L666" s="5">
        <v>0</v>
      </c>
      <c r="M666" s="5">
        <v>0</v>
      </c>
      <c r="N666" s="5">
        <v>0</v>
      </c>
      <c r="O666" s="5">
        <v>0</v>
      </c>
      <c r="P666" s="5">
        <v>0</v>
      </c>
      <c r="Q666" s="5">
        <v>0</v>
      </c>
      <c r="R666" s="5">
        <v>0</v>
      </c>
      <c r="S666" s="5">
        <v>0</v>
      </c>
      <c r="T666" s="5">
        <v>0</v>
      </c>
      <c r="U666" s="5">
        <v>0</v>
      </c>
      <c r="V666" s="5">
        <v>0</v>
      </c>
      <c r="W666" s="5">
        <v>1</v>
      </c>
      <c r="X666" s="5">
        <v>1</v>
      </c>
      <c r="Y666" s="5">
        <v>0</v>
      </c>
      <c r="AA666">
        <v>2</v>
      </c>
    </row>
    <row r="667" spans="4:27">
      <c r="D667" t="str">
        <f ca="1"/>
        <v>21-Oct</v>
      </c>
      <c r="E667" s="5">
        <v>0</v>
      </c>
      <c r="F667" s="5">
        <v>0</v>
      </c>
      <c r="G667" s="5">
        <v>0</v>
      </c>
      <c r="H667" s="5">
        <v>0</v>
      </c>
      <c r="I667" s="5">
        <v>0</v>
      </c>
      <c r="J667" s="5">
        <v>0</v>
      </c>
      <c r="K667" s="5">
        <v>0</v>
      </c>
      <c r="L667" s="5">
        <v>0</v>
      </c>
      <c r="M667" s="5">
        <v>0</v>
      </c>
      <c r="N667" s="5">
        <v>0</v>
      </c>
      <c r="O667" s="5">
        <v>0</v>
      </c>
      <c r="P667" s="5">
        <v>0</v>
      </c>
      <c r="Q667" s="5">
        <v>0</v>
      </c>
      <c r="R667" s="5">
        <v>0</v>
      </c>
      <c r="S667" s="5">
        <v>0</v>
      </c>
      <c r="T667" s="5">
        <v>0</v>
      </c>
      <c r="U667" s="5">
        <v>0</v>
      </c>
      <c r="V667" s="5">
        <v>0</v>
      </c>
      <c r="W667" s="5">
        <v>1</v>
      </c>
      <c r="X667" s="5">
        <v>1</v>
      </c>
      <c r="Y667" s="5">
        <v>0</v>
      </c>
      <c r="AA667">
        <v>2</v>
      </c>
    </row>
    <row r="668" spans="4:27">
      <c r="D668" t="str">
        <f ca="1"/>
        <v>22-Oct</v>
      </c>
      <c r="E668" s="5">
        <v>0</v>
      </c>
      <c r="F668" s="5">
        <v>0</v>
      </c>
      <c r="G668" s="5">
        <v>0</v>
      </c>
      <c r="H668" s="5">
        <v>0</v>
      </c>
      <c r="I668" s="5">
        <v>0</v>
      </c>
      <c r="J668" s="5">
        <v>0</v>
      </c>
      <c r="K668" s="5">
        <v>0</v>
      </c>
      <c r="L668" s="5">
        <v>0</v>
      </c>
      <c r="M668" s="5">
        <v>0</v>
      </c>
      <c r="N668" s="5">
        <v>0</v>
      </c>
      <c r="O668" s="5">
        <v>0</v>
      </c>
      <c r="P668" s="5">
        <v>0</v>
      </c>
      <c r="Q668" s="5">
        <v>0</v>
      </c>
      <c r="R668" s="5">
        <v>0</v>
      </c>
      <c r="S668" s="5">
        <v>0</v>
      </c>
      <c r="T668" s="5">
        <v>0</v>
      </c>
      <c r="U668" s="5">
        <v>0</v>
      </c>
      <c r="V668" s="5">
        <v>0</v>
      </c>
      <c r="W668" s="5">
        <v>1</v>
      </c>
      <c r="X668" s="5">
        <v>1</v>
      </c>
      <c r="Y668" s="5">
        <v>0</v>
      </c>
      <c r="AA668">
        <v>2</v>
      </c>
    </row>
    <row r="669" spans="4:27">
      <c r="D669" t="str">
        <f ca="1"/>
        <v>23-Oct</v>
      </c>
      <c r="E669" s="5">
        <v>0</v>
      </c>
      <c r="F669" s="5">
        <v>0</v>
      </c>
      <c r="G669" s="5">
        <v>0</v>
      </c>
      <c r="H669" s="5">
        <v>0</v>
      </c>
      <c r="I669" s="5">
        <v>0</v>
      </c>
      <c r="J669" s="5">
        <v>0</v>
      </c>
      <c r="K669" s="5">
        <v>0</v>
      </c>
      <c r="L669" s="5">
        <v>0</v>
      </c>
      <c r="M669" s="5">
        <v>0</v>
      </c>
      <c r="N669" s="5">
        <v>0</v>
      </c>
      <c r="O669" s="5">
        <v>0</v>
      </c>
      <c r="P669" s="5">
        <v>0</v>
      </c>
      <c r="Q669" s="5">
        <v>0</v>
      </c>
      <c r="R669" s="5">
        <v>0</v>
      </c>
      <c r="S669" s="5">
        <v>0</v>
      </c>
      <c r="T669" s="5">
        <v>0</v>
      </c>
      <c r="U669" s="5">
        <v>0</v>
      </c>
      <c r="V669" s="5">
        <v>0</v>
      </c>
      <c r="W669" s="5">
        <v>1</v>
      </c>
      <c r="X669" s="5">
        <v>1</v>
      </c>
      <c r="Y669" s="5">
        <v>0</v>
      </c>
      <c r="AA669">
        <v>2</v>
      </c>
    </row>
    <row r="670" spans="4:27">
      <c r="D670" t="str">
        <f ca="1"/>
        <v>24-Oct</v>
      </c>
      <c r="E670" s="5">
        <v>0</v>
      </c>
      <c r="F670" s="5">
        <v>0</v>
      </c>
      <c r="G670" s="5">
        <v>0</v>
      </c>
      <c r="H670" s="5">
        <v>0</v>
      </c>
      <c r="I670" s="5">
        <v>0</v>
      </c>
      <c r="J670" s="5">
        <v>0</v>
      </c>
      <c r="K670" s="5">
        <v>0</v>
      </c>
      <c r="L670" s="5">
        <v>0</v>
      </c>
      <c r="M670" s="5">
        <v>0</v>
      </c>
      <c r="N670" s="5">
        <v>0</v>
      </c>
      <c r="O670" s="5">
        <v>0</v>
      </c>
      <c r="P670" s="5">
        <v>0</v>
      </c>
      <c r="Q670" s="5">
        <v>0</v>
      </c>
      <c r="R670" s="5">
        <v>0</v>
      </c>
      <c r="S670" s="5">
        <v>0</v>
      </c>
      <c r="T670" s="5">
        <v>0</v>
      </c>
      <c r="U670" s="5">
        <v>0</v>
      </c>
      <c r="V670" s="5">
        <v>0</v>
      </c>
      <c r="W670" s="5">
        <v>1</v>
      </c>
      <c r="X670" s="5">
        <v>1</v>
      </c>
      <c r="Y670" s="5">
        <v>0</v>
      </c>
      <c r="AA670">
        <v>2</v>
      </c>
    </row>
    <row r="671" spans="4:27">
      <c r="D671" t="str">
        <f ca="1"/>
        <v>25-Oct</v>
      </c>
      <c r="AA671">
        <v>0</v>
      </c>
    </row>
  </sheetData>
  <conditionalFormatting sqref="E9:Y670">
    <cfRule type="expression" dxfId="95"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codeName="Sheet31">
    <tabColor theme="9" tint="0.59999389629810485"/>
    <pageSetUpPr fitToPage="1"/>
  </sheetPr>
  <dimension ref="A1:L148"/>
  <sheetViews>
    <sheetView topLeftCell="A106" workbookViewId="0">
      <selection activeCell="I125" sqref="I125"/>
    </sheetView>
  </sheetViews>
  <sheetFormatPr defaultRowHeight="12.75"/>
  <cols>
    <col min="1" max="1" width="12" customWidth="1"/>
    <col min="2" max="2" width="29.42578125" customWidth="1"/>
    <col min="3" max="3" width="24.42578125" bestFit="1" customWidth="1"/>
    <col min="4" max="4" width="22" customWidth="1"/>
    <col min="5" max="5" width="22.7109375" customWidth="1"/>
    <col min="6" max="6" width="12.85546875" customWidth="1"/>
    <col min="7" max="7" width="12.42578125" bestFit="1" customWidth="1"/>
    <col min="8" max="8" width="11.28515625" bestFit="1" customWidth="1"/>
    <col min="9" max="9" width="14.42578125" customWidth="1"/>
    <col min="10" max="10" width="19.7109375" customWidth="1"/>
    <col min="15" max="15" width="11.5703125" customWidth="1"/>
  </cols>
  <sheetData>
    <row r="1" spans="1:7" ht="15">
      <c r="A1" s="73" t="s">
        <v>2616</v>
      </c>
    </row>
    <row r="2" spans="1:7" ht="15">
      <c r="A2" s="73"/>
      <c r="F2" t="s">
        <v>2635</v>
      </c>
      <c r="G2" t="s">
        <v>2636</v>
      </c>
    </row>
    <row r="3" spans="1:7">
      <c r="A3" s="76" t="s">
        <v>2621</v>
      </c>
      <c r="C3" s="76" t="s">
        <v>2624</v>
      </c>
    </row>
    <row r="4" spans="1:7">
      <c r="B4" t="s">
        <v>2617</v>
      </c>
      <c r="C4" t="s">
        <v>2632</v>
      </c>
      <c r="D4">
        <v>780</v>
      </c>
      <c r="E4" t="s">
        <v>2637</v>
      </c>
    </row>
    <row r="5" spans="1:7">
      <c r="B5" t="s">
        <v>2568</v>
      </c>
      <c r="C5" t="s">
        <v>2625</v>
      </c>
      <c r="D5" s="53">
        <v>0.65</v>
      </c>
      <c r="E5" t="s">
        <v>2638</v>
      </c>
    </row>
    <row r="6" spans="1:7">
      <c r="B6" t="s">
        <v>2620</v>
      </c>
      <c r="C6" t="s">
        <v>2626</v>
      </c>
      <c r="D6" s="53">
        <v>0.14000000000000001</v>
      </c>
      <c r="E6" t="s">
        <v>2638</v>
      </c>
    </row>
    <row r="7" spans="1:7">
      <c r="D7" s="53"/>
    </row>
    <row r="8" spans="1:7">
      <c r="A8" s="76" t="s">
        <v>2622</v>
      </c>
    </row>
    <row r="9" spans="1:7">
      <c r="B9" t="s">
        <v>2630</v>
      </c>
      <c r="C9" t="s">
        <v>2631</v>
      </c>
      <c r="D9" s="72">
        <f>_nT/_BP</f>
        <v>427.00729927007302</v>
      </c>
      <c r="E9" t="s">
        <v>2637</v>
      </c>
    </row>
    <row r="10" spans="1:7">
      <c r="B10" t="s">
        <v>2619</v>
      </c>
      <c r="C10" t="s">
        <v>2627</v>
      </c>
      <c r="D10" s="53">
        <v>0.8</v>
      </c>
      <c r="E10" t="s">
        <v>2638</v>
      </c>
    </row>
    <row r="11" spans="1:7">
      <c r="B11" t="s">
        <v>2618</v>
      </c>
      <c r="C11" t="s">
        <v>2628</v>
      </c>
      <c r="D11" s="51">
        <v>0.11700000000000001</v>
      </c>
      <c r="E11" t="s">
        <v>2638</v>
      </c>
    </row>
    <row r="13" spans="1:7">
      <c r="A13" s="76" t="s">
        <v>2623</v>
      </c>
    </row>
    <row r="15" spans="1:7">
      <c r="B15" s="77">
        <f>_AP</f>
        <v>0.11700000000000001</v>
      </c>
      <c r="C15" s="77">
        <f>_GP</f>
        <v>0.8</v>
      </c>
      <c r="D15" s="78">
        <f>_nP</f>
        <v>0.14000000000000001</v>
      </c>
      <c r="E15" s="79" cm="1">
        <f t="array" ref="E15:E16">MMULT(MINVERSE(B15:C16),D15:D16)*D9</f>
        <v>412.62784409699589</v>
      </c>
    </row>
    <row r="16" spans="1:7">
      <c r="B16" s="77">
        <v>1</v>
      </c>
      <c r="C16" s="77">
        <v>1</v>
      </c>
      <c r="D16" s="78">
        <v>1</v>
      </c>
      <c r="E16" s="79">
        <v>14.37945517307713</v>
      </c>
    </row>
    <row r="18" spans="1:12" ht="15">
      <c r="A18" s="73" t="s">
        <v>2629</v>
      </c>
    </row>
    <row r="19" spans="1:12">
      <c r="B19" t="s">
        <v>2633</v>
      </c>
      <c r="C19" s="70">
        <v>1</v>
      </c>
      <c r="D19" s="69">
        <f>450</f>
        <v>450</v>
      </c>
      <c r="E19" t="s">
        <v>2637</v>
      </c>
      <c r="I19">
        <f>(_nT-70)/_nT*D19</f>
        <v>409.61538461538458</v>
      </c>
      <c r="L19">
        <v>456.14035087719299</v>
      </c>
    </row>
    <row r="20" spans="1:12">
      <c r="B20" t="s">
        <v>2557</v>
      </c>
      <c r="C20" s="70">
        <f>_nH</f>
        <v>0.65</v>
      </c>
      <c r="D20" s="69">
        <f>_nT*C20/_BP</f>
        <v>277.55474452554745</v>
      </c>
      <c r="E20" t="s">
        <v>2637</v>
      </c>
      <c r="I20">
        <f>(_nT-70)/_nT*D20</f>
        <v>252.64598540145985</v>
      </c>
      <c r="L20">
        <v>296.49122807017545</v>
      </c>
    </row>
    <row r="21" spans="1:12">
      <c r="B21" t="s">
        <v>2561</v>
      </c>
      <c r="C21" s="70">
        <v>0.02</v>
      </c>
      <c r="D21" s="69">
        <f>_nT*C21/_BP</f>
        <v>8.540145985401459</v>
      </c>
      <c r="E21" t="s">
        <v>2637</v>
      </c>
      <c r="F21" s="75"/>
      <c r="I21">
        <f>(_nT-70)/_nT*D21</f>
        <v>7.7737226277372251</v>
      </c>
      <c r="L21">
        <v>9.1228070175438596</v>
      </c>
    </row>
    <row r="22" spans="1:12">
      <c r="B22" t="s">
        <v>2558</v>
      </c>
      <c r="C22" s="70">
        <v>0.02</v>
      </c>
      <c r="D22" s="69">
        <f>_nT*C22/_BP</f>
        <v>8.540145985401459</v>
      </c>
      <c r="E22" t="s">
        <v>2637</v>
      </c>
      <c r="I22">
        <f>(_nT-70)/_nT*D22</f>
        <v>7.7737226277372251</v>
      </c>
      <c r="L22">
        <v>9.1228070175438596</v>
      </c>
    </row>
    <row r="23" spans="1:12">
      <c r="B23" t="s">
        <v>2567</v>
      </c>
      <c r="C23" s="70">
        <v>0.02</v>
      </c>
      <c r="D23" s="69">
        <f>_nT*C23/_BP</f>
        <v>8.540145985401459</v>
      </c>
      <c r="E23" t="s">
        <v>2637</v>
      </c>
      <c r="F23" s="71"/>
      <c r="I23">
        <f>(_nT-70)/_nT*D23</f>
        <v>7.7737226277372251</v>
      </c>
      <c r="L23">
        <v>9.1228070175438596</v>
      </c>
    </row>
    <row r="24" spans="1:12">
      <c r="B24" t="s">
        <v>2640</v>
      </c>
      <c r="C24" s="70">
        <f>(20+32.5)/D19</f>
        <v>0.11666666666666667</v>
      </c>
      <c r="D24" s="69">
        <v>70</v>
      </c>
      <c r="E24" t="s">
        <v>2637</v>
      </c>
      <c r="F24" s="71"/>
      <c r="G24">
        <v>70</v>
      </c>
      <c r="I24">
        <f>70/I19</f>
        <v>0.17089201877934274</v>
      </c>
      <c r="L24">
        <v>70</v>
      </c>
    </row>
    <row r="25" spans="1:12">
      <c r="C25" s="71">
        <f>SUM(C19:C24)</f>
        <v>1.8266666666666667</v>
      </c>
    </row>
    <row r="28" spans="1:12">
      <c r="A28" t="s">
        <v>2634</v>
      </c>
    </row>
    <row r="29" spans="1:12">
      <c r="A29" t="s">
        <v>2639</v>
      </c>
    </row>
    <row r="33" spans="1:8" ht="15">
      <c r="B33" s="73" t="s">
        <v>3020</v>
      </c>
      <c r="C33" s="73" t="s">
        <v>927</v>
      </c>
    </row>
    <row r="35" spans="1:8" ht="15.75" thickBot="1">
      <c r="B35" s="98" t="s">
        <v>2565</v>
      </c>
      <c r="C35" s="99" t="s">
        <v>2566</v>
      </c>
      <c r="D35" s="99" t="s">
        <v>734</v>
      </c>
      <c r="F35" s="73"/>
      <c r="G35" s="74"/>
      <c r="H35" s="74"/>
    </row>
    <row r="36" spans="1:8" ht="13.5" thickTop="1">
      <c r="B36" s="86" t="s">
        <v>2556</v>
      </c>
      <c r="C36" s="100">
        <v>450</v>
      </c>
      <c r="D36" s="101">
        <f>C36/$C$36</f>
        <v>1</v>
      </c>
      <c r="G36" s="70"/>
    </row>
    <row r="37" spans="1:8">
      <c r="B37" s="86" t="s">
        <v>2560</v>
      </c>
      <c r="C37" s="100">
        <v>0</v>
      </c>
      <c r="D37" s="101">
        <f t="shared" ref="D37:D45" si="0">C37/$C$36</f>
        <v>0</v>
      </c>
      <c r="G37" s="70"/>
    </row>
    <row r="38" spans="1:8">
      <c r="B38" s="86" t="s">
        <v>2557</v>
      </c>
      <c r="C38" s="100">
        <v>270.00000000000011</v>
      </c>
      <c r="D38" s="101">
        <f>C38/$C$36</f>
        <v>0.6000000000000002</v>
      </c>
      <c r="G38" s="70"/>
    </row>
    <row r="39" spans="1:8">
      <c r="A39" s="79"/>
      <c r="B39" s="86" t="s">
        <v>2564</v>
      </c>
      <c r="C39" s="100">
        <v>0</v>
      </c>
      <c r="D39" s="101">
        <f t="shared" si="0"/>
        <v>0</v>
      </c>
      <c r="G39" s="70"/>
    </row>
    <row r="40" spans="1:8">
      <c r="B40" s="86" t="s">
        <v>2561</v>
      </c>
      <c r="C40" s="100">
        <v>9</v>
      </c>
      <c r="D40" s="101">
        <f t="shared" si="0"/>
        <v>0.02</v>
      </c>
      <c r="G40" s="70"/>
    </row>
    <row r="41" spans="1:8">
      <c r="B41" s="86" t="s">
        <v>2558</v>
      </c>
      <c r="C41" s="100">
        <v>9</v>
      </c>
      <c r="D41" s="101">
        <f t="shared" si="0"/>
        <v>0.02</v>
      </c>
      <c r="G41" s="70"/>
    </row>
    <row r="42" spans="1:8">
      <c r="B42" s="86" t="s">
        <v>2562</v>
      </c>
      <c r="C42" s="100">
        <v>18</v>
      </c>
      <c r="D42" s="101">
        <f t="shared" si="0"/>
        <v>0.04</v>
      </c>
      <c r="G42" s="70"/>
    </row>
    <row r="43" spans="1:8">
      <c r="B43" s="86" t="s">
        <v>2563</v>
      </c>
      <c r="C43" s="100">
        <v>0</v>
      </c>
      <c r="D43" s="101">
        <f t="shared" si="0"/>
        <v>0</v>
      </c>
      <c r="G43" s="70"/>
    </row>
    <row r="44" spans="1:8">
      <c r="B44" s="86" t="s">
        <v>2567</v>
      </c>
      <c r="C44" s="100">
        <v>8</v>
      </c>
      <c r="D44" s="101">
        <f t="shared" si="0"/>
        <v>1.7777777777777778E-2</v>
      </c>
      <c r="G44" s="70"/>
    </row>
    <row r="45" spans="1:8" ht="13.5" thickBot="1">
      <c r="B45" s="102" t="s">
        <v>2559</v>
      </c>
      <c r="C45" s="103">
        <v>4</v>
      </c>
      <c r="D45" s="104">
        <f t="shared" si="0"/>
        <v>8.8888888888888889E-3</v>
      </c>
      <c r="G45" s="70"/>
    </row>
    <row r="46" spans="1:8" ht="13.5" thickTop="1">
      <c r="D46" s="71">
        <f>SUM(D36:D45)</f>
        <v>1.7066666666666668</v>
      </c>
      <c r="G46" s="71"/>
    </row>
    <row r="48" spans="1:8" ht="13.5" thickBot="1">
      <c r="B48" s="110" t="s">
        <v>3026</v>
      </c>
      <c r="C48" s="110"/>
      <c r="D48" s="111" t="s">
        <v>3025</v>
      </c>
      <c r="E48" s="112" t="s">
        <v>3027</v>
      </c>
    </row>
    <row r="49" spans="2:7" ht="13.5" thickTop="1">
      <c r="B49" s="95" t="s">
        <v>3022</v>
      </c>
      <c r="D49" s="105">
        <f>D46*C36</f>
        <v>768</v>
      </c>
      <c r="E49" s="108" t="s">
        <v>3029</v>
      </c>
    </row>
    <row r="50" spans="2:7">
      <c r="B50" s="95" t="s">
        <v>3023</v>
      </c>
      <c r="D50" s="106">
        <v>772</v>
      </c>
      <c r="E50" s="109">
        <f>IF(N(D50),(D50-$D$49)/$D$49)</f>
        <v>5.208333333333333E-3</v>
      </c>
    </row>
    <row r="51" spans="2:7">
      <c r="B51" s="95" t="s">
        <v>3024</v>
      </c>
      <c r="D51" s="107">
        <v>724</v>
      </c>
      <c r="E51" s="109">
        <f>IF(AND(N(D50),N(D51)),(D51-D50)/D50)</f>
        <v>-6.2176165803108807E-2</v>
      </c>
    </row>
    <row r="52" spans="2:7">
      <c r="B52" s="95" t="s">
        <v>3028</v>
      </c>
      <c r="D52" s="107">
        <v>706</v>
      </c>
      <c r="E52" s="109">
        <f>IF(AND(N(D50),N(D52)),(D52-D50)/D50)</f>
        <v>-8.549222797927461E-2</v>
      </c>
      <c r="G52" t="s">
        <v>2615</v>
      </c>
    </row>
    <row r="53" spans="2:7">
      <c r="D53" s="96"/>
      <c r="E53" s="96"/>
    </row>
    <row r="54" spans="2:7">
      <c r="B54" s="94" t="s">
        <v>3021</v>
      </c>
    </row>
    <row r="55" spans="2:7">
      <c r="B55" s="93"/>
    </row>
    <row r="56" spans="2:7" ht="13.5" thickBot="1">
      <c r="B56" s="90" t="s">
        <v>3016</v>
      </c>
      <c r="C56" s="91" t="s">
        <v>3017</v>
      </c>
      <c r="D56" s="91" t="s">
        <v>3018</v>
      </c>
      <c r="E56" s="91" t="s">
        <v>3019</v>
      </c>
      <c r="F56" s="92" t="s">
        <v>2617</v>
      </c>
    </row>
    <row r="57" spans="2:7" ht="13.5" thickTop="1">
      <c r="B57" s="85">
        <v>0.11700000000000001</v>
      </c>
      <c r="C57" s="87">
        <v>0.122</v>
      </c>
      <c r="D57" s="87">
        <v>0.8</v>
      </c>
      <c r="E57" s="89">
        <v>0.14000000000000001</v>
      </c>
      <c r="F57" s="97" cm="1">
        <f t="array" ref="F57:F59">MMULT(MINVERSE(B57:D59),E57:E59)*C36</f>
        <v>390.17569546120058</v>
      </c>
    </row>
    <row r="58" spans="2:7">
      <c r="B58" s="86">
        <v>1</v>
      </c>
      <c r="C58" s="88">
        <v>1</v>
      </c>
      <c r="D58" s="88">
        <v>1</v>
      </c>
      <c r="E58" s="89">
        <v>1</v>
      </c>
      <c r="F58" s="97">
        <v>45</v>
      </c>
    </row>
    <row r="59" spans="2:7">
      <c r="B59" s="86">
        <v>0</v>
      </c>
      <c r="C59" s="88">
        <v>1</v>
      </c>
      <c r="D59" s="88">
        <v>0</v>
      </c>
      <c r="E59" s="89">
        <v>0.1</v>
      </c>
      <c r="F59" s="97">
        <v>14.824304538799415</v>
      </c>
    </row>
    <row r="65" spans="1:10" ht="15">
      <c r="A65" s="60" t="s">
        <v>3033</v>
      </c>
    </row>
    <row r="66" spans="1:10" ht="15">
      <c r="A66" s="60"/>
    </row>
    <row r="67" spans="1:10" ht="15.75" thickBot="1">
      <c r="A67" s="60"/>
      <c r="B67" s="118" t="s">
        <v>3037</v>
      </c>
      <c r="C67" s="123" t="s">
        <v>543</v>
      </c>
      <c r="D67" s="123" t="s">
        <v>3039</v>
      </c>
      <c r="E67" s="123" t="s">
        <v>3038</v>
      </c>
    </row>
    <row r="68" spans="1:10" ht="15.75" thickTop="1">
      <c r="A68" s="60"/>
      <c r="B68" s="115" t="s">
        <v>3036</v>
      </c>
      <c r="C68" s="124">
        <f>CONVERT(2,"lbm","g")</f>
        <v>907.18474000000003</v>
      </c>
      <c r="D68" s="88" t="s">
        <v>2637</v>
      </c>
      <c r="E68" s="88"/>
    </row>
    <row r="69" spans="1:10" ht="15">
      <c r="A69" s="60"/>
      <c r="B69" s="115" t="s">
        <v>3041</v>
      </c>
      <c r="C69" s="101">
        <v>5.0000000000000001E-3</v>
      </c>
      <c r="D69" s="88"/>
      <c r="E69" s="88"/>
    </row>
    <row r="70" spans="1:10">
      <c r="B70" s="115" t="s">
        <v>3030</v>
      </c>
      <c r="C70" s="124">
        <f>C68/(1-C69)</f>
        <v>911.7434572864322</v>
      </c>
      <c r="D70" s="88" t="s">
        <v>2637</v>
      </c>
      <c r="E70" s="88"/>
    </row>
    <row r="71" spans="1:10">
      <c r="B71" s="115" t="s">
        <v>2568</v>
      </c>
      <c r="C71" s="125">
        <v>0.59</v>
      </c>
      <c r="D71" s="88"/>
      <c r="E71" s="88"/>
    </row>
    <row r="72" spans="1:10">
      <c r="B72" s="115" t="s">
        <v>3031</v>
      </c>
      <c r="C72" s="124">
        <v>11</v>
      </c>
      <c r="D72" s="88" t="s">
        <v>2637</v>
      </c>
      <c r="E72" s="88" t="s">
        <v>3040</v>
      </c>
    </row>
    <row r="73" spans="1:10">
      <c r="B73" s="115" t="s">
        <v>3032</v>
      </c>
      <c r="C73" s="124">
        <f>C70-C72</f>
        <v>900.7434572864322</v>
      </c>
      <c r="D73" s="88" t="s">
        <v>2637</v>
      </c>
      <c r="E73" s="88"/>
    </row>
    <row r="74" spans="1:10">
      <c r="C74" s="79"/>
    </row>
    <row r="75" spans="1:10" ht="15">
      <c r="A75" s="60" t="s">
        <v>3034</v>
      </c>
      <c r="C75" s="79"/>
    </row>
    <row r="76" spans="1:10">
      <c r="C76" s="79"/>
    </row>
    <row r="77" spans="1:10" ht="13.5" thickBot="1">
      <c r="B77" s="118" t="s">
        <v>2629</v>
      </c>
      <c r="C77" s="119" t="s">
        <v>734</v>
      </c>
    </row>
    <row r="78" spans="1:10" ht="13.5" thickTop="1">
      <c r="B78" s="86" t="s">
        <v>2556</v>
      </c>
      <c r="C78" s="87">
        <v>1</v>
      </c>
      <c r="J78" t="s">
        <v>3054</v>
      </c>
    </row>
    <row r="79" spans="1:10">
      <c r="B79" s="86" t="s">
        <v>2557</v>
      </c>
      <c r="C79" s="87">
        <v>0.6</v>
      </c>
      <c r="J79" s="31">
        <v>46261.349305555559</v>
      </c>
    </row>
    <row r="80" spans="1:10">
      <c r="B80" s="86" t="s">
        <v>2561</v>
      </c>
      <c r="C80" s="87">
        <v>0.02</v>
      </c>
    </row>
    <row r="81" spans="1:5">
      <c r="B81" s="86" t="s">
        <v>2558</v>
      </c>
      <c r="C81" s="87">
        <v>0.02</v>
      </c>
    </row>
    <row r="82" spans="1:5">
      <c r="B82" s="86" t="s">
        <v>2567</v>
      </c>
      <c r="C82" s="87">
        <v>0.02</v>
      </c>
    </row>
    <row r="83" spans="1:5" ht="13.5" thickBot="1">
      <c r="B83" s="102" t="s">
        <v>2559</v>
      </c>
      <c r="C83" s="120">
        <v>0.01</v>
      </c>
    </row>
    <row r="84" spans="1:5" ht="13.5" thickTop="1">
      <c r="B84" s="86"/>
      <c r="C84" s="87">
        <f>SUM(C78:C83)</f>
        <v>1.6700000000000002</v>
      </c>
    </row>
    <row r="85" spans="1:5" ht="15">
      <c r="A85" s="60" t="s">
        <v>3035</v>
      </c>
    </row>
    <row r="87" spans="1:5" ht="13.5" thickBot="1">
      <c r="B87" s="130" t="s">
        <v>2629</v>
      </c>
      <c r="C87" s="131" t="s">
        <v>2566</v>
      </c>
    </row>
    <row r="88" spans="1:5" ht="13.5" thickTop="1">
      <c r="B88" s="115" t="s">
        <v>2556</v>
      </c>
      <c r="C88" s="121">
        <f>C73/C84</f>
        <v>539.36733969247427</v>
      </c>
    </row>
    <row r="89" spans="1:5">
      <c r="B89" s="132" t="s">
        <v>2557</v>
      </c>
      <c r="C89" s="133">
        <f>C79*C88</f>
        <v>323.62040381548456</v>
      </c>
    </row>
    <row r="90" spans="1:5">
      <c r="B90" s="115" t="s">
        <v>2561</v>
      </c>
      <c r="C90" s="121">
        <f>C80*C88</f>
        <v>10.787346793849485</v>
      </c>
    </row>
    <row r="91" spans="1:5">
      <c r="B91" s="132" t="s">
        <v>2558</v>
      </c>
      <c r="C91" s="133">
        <f>C81*C88</f>
        <v>10.787346793849485</v>
      </c>
    </row>
    <row r="92" spans="1:5">
      <c r="B92" s="115" t="s">
        <v>2567</v>
      </c>
      <c r="C92" s="121">
        <f>C82*C88</f>
        <v>10.787346793849485</v>
      </c>
    </row>
    <row r="93" spans="1:5">
      <c r="B93" s="132" t="s">
        <v>2559</v>
      </c>
      <c r="C93" s="133">
        <f>C83*C88</f>
        <v>5.3936733969247426</v>
      </c>
    </row>
    <row r="94" spans="1:5" ht="13.5" thickBot="1">
      <c r="B94" s="116" t="s">
        <v>3031</v>
      </c>
      <c r="C94" s="122">
        <f>C72</f>
        <v>11</v>
      </c>
      <c r="E94" t="s">
        <v>3043</v>
      </c>
    </row>
    <row r="95" spans="1:5" ht="13.5" thickTop="1">
      <c r="B95" s="117" t="s">
        <v>3042</v>
      </c>
      <c r="C95" s="121">
        <f>SUM(C88:C94)</f>
        <v>911.74345728643198</v>
      </c>
      <c r="E95" t="s">
        <v>3044</v>
      </c>
    </row>
    <row r="96" spans="1:5">
      <c r="B96" s="117" t="s">
        <v>3036</v>
      </c>
      <c r="C96" s="152">
        <f>(1-C69)*C95</f>
        <v>907.18473999999981</v>
      </c>
      <c r="E96" t="s">
        <v>3045</v>
      </c>
    </row>
    <row r="97" spans="1:12">
      <c r="E97" t="s">
        <v>3046</v>
      </c>
    </row>
    <row r="100" spans="1:12" ht="15">
      <c r="G100" s="60" t="s">
        <v>3047</v>
      </c>
    </row>
    <row r="102" spans="1:12" ht="13.5" thickBot="1">
      <c r="H102" s="110" t="s">
        <v>3048</v>
      </c>
      <c r="I102" s="110" t="s">
        <v>3017</v>
      </c>
      <c r="J102" s="110" t="s">
        <v>3018</v>
      </c>
      <c r="K102" s="110" t="s">
        <v>3049</v>
      </c>
      <c r="L102" s="110" t="s">
        <v>2566</v>
      </c>
    </row>
    <row r="103" spans="1:12" ht="13.5" thickTop="1">
      <c r="H103" s="134">
        <v>0.11700000000000001</v>
      </c>
      <c r="I103" s="135">
        <v>0.12</v>
      </c>
      <c r="J103" s="135">
        <v>0.8</v>
      </c>
      <c r="K103" s="136">
        <v>0.14000000000000001</v>
      </c>
      <c r="L103" s="137" cm="1">
        <f t="array" ref="L103:L105">MMULT(MINVERSE(H103:J105),K103:K105)*C88</f>
        <v>467.50434128542429</v>
      </c>
    </row>
    <row r="104" spans="1:12">
      <c r="H104" s="138">
        <v>1</v>
      </c>
      <c r="I104" s="139">
        <v>1</v>
      </c>
      <c r="J104" s="139">
        <v>1</v>
      </c>
      <c r="K104" s="140">
        <v>1</v>
      </c>
      <c r="L104" s="141">
        <v>53.936733969247427</v>
      </c>
    </row>
    <row r="105" spans="1:12" ht="13.5" thickBot="1">
      <c r="H105" s="142">
        <v>0</v>
      </c>
      <c r="I105" s="143">
        <v>1</v>
      </c>
      <c r="J105" s="143">
        <v>0</v>
      </c>
      <c r="K105" s="144">
        <v>0.1</v>
      </c>
      <c r="L105" s="145">
        <v>17.926264437802587</v>
      </c>
    </row>
    <row r="106" spans="1:12" ht="13.5" thickTop="1">
      <c r="K106" s="114" t="s">
        <v>3050</v>
      </c>
      <c r="L106" s="113">
        <f>SUM(_xlfn.ANCHORARRAY(L103))</f>
        <v>539.36733969247427</v>
      </c>
    </row>
    <row r="109" spans="1:12" ht="15">
      <c r="A109" s="60" t="s">
        <v>3020</v>
      </c>
    </row>
    <row r="110" spans="1:12">
      <c r="A110" s="76" t="s">
        <v>3055</v>
      </c>
      <c r="C110" s="146" t="str">
        <f>"Hydration: "&amp;TEXT(C79,"0.0%")</f>
        <v>Hydration: 60.0%</v>
      </c>
    </row>
    <row r="111" spans="1:12">
      <c r="A111" s="76" t="s">
        <v>3056</v>
      </c>
      <c r="C111" s="146" t="str">
        <f>"Dough Mass: "&amp; TEXT(C96,"0")&amp; " grams"</f>
        <v>Dough Mass: 907 grams</v>
      </c>
    </row>
    <row r="112" spans="1:12">
      <c r="A112" s="76" t="s">
        <v>3051</v>
      </c>
    </row>
    <row r="126" spans="1:1">
      <c r="A126" s="76" t="s">
        <v>3052</v>
      </c>
    </row>
    <row r="135" spans="1:4">
      <c r="A135" s="76" t="s">
        <v>3053</v>
      </c>
    </row>
    <row r="137" spans="1:4" ht="13.5" thickBot="1">
      <c r="B137" s="126" t="s">
        <v>3026</v>
      </c>
      <c r="C137" s="111" t="s">
        <v>3025</v>
      </c>
      <c r="D137" s="112" t="s">
        <v>3027</v>
      </c>
    </row>
    <row r="138" spans="1:4" ht="13.5" thickTop="1">
      <c r="B138" s="127" t="s">
        <v>3022</v>
      </c>
      <c r="C138" s="154">
        <f>C96</f>
        <v>907.18473999999981</v>
      </c>
      <c r="D138" s="108" t="s">
        <v>3029</v>
      </c>
    </row>
    <row r="139" spans="1:4">
      <c r="B139" s="128" t="s">
        <v>3023</v>
      </c>
      <c r="C139" s="106"/>
      <c r="D139" s="109"/>
    </row>
    <row r="140" spans="1:4">
      <c r="B140" s="128" t="s">
        <v>3024</v>
      </c>
      <c r="C140" s="107"/>
      <c r="D140" s="109"/>
    </row>
    <row r="141" spans="1:4">
      <c r="B141" s="129" t="s">
        <v>3028</v>
      </c>
      <c r="C141" s="107"/>
      <c r="D141" s="109"/>
    </row>
    <row r="143" spans="1:4">
      <c r="A143" s="76" t="s">
        <v>169</v>
      </c>
    </row>
    <row r="144" spans="1:4">
      <c r="B144" s="153" t="s">
        <v>3059</v>
      </c>
    </row>
    <row r="145" spans="2:2">
      <c r="B145" s="153" t="s">
        <v>3060</v>
      </c>
    </row>
    <row r="146" spans="2:2">
      <c r="B146" s="153" t="s">
        <v>3061</v>
      </c>
    </row>
    <row r="147" spans="2:2">
      <c r="B147" s="153" t="s">
        <v>3062</v>
      </c>
    </row>
    <row r="148" spans="2:2">
      <c r="B148" s="153" t="s">
        <v>3063</v>
      </c>
    </row>
  </sheetData>
  <printOptions horizontalCentered="1"/>
  <pageMargins left="0.7" right="0.7" top="0.75" bottom="0.75" header="0.3" footer="0.3"/>
  <pageSetup fitToHeight="0" orientation="portrait" horizontalDpi="0" verticalDpi="0" r:id="rId1"/>
  <headerFooter>
    <oddHeader>&amp;LBread Traveler&amp;RMark Biegert</oddHeader>
    <oddFooter>&amp;LCustom Bread Recipe&amp;C&amp;P of &amp;N&amp;RPrinted On: &amp;D</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701E87-8435-4411-B3FC-F1F367BED5AA}">
  <sheetPr codeName="Sheet36">
    <tabColor theme="9" tint="0.59999389629810485"/>
    <pageSetUpPr fitToPage="1"/>
  </sheetPr>
  <dimension ref="A1:L175"/>
  <sheetViews>
    <sheetView topLeftCell="A44" zoomScale="145" zoomScaleNormal="145" workbookViewId="0">
      <selection activeCell="F58" sqref="F58"/>
    </sheetView>
  </sheetViews>
  <sheetFormatPr defaultRowHeight="12.75"/>
  <cols>
    <col min="1" max="1" width="12" customWidth="1"/>
    <col min="2" max="2" width="29.42578125" customWidth="1"/>
    <col min="3" max="3" width="24.42578125" bestFit="1" customWidth="1"/>
    <col min="4" max="4" width="22" customWidth="1"/>
    <col min="5" max="5" width="11.7109375" customWidth="1"/>
    <col min="6" max="6" width="12.85546875" customWidth="1"/>
    <col min="7" max="7" width="12.42578125" bestFit="1" customWidth="1"/>
    <col min="8" max="8" width="11.28515625" bestFit="1" customWidth="1"/>
    <col min="9" max="9" width="14.42578125" customWidth="1"/>
    <col min="10" max="10" width="19.7109375" customWidth="1"/>
    <col min="15" max="15" width="11.5703125" customWidth="1"/>
  </cols>
  <sheetData>
    <row r="1" spans="1:7" ht="15">
      <c r="A1" s="73" t="s">
        <v>2616</v>
      </c>
    </row>
    <row r="2" spans="1:7" ht="15">
      <c r="A2" s="73"/>
      <c r="F2" t="s">
        <v>2635</v>
      </c>
      <c r="G2" t="s">
        <v>2636</v>
      </c>
    </row>
    <row r="3" spans="1:7">
      <c r="A3" s="76" t="s">
        <v>2621</v>
      </c>
      <c r="C3" s="76" t="s">
        <v>2624</v>
      </c>
    </row>
    <row r="4" spans="1:7">
      <c r="B4" t="s">
        <v>2617</v>
      </c>
      <c r="C4" t="s">
        <v>2632</v>
      </c>
      <c r="D4">
        <v>780</v>
      </c>
      <c r="E4" t="s">
        <v>2637</v>
      </c>
    </row>
    <row r="5" spans="1:7">
      <c r="B5" t="s">
        <v>2568</v>
      </c>
      <c r="C5" t="s">
        <v>2625</v>
      </c>
      <c r="D5" s="53">
        <v>0.65</v>
      </c>
      <c r="E5" t="s">
        <v>2638</v>
      </c>
    </row>
    <row r="6" spans="1:7">
      <c r="B6" t="s">
        <v>2620</v>
      </c>
      <c r="C6" t="s">
        <v>2626</v>
      </c>
      <c r="D6" s="53">
        <v>0.14000000000000001</v>
      </c>
      <c r="E6" t="s">
        <v>2638</v>
      </c>
    </row>
    <row r="7" spans="1:7">
      <c r="D7" s="53"/>
    </row>
    <row r="8" spans="1:7">
      <c r="A8" s="76" t="s">
        <v>2622</v>
      </c>
    </row>
    <row r="9" spans="1:7">
      <c r="B9" t="s">
        <v>2630</v>
      </c>
      <c r="C9" t="s">
        <v>2631</v>
      </c>
      <c r="D9" s="72">
        <f>_nT/_BP</f>
        <v>427.00729927007302</v>
      </c>
      <c r="E9" t="s">
        <v>2637</v>
      </c>
    </row>
    <row r="10" spans="1:7">
      <c r="B10" t="s">
        <v>2619</v>
      </c>
      <c r="C10" t="s">
        <v>2627</v>
      </c>
      <c r="D10" s="53">
        <v>0.8</v>
      </c>
      <c r="E10" t="s">
        <v>2638</v>
      </c>
    </row>
    <row r="11" spans="1:7">
      <c r="B11" t="s">
        <v>2618</v>
      </c>
      <c r="C11" t="s">
        <v>2628</v>
      </c>
      <c r="D11" s="51">
        <v>0.11700000000000001</v>
      </c>
      <c r="E11" t="s">
        <v>2638</v>
      </c>
    </row>
    <row r="13" spans="1:7">
      <c r="A13" s="76" t="s">
        <v>2623</v>
      </c>
    </row>
    <row r="15" spans="1:7">
      <c r="B15" s="77">
        <f>_AP</f>
        <v>0.11700000000000001</v>
      </c>
      <c r="C15" s="77">
        <f>_GP</f>
        <v>0.8</v>
      </c>
      <c r="D15" s="78">
        <f>_nP</f>
        <v>0.14000000000000001</v>
      </c>
      <c r="E15" s="79" cm="1">
        <f t="array" ref="E15:E16">MMULT(MINVERSE(B15:C16),D15:D16)*D9</f>
        <v>412.62784409699589</v>
      </c>
    </row>
    <row r="16" spans="1:7">
      <c r="B16" s="77">
        <v>1</v>
      </c>
      <c r="C16" s="77">
        <v>1</v>
      </c>
      <c r="D16" s="78">
        <v>1</v>
      </c>
      <c r="E16" s="79">
        <v>14.37945517307713</v>
      </c>
    </row>
    <row r="18" spans="1:12" ht="15">
      <c r="A18" s="73" t="s">
        <v>2629</v>
      </c>
    </row>
    <row r="19" spans="1:12">
      <c r="B19" t="s">
        <v>2633</v>
      </c>
      <c r="C19" s="70">
        <v>1</v>
      </c>
      <c r="D19" s="69">
        <f>450</f>
        <v>450</v>
      </c>
      <c r="E19" t="s">
        <v>2637</v>
      </c>
      <c r="I19">
        <f>(_nT-70)/_nT*D19</f>
        <v>409.61538461538458</v>
      </c>
      <c r="L19">
        <v>456.14035087719299</v>
      </c>
    </row>
    <row r="20" spans="1:12">
      <c r="B20" t="s">
        <v>2557</v>
      </c>
      <c r="C20" s="70">
        <f>_nH</f>
        <v>0.65</v>
      </c>
      <c r="D20" s="69">
        <f>_nT*C20/_BP</f>
        <v>277.55474452554745</v>
      </c>
      <c r="E20" t="s">
        <v>2637</v>
      </c>
      <c r="I20">
        <f>(_nT-70)/_nT*D20</f>
        <v>252.64598540145985</v>
      </c>
      <c r="L20">
        <v>296.49122807017545</v>
      </c>
    </row>
    <row r="21" spans="1:12">
      <c r="B21" t="s">
        <v>2561</v>
      </c>
      <c r="C21" s="70">
        <v>0.02</v>
      </c>
      <c r="D21" s="69">
        <f>_nT*C21/_BP</f>
        <v>8.540145985401459</v>
      </c>
      <c r="E21" t="s">
        <v>2637</v>
      </c>
      <c r="F21" s="75"/>
      <c r="I21">
        <f>(_nT-70)/_nT*D21</f>
        <v>7.7737226277372251</v>
      </c>
      <c r="L21">
        <v>9.1228070175438596</v>
      </c>
    </row>
    <row r="22" spans="1:12">
      <c r="B22" t="s">
        <v>2558</v>
      </c>
      <c r="C22" s="70">
        <v>0.02</v>
      </c>
      <c r="D22" s="69">
        <f>_nT*C22/_BP</f>
        <v>8.540145985401459</v>
      </c>
      <c r="E22" t="s">
        <v>2637</v>
      </c>
      <c r="I22">
        <f>(_nT-70)/_nT*D22</f>
        <v>7.7737226277372251</v>
      </c>
      <c r="L22">
        <v>9.1228070175438596</v>
      </c>
    </row>
    <row r="23" spans="1:12">
      <c r="B23" t="s">
        <v>2567</v>
      </c>
      <c r="C23" s="70">
        <v>0.02</v>
      </c>
      <c r="D23" s="69">
        <f>_nT*C23/_BP</f>
        <v>8.540145985401459</v>
      </c>
      <c r="E23" t="s">
        <v>2637</v>
      </c>
      <c r="F23" s="71"/>
      <c r="I23">
        <f>(_nT-70)/_nT*D23</f>
        <v>7.7737226277372251</v>
      </c>
      <c r="L23">
        <v>9.1228070175438596</v>
      </c>
    </row>
    <row r="24" spans="1:12">
      <c r="B24" t="s">
        <v>2640</v>
      </c>
      <c r="C24" s="70">
        <f>(20+32.5)/D19</f>
        <v>0.11666666666666667</v>
      </c>
      <c r="D24" s="69">
        <v>70</v>
      </c>
      <c r="E24" t="s">
        <v>2637</v>
      </c>
      <c r="F24" s="71"/>
      <c r="G24">
        <v>70</v>
      </c>
      <c r="I24">
        <f>70/I19</f>
        <v>0.17089201877934274</v>
      </c>
      <c r="L24">
        <v>70</v>
      </c>
    </row>
    <row r="25" spans="1:12">
      <c r="C25" s="71">
        <f>SUM(C19:C24)</f>
        <v>1.8266666666666667</v>
      </c>
    </row>
    <row r="28" spans="1:12">
      <c r="A28" t="s">
        <v>2634</v>
      </c>
    </row>
    <row r="29" spans="1:12">
      <c r="A29" t="s">
        <v>2639</v>
      </c>
    </row>
    <row r="33" spans="1:8" ht="15">
      <c r="B33" s="73" t="s">
        <v>3020</v>
      </c>
      <c r="C33" s="73" t="s">
        <v>927</v>
      </c>
    </row>
    <row r="35" spans="1:8" ht="15.75" thickBot="1">
      <c r="B35" s="98" t="s">
        <v>2565</v>
      </c>
      <c r="C35" s="99" t="s">
        <v>2566</v>
      </c>
      <c r="D35" s="99" t="s">
        <v>734</v>
      </c>
      <c r="F35" s="73"/>
      <c r="G35" s="74"/>
      <c r="H35" s="74"/>
    </row>
    <row r="36" spans="1:8" ht="13.5" thickTop="1">
      <c r="B36" s="86" t="s">
        <v>2556</v>
      </c>
      <c r="C36" s="100">
        <v>500</v>
      </c>
      <c r="D36" s="101">
        <f>C36/$C$36</f>
        <v>1</v>
      </c>
      <c r="G36" s="70"/>
    </row>
    <row r="37" spans="1:8">
      <c r="B37" s="86" t="s">
        <v>2560</v>
      </c>
      <c r="C37" s="100">
        <v>0</v>
      </c>
      <c r="D37" s="101">
        <f t="shared" ref="D37:D45" si="0">C37/$C$36</f>
        <v>0</v>
      </c>
      <c r="G37" s="70"/>
    </row>
    <row r="38" spans="1:8">
      <c r="B38" s="86" t="s">
        <v>2557</v>
      </c>
      <c r="C38" s="100">
        <v>270.00000000000011</v>
      </c>
      <c r="D38" s="101">
        <f>C38/$C$36</f>
        <v>0.54000000000000026</v>
      </c>
      <c r="G38" s="70"/>
    </row>
    <row r="39" spans="1:8">
      <c r="A39" s="79"/>
      <c r="B39" s="86" t="s">
        <v>2564</v>
      </c>
      <c r="C39" s="100">
        <v>0</v>
      </c>
      <c r="D39" s="101">
        <f t="shared" si="0"/>
        <v>0</v>
      </c>
      <c r="G39" s="70"/>
    </row>
    <row r="40" spans="1:8">
      <c r="B40" s="86" t="s">
        <v>2561</v>
      </c>
      <c r="C40" s="100">
        <v>9</v>
      </c>
      <c r="D40" s="101">
        <f t="shared" si="0"/>
        <v>1.7999999999999999E-2</v>
      </c>
      <c r="G40" s="70"/>
    </row>
    <row r="41" spans="1:8">
      <c r="B41" s="86" t="s">
        <v>2558</v>
      </c>
      <c r="C41" s="100">
        <v>9</v>
      </c>
      <c r="D41" s="101">
        <f t="shared" si="0"/>
        <v>1.7999999999999999E-2</v>
      </c>
      <c r="G41" s="70"/>
    </row>
    <row r="42" spans="1:8">
      <c r="B42" s="86" t="s">
        <v>2562</v>
      </c>
      <c r="C42" s="100">
        <v>18</v>
      </c>
      <c r="D42" s="101">
        <f t="shared" si="0"/>
        <v>3.5999999999999997E-2</v>
      </c>
      <c r="G42" s="70"/>
    </row>
    <row r="43" spans="1:8">
      <c r="B43" s="86" t="s">
        <v>2563</v>
      </c>
      <c r="C43" s="100">
        <v>0</v>
      </c>
      <c r="D43" s="101">
        <f t="shared" si="0"/>
        <v>0</v>
      </c>
      <c r="G43" s="70"/>
    </row>
    <row r="44" spans="1:8">
      <c r="B44" s="86" t="s">
        <v>2567</v>
      </c>
      <c r="C44" s="100">
        <v>8</v>
      </c>
      <c r="D44" s="101">
        <f t="shared" si="0"/>
        <v>1.6E-2</v>
      </c>
      <c r="G44" s="70"/>
    </row>
    <row r="45" spans="1:8" ht="13.5" thickBot="1">
      <c r="B45" s="102" t="s">
        <v>2559</v>
      </c>
      <c r="C45" s="103">
        <v>4</v>
      </c>
      <c r="D45" s="104">
        <f t="shared" si="0"/>
        <v>8.0000000000000002E-3</v>
      </c>
      <c r="G45" s="70"/>
    </row>
    <row r="46" spans="1:8" ht="13.5" thickTop="1">
      <c r="D46" s="71">
        <f>SUM(D36:D45)</f>
        <v>1.6360000000000003</v>
      </c>
      <c r="G46" s="71"/>
    </row>
    <row r="48" spans="1:8" ht="13.5" thickBot="1">
      <c r="B48" s="110" t="s">
        <v>3026</v>
      </c>
      <c r="C48" s="110"/>
      <c r="D48" s="111" t="s">
        <v>3025</v>
      </c>
      <c r="E48" s="112" t="s">
        <v>3027</v>
      </c>
    </row>
    <row r="49" spans="2:7" ht="13.5" thickTop="1">
      <c r="B49" s="95" t="s">
        <v>3022</v>
      </c>
      <c r="D49" s="105">
        <f>D46*C36</f>
        <v>818.00000000000023</v>
      </c>
      <c r="E49" s="108" t="s">
        <v>3029</v>
      </c>
    </row>
    <row r="50" spans="2:7">
      <c r="B50" s="95" t="s">
        <v>3023</v>
      </c>
      <c r="D50" s="106">
        <v>772</v>
      </c>
      <c r="E50" s="109">
        <f>IF(N(D50),(D50-$D$49)/$D$49)</f>
        <v>-5.6234718826406127E-2</v>
      </c>
    </row>
    <row r="51" spans="2:7">
      <c r="B51" s="95" t="s">
        <v>3024</v>
      </c>
      <c r="D51" s="107">
        <v>724</v>
      </c>
      <c r="E51" s="109">
        <f>IF(AND(N(D50),N(D51)),(D51-D50)/D50)</f>
        <v>-6.2176165803108807E-2</v>
      </c>
    </row>
    <row r="52" spans="2:7">
      <c r="B52" s="95" t="s">
        <v>3028</v>
      </c>
      <c r="D52" s="107">
        <v>706</v>
      </c>
      <c r="E52" s="109">
        <f>IF(AND(N(D50),N(D52)),(D52-D50)/D50)</f>
        <v>-8.549222797927461E-2</v>
      </c>
      <c r="G52" t="s">
        <v>2615</v>
      </c>
    </row>
    <row r="53" spans="2:7">
      <c r="D53" s="96"/>
      <c r="E53" s="96"/>
    </row>
    <row r="54" spans="2:7">
      <c r="B54" s="94" t="s">
        <v>3021</v>
      </c>
    </row>
    <row r="55" spans="2:7">
      <c r="B55" s="93"/>
    </row>
    <row r="56" spans="2:7" ht="13.5" thickBot="1">
      <c r="B56" s="90" t="s">
        <v>3016</v>
      </c>
      <c r="C56" s="91" t="s">
        <v>3017</v>
      </c>
      <c r="D56" s="91" t="s">
        <v>3018</v>
      </c>
      <c r="E56" s="91" t="s">
        <v>3019</v>
      </c>
      <c r="F56" s="92" t="s">
        <v>2617</v>
      </c>
    </row>
    <row r="57" spans="2:7" ht="13.5" thickTop="1">
      <c r="B57" s="85">
        <v>0.11700000000000001</v>
      </c>
      <c r="C57" s="87">
        <v>0.122</v>
      </c>
      <c r="D57" s="87">
        <v>0.8</v>
      </c>
      <c r="E57" s="89">
        <v>0.14000000000000001</v>
      </c>
      <c r="F57" s="97" cm="1">
        <f t="array" ref="F57:F59">MMULT(MINVERSE(B57:D59),E57:E59)*C36</f>
        <v>433.52855051244512</v>
      </c>
    </row>
    <row r="58" spans="2:7">
      <c r="B58" s="86">
        <v>1</v>
      </c>
      <c r="C58" s="88">
        <v>1</v>
      </c>
      <c r="D58" s="88">
        <v>1</v>
      </c>
      <c r="E58" s="89">
        <v>1</v>
      </c>
      <c r="F58" s="97">
        <v>50</v>
      </c>
    </row>
    <row r="59" spans="2:7">
      <c r="B59" s="86">
        <v>0</v>
      </c>
      <c r="C59" s="88">
        <v>1</v>
      </c>
      <c r="D59" s="88">
        <v>0</v>
      </c>
      <c r="E59" s="89">
        <v>0.1</v>
      </c>
      <c r="F59" s="97">
        <v>16.471449487554906</v>
      </c>
    </row>
    <row r="65" spans="1:10" ht="15">
      <c r="A65" s="60" t="s">
        <v>3033</v>
      </c>
    </row>
    <row r="66" spans="1:10" ht="15">
      <c r="A66" s="60"/>
    </row>
    <row r="67" spans="1:10" ht="15.75" thickBot="1">
      <c r="A67" s="60"/>
      <c r="B67" s="118" t="s">
        <v>3037</v>
      </c>
      <c r="C67" s="123" t="s">
        <v>543</v>
      </c>
      <c r="D67" s="123" t="s">
        <v>3039</v>
      </c>
      <c r="E67" s="123" t="s">
        <v>3038</v>
      </c>
    </row>
    <row r="68" spans="1:10" ht="15.75" thickTop="1">
      <c r="A68" s="60"/>
      <c r="B68" s="115" t="s">
        <v>3036</v>
      </c>
      <c r="C68" s="124">
        <f>CONVERT(2,"lbm","g")</f>
        <v>907.18474000000003</v>
      </c>
      <c r="D68" s="88" t="s">
        <v>2637</v>
      </c>
      <c r="E68" s="88"/>
    </row>
    <row r="69" spans="1:10" ht="15">
      <c r="A69" s="60"/>
      <c r="B69" s="115" t="s">
        <v>3041</v>
      </c>
      <c r="C69" s="101">
        <v>5.0000000000000001E-3</v>
      </c>
      <c r="D69" s="88"/>
      <c r="E69" s="88"/>
    </row>
    <row r="70" spans="1:10">
      <c r="B70" s="115" t="s">
        <v>3030</v>
      </c>
      <c r="C70" s="124">
        <f>C68/(1-C69)</f>
        <v>911.7434572864322</v>
      </c>
      <c r="D70" s="88" t="s">
        <v>2637</v>
      </c>
      <c r="E70" s="88"/>
    </row>
    <row r="71" spans="1:10">
      <c r="B71" s="115" t="s">
        <v>2568</v>
      </c>
      <c r="C71" s="125">
        <v>0.59</v>
      </c>
      <c r="D71" s="88"/>
      <c r="E71" s="88"/>
    </row>
    <row r="72" spans="1:10">
      <c r="B72" s="115" t="s">
        <v>3031</v>
      </c>
      <c r="C72" s="124">
        <v>11</v>
      </c>
      <c r="D72" s="88" t="s">
        <v>2637</v>
      </c>
      <c r="E72" s="88" t="s">
        <v>3040</v>
      </c>
    </row>
    <row r="73" spans="1:10">
      <c r="B73" s="115" t="s">
        <v>3032</v>
      </c>
      <c r="C73" s="124">
        <f>C70-C72</f>
        <v>900.7434572864322</v>
      </c>
      <c r="D73" s="88" t="s">
        <v>2637</v>
      </c>
      <c r="E73" s="88"/>
    </row>
    <row r="74" spans="1:10">
      <c r="C74" s="79"/>
    </row>
    <row r="75" spans="1:10" ht="15">
      <c r="A75" s="60" t="s">
        <v>3034</v>
      </c>
      <c r="C75" s="79"/>
    </row>
    <row r="76" spans="1:10">
      <c r="C76" s="79"/>
    </row>
    <row r="77" spans="1:10" ht="13.5" thickBot="1">
      <c r="B77" s="118" t="s">
        <v>2629</v>
      </c>
      <c r="C77" s="119" t="s">
        <v>734</v>
      </c>
    </row>
    <row r="78" spans="1:10" ht="13.5" thickTop="1">
      <c r="B78" s="86" t="s">
        <v>2556</v>
      </c>
      <c r="C78" s="87">
        <v>1</v>
      </c>
      <c r="J78" t="s">
        <v>3054</v>
      </c>
    </row>
    <row r="79" spans="1:10">
      <c r="B79" s="86" t="s">
        <v>2557</v>
      </c>
      <c r="C79" s="87">
        <v>0.6</v>
      </c>
      <c r="J79" s="31">
        <v>46261.349305555559</v>
      </c>
    </row>
    <row r="80" spans="1:10">
      <c r="B80" s="86" t="s">
        <v>2561</v>
      </c>
      <c r="C80" s="87">
        <v>0.02</v>
      </c>
    </row>
    <row r="81" spans="1:5">
      <c r="B81" s="86" t="s">
        <v>2558</v>
      </c>
      <c r="C81" s="87">
        <v>0.02</v>
      </c>
    </row>
    <row r="82" spans="1:5">
      <c r="B82" s="86" t="s">
        <v>2567</v>
      </c>
      <c r="C82" s="87">
        <v>0.02</v>
      </c>
    </row>
    <row r="83" spans="1:5" ht="13.5" thickBot="1">
      <c r="B83" s="102" t="s">
        <v>2559</v>
      </c>
      <c r="C83" s="120">
        <v>0.01</v>
      </c>
    </row>
    <row r="84" spans="1:5" ht="13.5" thickTop="1">
      <c r="B84" s="86"/>
      <c r="C84" s="87">
        <f>SUM(C78:C83)</f>
        <v>1.6700000000000002</v>
      </c>
    </row>
    <row r="85" spans="1:5" ht="15">
      <c r="A85" s="60" t="s">
        <v>3035</v>
      </c>
    </row>
    <row r="87" spans="1:5" ht="13.5" thickBot="1">
      <c r="B87" s="130" t="s">
        <v>2629</v>
      </c>
      <c r="C87" s="131" t="s">
        <v>2566</v>
      </c>
    </row>
    <row r="88" spans="1:5" ht="13.5" thickTop="1">
      <c r="B88" s="115" t="s">
        <v>2556</v>
      </c>
      <c r="C88" s="121">
        <f>C73/C84</f>
        <v>539.36733969247427</v>
      </c>
    </row>
    <row r="89" spans="1:5">
      <c r="B89" s="132" t="s">
        <v>2557</v>
      </c>
      <c r="C89" s="133">
        <f>C79*C88</f>
        <v>323.62040381548456</v>
      </c>
    </row>
    <row r="90" spans="1:5">
      <c r="B90" s="115" t="s">
        <v>2561</v>
      </c>
      <c r="C90" s="121">
        <f>C80*C88</f>
        <v>10.787346793849485</v>
      </c>
    </row>
    <row r="91" spans="1:5">
      <c r="B91" s="132" t="s">
        <v>2558</v>
      </c>
      <c r="C91" s="133">
        <f>C81*C88</f>
        <v>10.787346793849485</v>
      </c>
    </row>
    <row r="92" spans="1:5">
      <c r="B92" s="115" t="s">
        <v>2567</v>
      </c>
      <c r="C92" s="121">
        <f>C82*C88</f>
        <v>10.787346793849485</v>
      </c>
    </row>
    <row r="93" spans="1:5">
      <c r="B93" s="132" t="s">
        <v>2559</v>
      </c>
      <c r="C93" s="133">
        <f>C83*C88</f>
        <v>5.3936733969247426</v>
      </c>
    </row>
    <row r="94" spans="1:5" ht="13.5" thickBot="1">
      <c r="B94" s="116" t="s">
        <v>3031</v>
      </c>
      <c r="C94" s="122">
        <f>C72</f>
        <v>11</v>
      </c>
      <c r="E94" t="s">
        <v>3043</v>
      </c>
    </row>
    <row r="95" spans="1:5" ht="13.5" thickTop="1">
      <c r="B95" s="117" t="s">
        <v>3042</v>
      </c>
      <c r="C95" s="121">
        <f>SUM(C88:C94)</f>
        <v>911.74345728643198</v>
      </c>
      <c r="E95" t="s">
        <v>3044</v>
      </c>
    </row>
    <row r="96" spans="1:5">
      <c r="B96" s="117" t="s">
        <v>3036</v>
      </c>
      <c r="C96" s="152">
        <f>(1-C69)*C95</f>
        <v>907.18473999999981</v>
      </c>
      <c r="E96" t="s">
        <v>3045</v>
      </c>
    </row>
    <row r="97" spans="1:12">
      <c r="E97" t="s">
        <v>3046</v>
      </c>
    </row>
    <row r="100" spans="1:12" ht="15">
      <c r="G100" s="60" t="s">
        <v>3047</v>
      </c>
    </row>
    <row r="102" spans="1:12" ht="13.5" thickBot="1">
      <c r="H102" s="110" t="s">
        <v>3048</v>
      </c>
      <c r="I102" s="110" t="s">
        <v>3017</v>
      </c>
      <c r="J102" s="110" t="s">
        <v>3018</v>
      </c>
      <c r="K102" s="110" t="s">
        <v>3049</v>
      </c>
      <c r="L102" s="110" t="s">
        <v>2566</v>
      </c>
    </row>
    <row r="103" spans="1:12" ht="13.5" thickTop="1">
      <c r="H103" s="134">
        <v>0.11700000000000001</v>
      </c>
      <c r="I103" s="135">
        <v>0.12</v>
      </c>
      <c r="J103" s="135">
        <v>0.8</v>
      </c>
      <c r="K103" s="136">
        <v>0.14000000000000001</v>
      </c>
      <c r="L103" s="137" cm="1">
        <f t="array" ref="L103:L105">MMULT(MINVERSE(H103:J105),K103:K105)*C88</f>
        <v>467.50434128542429</v>
      </c>
    </row>
    <row r="104" spans="1:12">
      <c r="H104" s="138">
        <v>1</v>
      </c>
      <c r="I104" s="139">
        <v>1</v>
      </c>
      <c r="J104" s="139">
        <v>1</v>
      </c>
      <c r="K104" s="140">
        <v>1</v>
      </c>
      <c r="L104" s="141">
        <v>53.936733969247427</v>
      </c>
    </row>
    <row r="105" spans="1:12" ht="13.5" thickBot="1">
      <c r="H105" s="142">
        <v>0</v>
      </c>
      <c r="I105" s="143">
        <v>1</v>
      </c>
      <c r="J105" s="143">
        <v>0</v>
      </c>
      <c r="K105" s="144">
        <v>0.1</v>
      </c>
      <c r="L105" s="145">
        <v>17.926264437802587</v>
      </c>
    </row>
    <row r="106" spans="1:12" ht="13.5" thickTop="1">
      <c r="K106" s="114" t="s">
        <v>3050</v>
      </c>
      <c r="L106" s="113">
        <f>SUM(_xlfn.ANCHORARRAY(L103))</f>
        <v>539.36733969247427</v>
      </c>
    </row>
    <row r="109" spans="1:12" ht="15">
      <c r="A109" s="60" t="s">
        <v>3020</v>
      </c>
    </row>
    <row r="110" spans="1:12">
      <c r="A110" s="76" t="s">
        <v>3055</v>
      </c>
      <c r="B110" s="147">
        <v>46294</v>
      </c>
      <c r="C110" s="146" t="str">
        <f>"Hydration: "&amp;TEXT(C79,"0.0%")</f>
        <v>Hydration: 60.0%</v>
      </c>
    </row>
    <row r="111" spans="1:12">
      <c r="A111" s="76" t="s">
        <v>3056</v>
      </c>
      <c r="B111" s="147">
        <v>46294</v>
      </c>
      <c r="C111" s="146" t="str">
        <f>"Dough Mass: "&amp; TEXT(C96,"0")&amp; " grams"</f>
        <v>Dough Mass: 907 grams</v>
      </c>
    </row>
    <row r="112" spans="1:12">
      <c r="A112" s="76" t="s">
        <v>3051</v>
      </c>
    </row>
    <row r="115" spans="1:4">
      <c r="D115" t="s">
        <v>2614</v>
      </c>
    </row>
    <row r="116" spans="1:4">
      <c r="D116" t="s">
        <v>3076</v>
      </c>
    </row>
    <row r="117" spans="1:4">
      <c r="D117" t="s">
        <v>2614</v>
      </c>
    </row>
    <row r="118" spans="1:4">
      <c r="D118" t="s">
        <v>2614</v>
      </c>
    </row>
    <row r="119" spans="1:4">
      <c r="D119" t="s">
        <v>2614</v>
      </c>
    </row>
    <row r="120" spans="1:4">
      <c r="D120" t="s">
        <v>2614</v>
      </c>
    </row>
    <row r="121" spans="1:4">
      <c r="D121" t="s">
        <v>3077</v>
      </c>
    </row>
    <row r="124" spans="1:4">
      <c r="C124" s="75" t="s">
        <v>3078</v>
      </c>
    </row>
    <row r="125" spans="1:4">
      <c r="C125" s="75" t="s">
        <v>3079</v>
      </c>
    </row>
    <row r="126" spans="1:4">
      <c r="A126" s="76" t="s">
        <v>3052</v>
      </c>
    </row>
    <row r="129" spans="1:4">
      <c r="D129" s="40" t="s">
        <v>2614</v>
      </c>
    </row>
    <row r="130" spans="1:4">
      <c r="D130" s="40" t="s">
        <v>2614</v>
      </c>
    </row>
    <row r="131" spans="1:4">
      <c r="D131" s="40" t="s">
        <v>2614</v>
      </c>
    </row>
    <row r="135" spans="1:4">
      <c r="A135" s="76" t="s">
        <v>3053</v>
      </c>
    </row>
    <row r="137" spans="1:4" ht="13.5" thickBot="1">
      <c r="B137" s="126" t="s">
        <v>3026</v>
      </c>
      <c r="C137" s="111" t="s">
        <v>3025</v>
      </c>
      <c r="D137" s="112" t="s">
        <v>3027</v>
      </c>
    </row>
    <row r="138" spans="1:4" ht="13.5" thickTop="1">
      <c r="B138" s="127" t="s">
        <v>3022</v>
      </c>
      <c r="C138" s="154">
        <f>C96</f>
        <v>907.18473999999981</v>
      </c>
      <c r="D138" s="108" t="s">
        <v>3029</v>
      </c>
    </row>
    <row r="139" spans="1:4">
      <c r="B139" s="128" t="s">
        <v>3023</v>
      </c>
      <c r="C139" s="154">
        <v>868</v>
      </c>
      <c r="D139" s="157">
        <f>(868-907)/907</f>
        <v>-4.2998897464167588E-2</v>
      </c>
    </row>
    <row r="140" spans="1:4">
      <c r="B140" s="128" t="s">
        <v>3024</v>
      </c>
      <c r="C140" s="154">
        <v>811</v>
      </c>
      <c r="D140" s="157">
        <f>(C140-C139)/C139</f>
        <v>-6.5668202764976952E-2</v>
      </c>
    </row>
    <row r="141" spans="1:4">
      <c r="B141" s="128" t="s">
        <v>3028</v>
      </c>
      <c r="C141" s="158">
        <v>796</v>
      </c>
      <c r="D141" s="157">
        <f>(C141-C140)/C140</f>
        <v>-1.8495684340320593E-2</v>
      </c>
    </row>
    <row r="142" spans="1:4">
      <c r="B142" s="153" t="s">
        <v>3085</v>
      </c>
      <c r="D142" s="70">
        <f>(796-907)/907</f>
        <v>-0.12238147739801543</v>
      </c>
    </row>
    <row r="143" spans="1:4">
      <c r="B143" s="153"/>
      <c r="D143" s="70"/>
    </row>
    <row r="144" spans="1:4">
      <c r="A144" s="76" t="s">
        <v>169</v>
      </c>
    </row>
    <row r="145" spans="2:6">
      <c r="B145" s="153" t="s">
        <v>3059</v>
      </c>
      <c r="C145" s="155"/>
      <c r="D145" t="s">
        <v>3075</v>
      </c>
      <c r="E145">
        <v>1911</v>
      </c>
      <c r="F145" t="s">
        <v>2637</v>
      </c>
    </row>
    <row r="146" spans="2:6">
      <c r="B146" s="153" t="s">
        <v>3060</v>
      </c>
      <c r="C146" s="155"/>
      <c r="D146" t="s">
        <v>3074</v>
      </c>
      <c r="E146">
        <v>232</v>
      </c>
      <c r="F146" t="s">
        <v>2637</v>
      </c>
    </row>
    <row r="147" spans="2:6">
      <c r="B147" s="153" t="s">
        <v>3061</v>
      </c>
      <c r="C147" s="155"/>
    </row>
    <row r="148" spans="2:6">
      <c r="B148" s="153" t="s">
        <v>3062</v>
      </c>
      <c r="C148" s="155"/>
    </row>
    <row r="149" spans="2:6">
      <c r="B149" s="153" t="s">
        <v>3063</v>
      </c>
      <c r="C149" s="156"/>
    </row>
    <row r="151" spans="2:6">
      <c r="B151" s="153"/>
    </row>
    <row r="152" spans="2:6">
      <c r="B152" s="153"/>
      <c r="E152" s="75"/>
    </row>
    <row r="154" spans="2:6">
      <c r="B154" s="75" t="s">
        <v>3072</v>
      </c>
      <c r="C154" s="75" t="s">
        <v>3073</v>
      </c>
      <c r="D154" s="75" t="s">
        <v>3082</v>
      </c>
    </row>
    <row r="172" spans="2:2">
      <c r="B172" s="75" t="s">
        <v>3080</v>
      </c>
    </row>
    <row r="173" spans="2:2">
      <c r="B173" s="75" t="s">
        <v>3081</v>
      </c>
    </row>
    <row r="174" spans="2:2">
      <c r="B174" s="75" t="s">
        <v>3083</v>
      </c>
    </row>
    <row r="175" spans="2:2">
      <c r="B175" s="75" t="s">
        <v>3084</v>
      </c>
    </row>
  </sheetData>
  <printOptions horizontalCentered="1"/>
  <pageMargins left="0.7" right="0.7" top="0.75" bottom="0.75" header="0.3" footer="0.3"/>
  <pageSetup scale="71" orientation="portrait" r:id="rId1"/>
  <headerFooter>
    <oddHeader>&amp;LBread Traveler&amp;RMark Biegert</oddHeader>
    <oddFooter>&amp;LCustom Bread Recipe&amp;C&amp;P of &amp;N&amp;RPrinted On: &amp;D</oddFooter>
  </headerFooter>
  <drawing r:id="rId2"/>
  <legacy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B36999-A51A-4917-82FD-A154BE00DD60}">
  <sheetPr>
    <tabColor theme="9" tint="0.59999389629810485"/>
  </sheetPr>
  <dimension ref="A1:L16"/>
  <sheetViews>
    <sheetView workbookViewId="0">
      <selection activeCell="H18" sqref="H18"/>
    </sheetView>
  </sheetViews>
  <sheetFormatPr defaultRowHeight="12.75"/>
  <cols>
    <col min="2" max="2" width="13.140625" bestFit="1" customWidth="1"/>
    <col min="3" max="3" width="9" bestFit="1" customWidth="1"/>
    <col min="4" max="4" width="13.140625" bestFit="1" customWidth="1"/>
    <col min="5" max="5" width="17.7109375" customWidth="1"/>
    <col min="8" max="8" width="21.42578125" bestFit="1" customWidth="1"/>
    <col min="9" max="10" width="13.140625" bestFit="1" customWidth="1"/>
    <col min="11" max="11" width="11.7109375" customWidth="1"/>
    <col min="12" max="12" width="7" customWidth="1"/>
  </cols>
  <sheetData>
    <row r="1" spans="1:12">
      <c r="A1" t="s">
        <v>3108</v>
      </c>
    </row>
    <row r="3" spans="1:12" ht="13.5" thickBot="1">
      <c r="B3" s="164" t="s">
        <v>2565</v>
      </c>
      <c r="C3" s="165" t="s">
        <v>3089</v>
      </c>
      <c r="D3" s="165" t="s">
        <v>3090</v>
      </c>
      <c r="E3" s="165" t="s">
        <v>3091</v>
      </c>
      <c r="F3" s="165" t="s">
        <v>3039</v>
      </c>
      <c r="H3" s="164" t="s">
        <v>3016</v>
      </c>
      <c r="I3" s="165" t="s">
        <v>3017</v>
      </c>
      <c r="J3" s="165" t="s">
        <v>3018</v>
      </c>
      <c r="K3" s="165" t="s">
        <v>3019</v>
      </c>
      <c r="L3" s="165" t="s">
        <v>2617</v>
      </c>
    </row>
    <row r="4" spans="1:12" ht="13.5" thickTop="1">
      <c r="B4" s="86" t="s">
        <v>3092</v>
      </c>
      <c r="C4" s="88" t="s">
        <v>3093</v>
      </c>
      <c r="D4" s="88" t="s">
        <v>3094</v>
      </c>
      <c r="E4" s="88">
        <v>404</v>
      </c>
      <c r="F4" s="88" t="s">
        <v>3107</v>
      </c>
      <c r="H4" s="167">
        <v>0.11700000000000001</v>
      </c>
      <c r="I4" s="125">
        <v>0.122</v>
      </c>
      <c r="J4" s="125">
        <v>0.8</v>
      </c>
      <c r="K4" s="125">
        <v>0.14000000000000001</v>
      </c>
      <c r="L4" s="88" cm="1">
        <f t="array" ref="L4:L6">MMULT(MINVERSE(H4:J6),K4:K6)*E9</f>
        <v>370.2333821376281</v>
      </c>
    </row>
    <row r="5" spans="1:12">
      <c r="B5" s="160" t="s">
        <v>2567</v>
      </c>
      <c r="C5" s="162" t="s">
        <v>3095</v>
      </c>
      <c r="D5" s="162" t="s">
        <v>3096</v>
      </c>
      <c r="E5" s="162">
        <v>4</v>
      </c>
      <c r="F5" s="162" t="s">
        <v>3107</v>
      </c>
      <c r="H5" s="160">
        <v>1</v>
      </c>
      <c r="I5" s="162">
        <v>1</v>
      </c>
      <c r="J5" s="162">
        <v>1</v>
      </c>
      <c r="K5" s="162">
        <v>1</v>
      </c>
      <c r="L5" s="162">
        <v>42.7</v>
      </c>
    </row>
    <row r="6" spans="1:12">
      <c r="B6" s="86" t="s">
        <v>2558</v>
      </c>
      <c r="C6" s="88" t="s">
        <v>3097</v>
      </c>
      <c r="D6" s="88" t="s">
        <v>3098</v>
      </c>
      <c r="E6" s="88">
        <v>5</v>
      </c>
      <c r="F6" s="88" t="s">
        <v>3107</v>
      </c>
      <c r="H6" s="86">
        <v>0</v>
      </c>
      <c r="I6" s="88">
        <v>1</v>
      </c>
      <c r="J6" s="88">
        <v>0</v>
      </c>
      <c r="K6" s="88">
        <v>0.1</v>
      </c>
      <c r="L6" s="88">
        <v>14.066617862371888</v>
      </c>
    </row>
    <row r="7" spans="1:12">
      <c r="B7" s="160" t="s">
        <v>3099</v>
      </c>
      <c r="C7" s="162" t="s">
        <v>3100</v>
      </c>
      <c r="D7" s="162" t="s">
        <v>3101</v>
      </c>
      <c r="E7" s="162">
        <v>36</v>
      </c>
      <c r="F7" s="162" t="s">
        <v>3107</v>
      </c>
    </row>
    <row r="8" spans="1:12">
      <c r="B8" s="86" t="s">
        <v>3102</v>
      </c>
      <c r="C8" s="88" t="s">
        <v>3100</v>
      </c>
      <c r="D8" s="88" t="s">
        <v>3103</v>
      </c>
      <c r="E8" s="88">
        <v>23</v>
      </c>
      <c r="F8" s="88" t="s">
        <v>3107</v>
      </c>
    </row>
    <row r="9" spans="1:12">
      <c r="B9" s="161" t="s">
        <v>3104</v>
      </c>
      <c r="C9" s="163" t="s">
        <v>3105</v>
      </c>
      <c r="D9" s="163" t="s">
        <v>3106</v>
      </c>
      <c r="E9" s="163">
        <v>427</v>
      </c>
      <c r="F9" s="163" t="s">
        <v>3107</v>
      </c>
    </row>
    <row r="10" spans="1:12">
      <c r="D10" s="166" t="s">
        <v>3050</v>
      </c>
      <c r="E10">
        <f>SUM(E4:E9)</f>
        <v>899</v>
      </c>
      <c r="F10" s="88" t="s">
        <v>3107</v>
      </c>
    </row>
    <row r="16" spans="1:12">
      <c r="A16" s="114" t="s">
        <v>3108</v>
      </c>
    </row>
  </sheetData>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ECBD37-1472-4442-88CE-8272A1901B2D}">
  <dimension ref="A12:N29"/>
  <sheetViews>
    <sheetView zoomScale="205" zoomScaleNormal="205" workbookViewId="0">
      <selection activeCell="B3" sqref="B3"/>
    </sheetView>
  </sheetViews>
  <sheetFormatPr defaultRowHeight="12.75"/>
  <sheetData>
    <row r="12" spans="1:14">
      <c r="D12">
        <v>0.5</v>
      </c>
      <c r="E12">
        <f>$D$12*24000/12</f>
        <v>1000</v>
      </c>
      <c r="F12">
        <f t="shared" ref="F12:N12" si="0">$D$12*24000/12</f>
        <v>1000</v>
      </c>
      <c r="G12">
        <f t="shared" si="0"/>
        <v>1000</v>
      </c>
      <c r="H12">
        <f t="shared" si="0"/>
        <v>1000</v>
      </c>
      <c r="I12">
        <f t="shared" si="0"/>
        <v>1000</v>
      </c>
      <c r="J12">
        <f t="shared" si="0"/>
        <v>1000</v>
      </c>
      <c r="K12">
        <f t="shared" si="0"/>
        <v>1000</v>
      </c>
      <c r="L12">
        <f t="shared" si="0"/>
        <v>1000</v>
      </c>
      <c r="M12">
        <f t="shared" si="0"/>
        <v>1000</v>
      </c>
      <c r="N12">
        <f t="shared" si="0"/>
        <v>1000</v>
      </c>
    </row>
    <row r="13" spans="1:14">
      <c r="E13">
        <v>2</v>
      </c>
      <c r="F13">
        <v>3</v>
      </c>
      <c r="G13">
        <v>4</v>
      </c>
      <c r="H13">
        <v>5</v>
      </c>
      <c r="I13">
        <v>6</v>
      </c>
      <c r="J13">
        <v>8</v>
      </c>
      <c r="K13">
        <v>9</v>
      </c>
      <c r="L13">
        <v>10</v>
      </c>
      <c r="M13">
        <v>11</v>
      </c>
      <c r="N13">
        <v>12</v>
      </c>
    </row>
    <row r="14" spans="1:14">
      <c r="A14" t="s">
        <v>3086</v>
      </c>
      <c r="E14">
        <f>10*E13</f>
        <v>20</v>
      </c>
      <c r="F14">
        <f t="shared" ref="F14:N14" si="1">10*F13</f>
        <v>30</v>
      </c>
      <c r="G14">
        <f t="shared" si="1"/>
        <v>40</v>
      </c>
      <c r="H14">
        <f t="shared" si="1"/>
        <v>50</v>
      </c>
      <c r="I14">
        <f t="shared" si="1"/>
        <v>60</v>
      </c>
      <c r="J14">
        <f t="shared" si="1"/>
        <v>80</v>
      </c>
      <c r="K14">
        <f t="shared" si="1"/>
        <v>90</v>
      </c>
      <c r="L14">
        <f t="shared" si="1"/>
        <v>100</v>
      </c>
      <c r="M14">
        <f t="shared" si="1"/>
        <v>110</v>
      </c>
      <c r="N14">
        <f t="shared" si="1"/>
        <v>120</v>
      </c>
    </row>
    <row r="15" spans="1:14">
      <c r="E15" s="159">
        <f t="shared" ref="E15:N15" si="2">E14/E12</f>
        <v>0.02</v>
      </c>
      <c r="F15" s="159">
        <f t="shared" si="2"/>
        <v>0.03</v>
      </c>
      <c r="G15" s="159">
        <f t="shared" si="2"/>
        <v>0.04</v>
      </c>
      <c r="H15" s="159">
        <f t="shared" si="2"/>
        <v>0.05</v>
      </c>
      <c r="I15" s="159">
        <f t="shared" si="2"/>
        <v>0.06</v>
      </c>
      <c r="J15" s="159">
        <f t="shared" si="2"/>
        <v>0.08</v>
      </c>
      <c r="K15" s="159">
        <f t="shared" si="2"/>
        <v>0.09</v>
      </c>
      <c r="L15" s="159">
        <f t="shared" si="2"/>
        <v>0.1</v>
      </c>
      <c r="M15" s="159">
        <f t="shared" si="2"/>
        <v>0.11</v>
      </c>
      <c r="N15" s="159">
        <f t="shared" si="2"/>
        <v>0.12</v>
      </c>
    </row>
    <row r="16" spans="1:14">
      <c r="A16" t="s">
        <v>3087</v>
      </c>
    </row>
    <row r="17" spans="4:14">
      <c r="D17">
        <v>0.5</v>
      </c>
      <c r="E17">
        <f>$D$12*24000/12</f>
        <v>1000</v>
      </c>
      <c r="F17">
        <f t="shared" ref="F17:N17" si="3">$D$12*24000/12</f>
        <v>1000</v>
      </c>
      <c r="G17">
        <f t="shared" si="3"/>
        <v>1000</v>
      </c>
      <c r="H17">
        <f t="shared" si="3"/>
        <v>1000</v>
      </c>
      <c r="I17">
        <f t="shared" si="3"/>
        <v>1000</v>
      </c>
      <c r="J17">
        <f t="shared" si="3"/>
        <v>1000</v>
      </c>
      <c r="K17">
        <f t="shared" si="3"/>
        <v>1000</v>
      </c>
      <c r="L17">
        <f t="shared" si="3"/>
        <v>1000</v>
      </c>
      <c r="M17">
        <f t="shared" si="3"/>
        <v>1000</v>
      </c>
      <c r="N17">
        <f t="shared" si="3"/>
        <v>1000</v>
      </c>
    </row>
    <row r="18" spans="4:14">
      <c r="E18">
        <v>2</v>
      </c>
      <c r="F18">
        <v>3</v>
      </c>
      <c r="G18">
        <v>4</v>
      </c>
      <c r="H18">
        <v>5</v>
      </c>
      <c r="I18">
        <v>6</v>
      </c>
      <c r="J18">
        <v>8</v>
      </c>
      <c r="K18">
        <v>9</v>
      </c>
      <c r="L18">
        <v>10</v>
      </c>
      <c r="M18">
        <v>11</v>
      </c>
      <c r="N18">
        <v>12</v>
      </c>
    </row>
    <row r="19" spans="4:14">
      <c r="E19">
        <f>20*E18</f>
        <v>40</v>
      </c>
      <c r="F19">
        <f t="shared" ref="F19:N19" si="4">20*F18</f>
        <v>60</v>
      </c>
      <c r="G19">
        <f t="shared" si="4"/>
        <v>80</v>
      </c>
      <c r="H19">
        <f t="shared" si="4"/>
        <v>100</v>
      </c>
      <c r="I19">
        <f t="shared" si="4"/>
        <v>120</v>
      </c>
      <c r="J19">
        <f t="shared" si="4"/>
        <v>160</v>
      </c>
      <c r="K19">
        <f t="shared" si="4"/>
        <v>180</v>
      </c>
      <c r="L19">
        <f t="shared" si="4"/>
        <v>200</v>
      </c>
      <c r="M19">
        <f t="shared" si="4"/>
        <v>220</v>
      </c>
      <c r="N19">
        <f t="shared" si="4"/>
        <v>240</v>
      </c>
    </row>
    <row r="20" spans="4:14">
      <c r="E20" s="159">
        <f t="shared" ref="E20:N20" si="5">E19/E17</f>
        <v>0.04</v>
      </c>
      <c r="F20" s="159">
        <f t="shared" si="5"/>
        <v>0.06</v>
      </c>
      <c r="G20" s="159">
        <f t="shared" si="5"/>
        <v>0.08</v>
      </c>
      <c r="H20" s="159">
        <f t="shared" si="5"/>
        <v>0.1</v>
      </c>
      <c r="I20" s="159">
        <f t="shared" si="5"/>
        <v>0.12</v>
      </c>
      <c r="J20" s="159">
        <f t="shared" si="5"/>
        <v>0.16</v>
      </c>
      <c r="K20" s="159">
        <f t="shared" si="5"/>
        <v>0.18</v>
      </c>
      <c r="L20" s="159">
        <f t="shared" si="5"/>
        <v>0.2</v>
      </c>
      <c r="M20" s="159">
        <f t="shared" si="5"/>
        <v>0.22</v>
      </c>
      <c r="N20" s="159">
        <f t="shared" si="5"/>
        <v>0.24</v>
      </c>
    </row>
    <row r="22" spans="4:14">
      <c r="D22">
        <v>0.5</v>
      </c>
      <c r="E22">
        <f>$D$12*24000/12</f>
        <v>1000</v>
      </c>
      <c r="F22">
        <f t="shared" ref="F22:N22" si="6">$D$12*24000/12</f>
        <v>1000</v>
      </c>
      <c r="G22">
        <f t="shared" si="6"/>
        <v>1000</v>
      </c>
      <c r="H22">
        <f t="shared" si="6"/>
        <v>1000</v>
      </c>
      <c r="I22">
        <f t="shared" si="6"/>
        <v>1000</v>
      </c>
      <c r="J22">
        <f t="shared" si="6"/>
        <v>1000</v>
      </c>
      <c r="K22">
        <f t="shared" si="6"/>
        <v>1000</v>
      </c>
      <c r="L22">
        <f t="shared" si="6"/>
        <v>1000</v>
      </c>
      <c r="M22">
        <f t="shared" si="6"/>
        <v>1000</v>
      </c>
      <c r="N22">
        <f t="shared" si="6"/>
        <v>1000</v>
      </c>
    </row>
    <row r="23" spans="4:14">
      <c r="E23">
        <v>2</v>
      </c>
      <c r="F23">
        <v>3</v>
      </c>
      <c r="G23">
        <v>4</v>
      </c>
      <c r="H23">
        <v>5</v>
      </c>
      <c r="I23">
        <v>6</v>
      </c>
      <c r="J23">
        <v>8</v>
      </c>
      <c r="K23">
        <v>9</v>
      </c>
      <c r="L23">
        <v>10</v>
      </c>
      <c r="M23">
        <v>11</v>
      </c>
      <c r="N23">
        <v>12</v>
      </c>
    </row>
    <row r="24" spans="4:14">
      <c r="E24">
        <f>40*E23</f>
        <v>80</v>
      </c>
      <c r="F24">
        <f t="shared" ref="F24:N24" si="7">40*F23</f>
        <v>120</v>
      </c>
      <c r="G24">
        <f t="shared" si="7"/>
        <v>160</v>
      </c>
      <c r="H24">
        <f t="shared" si="7"/>
        <v>200</v>
      </c>
      <c r="I24">
        <f t="shared" si="7"/>
        <v>240</v>
      </c>
      <c r="J24">
        <f t="shared" si="7"/>
        <v>320</v>
      </c>
      <c r="K24">
        <f t="shared" si="7"/>
        <v>360</v>
      </c>
      <c r="L24">
        <f t="shared" si="7"/>
        <v>400</v>
      </c>
      <c r="M24">
        <f t="shared" si="7"/>
        <v>440</v>
      </c>
      <c r="N24">
        <f t="shared" si="7"/>
        <v>480</v>
      </c>
    </row>
    <row r="25" spans="4:14">
      <c r="E25" s="159">
        <f t="shared" ref="E25:N25" si="8">E24/E22</f>
        <v>0.08</v>
      </c>
      <c r="F25" s="159">
        <f t="shared" si="8"/>
        <v>0.12</v>
      </c>
      <c r="G25" s="159">
        <f t="shared" si="8"/>
        <v>0.16</v>
      </c>
      <c r="H25" s="159">
        <f t="shared" si="8"/>
        <v>0.2</v>
      </c>
      <c r="I25" s="159">
        <f t="shared" si="8"/>
        <v>0.24</v>
      </c>
      <c r="J25" s="159">
        <f t="shared" si="8"/>
        <v>0.32</v>
      </c>
      <c r="K25" s="159">
        <f t="shared" si="8"/>
        <v>0.36</v>
      </c>
      <c r="L25" s="159">
        <f t="shared" si="8"/>
        <v>0.4</v>
      </c>
      <c r="M25" s="159">
        <f t="shared" si="8"/>
        <v>0.44</v>
      </c>
      <c r="N25" s="159">
        <f t="shared" si="8"/>
        <v>0.48</v>
      </c>
    </row>
    <row r="27" spans="4:14">
      <c r="E27" t="s">
        <v>3088</v>
      </c>
    </row>
    <row r="28" spans="4:14">
      <c r="F28">
        <f>20/2%</f>
        <v>1000</v>
      </c>
    </row>
    <row r="29" spans="4:14">
      <c r="F29">
        <f>F28/24000*12</f>
        <v>0.5</v>
      </c>
    </row>
  </sheetData>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sheetPr codeName="Sheet28"/>
  <dimension ref="A1:F132"/>
  <sheetViews>
    <sheetView topLeftCell="A58" workbookViewId="0">
      <selection activeCell="C87" sqref="C87:C102"/>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10" bestFit="1" customWidth="1"/>
    <col min="6" max="6" width="15.140625" bestFit="1" customWidth="1"/>
    <col min="7" max="7" width="44.42578125" bestFit="1" customWidth="1"/>
    <col min="8" max="8" width="81.140625" bestFit="1" customWidth="1"/>
    <col min="9" max="9" width="44.42578125" bestFit="1" customWidth="1"/>
    <col min="10" max="10" width="59.7109375" bestFit="1" customWidth="1"/>
  </cols>
  <sheetData>
    <row r="1" spans="1:5">
      <c r="A1" t="s">
        <v>602</v>
      </c>
      <c r="B1" t="s">
        <v>2788</v>
      </c>
      <c r="C1" t="s">
        <v>2789</v>
      </c>
      <c r="D1" t="s">
        <v>2790</v>
      </c>
      <c r="E1" t="s">
        <v>2791</v>
      </c>
    </row>
    <row r="2" spans="1:5">
      <c r="A2" t="s">
        <v>2758</v>
      </c>
      <c r="B2" t="s">
        <v>2759</v>
      </c>
      <c r="C2" t="s">
        <v>2760</v>
      </c>
      <c r="D2" t="s">
        <v>2804</v>
      </c>
    </row>
    <row r="3" spans="1:5">
      <c r="A3" t="s">
        <v>2783</v>
      </c>
      <c r="B3" t="s">
        <v>2738</v>
      </c>
      <c r="C3" t="s">
        <v>2739</v>
      </c>
      <c r="D3" t="s">
        <v>2805</v>
      </c>
      <c r="E3" t="s">
        <v>2740</v>
      </c>
    </row>
    <row r="4" spans="1:5">
      <c r="A4" t="s">
        <v>2761</v>
      </c>
      <c r="B4" t="s">
        <v>2780</v>
      </c>
      <c r="C4" t="s">
        <v>2762</v>
      </c>
      <c r="D4" t="s">
        <v>788</v>
      </c>
      <c r="E4" t="s">
        <v>2799</v>
      </c>
    </row>
    <row r="5" spans="1:5">
      <c r="A5" t="s">
        <v>2730</v>
      </c>
      <c r="B5" t="s">
        <v>2731</v>
      </c>
      <c r="C5" t="s">
        <v>2732</v>
      </c>
      <c r="D5" t="s">
        <v>2733</v>
      </c>
      <c r="E5" t="s">
        <v>2734</v>
      </c>
    </row>
    <row r="6" spans="1:5">
      <c r="A6" t="s">
        <v>2754</v>
      </c>
      <c r="B6" t="s">
        <v>2755</v>
      </c>
      <c r="C6" t="s">
        <v>2756</v>
      </c>
      <c r="D6" t="s">
        <v>2757</v>
      </c>
      <c r="E6" t="s">
        <v>788</v>
      </c>
    </row>
    <row r="7" spans="1:5">
      <c r="A7" t="s">
        <v>2771</v>
      </c>
      <c r="B7" t="s">
        <v>2772</v>
      </c>
      <c r="C7" t="s">
        <v>2773</v>
      </c>
      <c r="D7" t="s">
        <v>2774</v>
      </c>
      <c r="E7" t="s">
        <v>2800</v>
      </c>
    </row>
    <row r="8" spans="1:5">
      <c r="A8" t="s">
        <v>2794</v>
      </c>
      <c r="B8" t="s">
        <v>2726</v>
      </c>
      <c r="C8" t="s">
        <v>2727</v>
      </c>
      <c r="D8" t="s">
        <v>2728</v>
      </c>
      <c r="E8" t="s">
        <v>2729</v>
      </c>
    </row>
    <row r="9" spans="1:5">
      <c r="A9" t="s">
        <v>2743</v>
      </c>
      <c r="B9" t="s">
        <v>2744</v>
      </c>
      <c r="C9" t="s">
        <v>2745</v>
      </c>
      <c r="D9" t="s">
        <v>2806</v>
      </c>
      <c r="E9" t="s">
        <v>2801</v>
      </c>
    </row>
    <row r="10" spans="1:5">
      <c r="A10" t="s">
        <v>2735</v>
      </c>
      <c r="B10" t="s">
        <v>2736</v>
      </c>
      <c r="C10" t="s">
        <v>788</v>
      </c>
      <c r="D10" t="s">
        <v>2807</v>
      </c>
      <c r="E10" t="s">
        <v>2737</v>
      </c>
    </row>
    <row r="11" spans="1:5">
      <c r="A11" t="s">
        <v>2775</v>
      </c>
      <c r="B11" t="s">
        <v>2776</v>
      </c>
      <c r="C11" t="s">
        <v>2785</v>
      </c>
      <c r="D11" t="s">
        <v>2808</v>
      </c>
      <c r="E11" t="s">
        <v>2777</v>
      </c>
    </row>
    <row r="12" spans="1:5">
      <c r="A12" t="s">
        <v>2741</v>
      </c>
      <c r="B12" t="s">
        <v>2742</v>
      </c>
      <c r="C12" t="s">
        <v>2796</v>
      </c>
      <c r="D12" t="s">
        <v>2797</v>
      </c>
      <c r="E12" t="s">
        <v>2802</v>
      </c>
    </row>
    <row r="13" spans="1:5">
      <c r="A13" t="s">
        <v>2750</v>
      </c>
      <c r="B13" t="s">
        <v>2751</v>
      </c>
      <c r="C13" t="s">
        <v>2752</v>
      </c>
      <c r="D13" t="s">
        <v>2809</v>
      </c>
      <c r="E13" t="s">
        <v>2753</v>
      </c>
    </row>
    <row r="14" spans="1:5">
      <c r="A14" t="s">
        <v>2763</v>
      </c>
      <c r="B14" t="s">
        <v>2781</v>
      </c>
      <c r="C14" t="s">
        <v>2795</v>
      </c>
      <c r="D14" t="s">
        <v>788</v>
      </c>
      <c r="E14" t="s">
        <v>2803</v>
      </c>
    </row>
    <row r="15" spans="1:5">
      <c r="A15" t="s">
        <v>2764</v>
      </c>
      <c r="B15" t="s">
        <v>2765</v>
      </c>
      <c r="C15" t="s">
        <v>2766</v>
      </c>
      <c r="D15" t="s">
        <v>788</v>
      </c>
      <c r="E15" t="s">
        <v>788</v>
      </c>
    </row>
    <row r="16" spans="1:5">
      <c r="A16" t="s">
        <v>2746</v>
      </c>
      <c r="B16" t="s">
        <v>2747</v>
      </c>
      <c r="C16" t="s">
        <v>2748</v>
      </c>
      <c r="D16" t="s">
        <v>788</v>
      </c>
      <c r="E16" t="s">
        <v>2749</v>
      </c>
    </row>
    <row r="17" spans="1:5">
      <c r="A17" t="s">
        <v>2767</v>
      </c>
      <c r="B17" t="s">
        <v>2768</v>
      </c>
      <c r="C17" t="s">
        <v>2769</v>
      </c>
      <c r="D17" t="s">
        <v>2770</v>
      </c>
      <c r="E17" t="s">
        <v>788</v>
      </c>
    </row>
    <row r="20" spans="1:5">
      <c r="D20">
        <v>0</v>
      </c>
    </row>
    <row r="22" spans="1:5">
      <c r="B22" s="83">
        <v>46135</v>
      </c>
      <c r="C22" s="79">
        <v>5</v>
      </c>
      <c r="D22" t="e">
        <f>_xlfn.LET(_xlpm.z,_xlfn.TEXTSPLIT(B22,"/",,),DATE(INDEX(_xlpm.z,1,3)+2000,INDEX(_xlpm.z,1,1),INDEX(_xlpm.z,1,2)))</f>
        <v>#REF!</v>
      </c>
      <c r="E22" s="83">
        <f>IFERROR(D22,B22)</f>
        <v>46135</v>
      </c>
    </row>
    <row r="23" spans="1:5">
      <c r="B23" s="83">
        <v>46140</v>
      </c>
      <c r="C23" s="79">
        <v>5.25</v>
      </c>
      <c r="D23" t="e">
        <f t="shared" ref="D23:D46" si="0">_xlfn.LET(_xlpm.z,_xlfn.TEXTSPLIT(B23,"/",,),DATE(INDEX(_xlpm.z,1,3)+2000,INDEX(_xlpm.z,1,1),INDEX(_xlpm.z,1,2)))</f>
        <v>#REF!</v>
      </c>
      <c r="E23" s="83">
        <f t="shared" ref="E23:E46" si="1">IFERROR(D23,B23)</f>
        <v>46140</v>
      </c>
    </row>
    <row r="24" spans="1:5">
      <c r="B24" s="83">
        <v>46152</v>
      </c>
      <c r="C24" s="79">
        <v>5.2</v>
      </c>
      <c r="D24" t="e">
        <f t="shared" si="0"/>
        <v>#REF!</v>
      </c>
      <c r="E24" s="83">
        <f t="shared" si="1"/>
        <v>46152</v>
      </c>
    </row>
    <row r="25" spans="1:5">
      <c r="B25" s="83">
        <v>46155</v>
      </c>
      <c r="C25" s="79">
        <v>5.21</v>
      </c>
      <c r="D25" t="e">
        <f t="shared" si="0"/>
        <v>#REF!</v>
      </c>
      <c r="E25" s="83">
        <f t="shared" si="1"/>
        <v>46155</v>
      </c>
    </row>
    <row r="26" spans="1:5">
      <c r="B26" s="83">
        <v>46162</v>
      </c>
      <c r="C26" s="79">
        <v>7.82</v>
      </c>
      <c r="D26" t="e">
        <f t="shared" si="0"/>
        <v>#REF!</v>
      </c>
      <c r="E26" s="83">
        <f t="shared" si="1"/>
        <v>46162</v>
      </c>
    </row>
    <row r="27" spans="1:5">
      <c r="B27" s="83">
        <v>46166</v>
      </c>
      <c r="C27" s="79">
        <v>7.88</v>
      </c>
      <c r="D27" t="e">
        <f t="shared" si="0"/>
        <v>#REF!</v>
      </c>
      <c r="E27" s="83">
        <f t="shared" si="1"/>
        <v>46166</v>
      </c>
    </row>
    <row r="28" spans="1:5">
      <c r="B28" s="83">
        <v>46171</v>
      </c>
      <c r="C28" s="79">
        <v>7.86</v>
      </c>
      <c r="D28" t="e">
        <f t="shared" si="0"/>
        <v>#REF!</v>
      </c>
      <c r="E28" s="83">
        <f t="shared" si="1"/>
        <v>46171</v>
      </c>
    </row>
    <row r="29" spans="1:5">
      <c r="B29" s="83">
        <v>46178</v>
      </c>
      <c r="C29" s="79">
        <v>7.8</v>
      </c>
      <c r="D29" t="e">
        <f t="shared" si="0"/>
        <v>#REF!</v>
      </c>
      <c r="E29" s="83">
        <f t="shared" si="1"/>
        <v>46178</v>
      </c>
    </row>
    <row r="30" spans="1:5">
      <c r="B30" s="83">
        <v>46181</v>
      </c>
      <c r="C30" s="79">
        <v>7.81</v>
      </c>
      <c r="D30" t="e">
        <f t="shared" si="0"/>
        <v>#REF!</v>
      </c>
      <c r="E30" s="83">
        <f t="shared" si="1"/>
        <v>46181</v>
      </c>
    </row>
    <row r="31" spans="1:5">
      <c r="B31" s="83">
        <v>46183</v>
      </c>
      <c r="C31" s="79">
        <v>7.86</v>
      </c>
      <c r="D31" t="e">
        <f t="shared" si="0"/>
        <v>#REF!</v>
      </c>
      <c r="E31" s="83">
        <f t="shared" si="1"/>
        <v>46183</v>
      </c>
    </row>
    <row r="32" spans="1:5">
      <c r="B32" s="83">
        <v>46197</v>
      </c>
      <c r="C32" s="79">
        <v>7.81</v>
      </c>
      <c r="D32" t="e">
        <f t="shared" si="0"/>
        <v>#REF!</v>
      </c>
      <c r="E32" s="83">
        <f t="shared" si="1"/>
        <v>46197</v>
      </c>
    </row>
    <row r="33" spans="2:5">
      <c r="B33" s="83">
        <v>46202</v>
      </c>
      <c r="C33" s="79">
        <v>7.88</v>
      </c>
      <c r="D33" t="e">
        <f t="shared" si="0"/>
        <v>#REF!</v>
      </c>
      <c r="E33" s="83">
        <f t="shared" si="1"/>
        <v>46202</v>
      </c>
    </row>
    <row r="34" spans="2:5">
      <c r="B34" s="83">
        <v>46203</v>
      </c>
      <c r="C34" s="79">
        <v>7.89</v>
      </c>
      <c r="D34" t="e">
        <f t="shared" si="0"/>
        <v>#REF!</v>
      </c>
      <c r="E34" s="83">
        <f t="shared" si="1"/>
        <v>46203</v>
      </c>
    </row>
    <row r="35" spans="2:5">
      <c r="B35" s="83">
        <v>46205</v>
      </c>
      <c r="C35" s="79">
        <v>7.88</v>
      </c>
      <c r="D35" t="e">
        <f t="shared" si="0"/>
        <v>#REF!</v>
      </c>
      <c r="E35" s="83">
        <f t="shared" si="1"/>
        <v>46205</v>
      </c>
    </row>
    <row r="36" spans="2:5">
      <c r="B36" s="83">
        <v>46208</v>
      </c>
      <c r="C36" s="79">
        <v>8</v>
      </c>
      <c r="D36" t="e">
        <f t="shared" si="0"/>
        <v>#REF!</v>
      </c>
      <c r="E36" s="83">
        <f t="shared" si="1"/>
        <v>46208</v>
      </c>
    </row>
    <row r="37" spans="2:5">
      <c r="B37" s="83">
        <v>46211</v>
      </c>
      <c r="C37" s="79">
        <v>8.0399999999999991</v>
      </c>
      <c r="D37" t="e">
        <f t="shared" si="0"/>
        <v>#REF!</v>
      </c>
      <c r="E37" s="83">
        <f t="shared" si="1"/>
        <v>46211</v>
      </c>
    </row>
    <row r="38" spans="2:5">
      <c r="B38" s="83">
        <v>46216</v>
      </c>
      <c r="C38" s="79">
        <v>8</v>
      </c>
      <c r="D38" t="e">
        <f t="shared" si="0"/>
        <v>#REF!</v>
      </c>
      <c r="E38" s="83">
        <f t="shared" si="1"/>
        <v>46216</v>
      </c>
    </row>
    <row r="39" spans="2:5">
      <c r="B39" s="83">
        <v>46217</v>
      </c>
      <c r="C39" s="79">
        <v>7.98</v>
      </c>
      <c r="D39" t="e">
        <f t="shared" si="0"/>
        <v>#REF!</v>
      </c>
      <c r="E39" s="83">
        <f t="shared" si="1"/>
        <v>46217</v>
      </c>
    </row>
    <row r="40" spans="2:5">
      <c r="B40" s="83">
        <v>46218</v>
      </c>
      <c r="C40" s="79">
        <v>7.95</v>
      </c>
      <c r="D40" t="e">
        <f t="shared" si="0"/>
        <v>#REF!</v>
      </c>
      <c r="E40" s="83">
        <f t="shared" si="1"/>
        <v>46218</v>
      </c>
    </row>
    <row r="41" spans="2:5">
      <c r="B41" s="83">
        <v>46219</v>
      </c>
      <c r="C41" s="79">
        <v>7.94</v>
      </c>
      <c r="D41" t="e">
        <f t="shared" si="0"/>
        <v>#REF!</v>
      </c>
      <c r="E41" s="83">
        <f t="shared" si="1"/>
        <v>46219</v>
      </c>
    </row>
    <row r="42" spans="2:5">
      <c r="B42" s="83">
        <v>46224</v>
      </c>
      <c r="C42" s="79">
        <v>7.86</v>
      </c>
      <c r="D42" t="e">
        <f t="shared" si="0"/>
        <v>#REF!</v>
      </c>
      <c r="E42" s="83">
        <f t="shared" si="1"/>
        <v>46224</v>
      </c>
    </row>
    <row r="43" spans="2:5">
      <c r="B43" s="83">
        <v>46225</v>
      </c>
      <c r="C43" s="79">
        <v>7.85</v>
      </c>
      <c r="D43" t="e">
        <f t="shared" si="0"/>
        <v>#REF!</v>
      </c>
      <c r="E43" s="83">
        <f t="shared" si="1"/>
        <v>46225</v>
      </c>
    </row>
    <row r="44" spans="2:5">
      <c r="B44" s="83">
        <v>46228</v>
      </c>
      <c r="C44" s="79">
        <v>7.9</v>
      </c>
      <c r="D44" t="e">
        <f t="shared" si="0"/>
        <v>#REF!</v>
      </c>
      <c r="E44" s="83">
        <f t="shared" si="1"/>
        <v>46228</v>
      </c>
    </row>
    <row r="45" spans="2:5">
      <c r="B45" s="83">
        <v>46236</v>
      </c>
      <c r="C45" s="79">
        <v>7.84</v>
      </c>
      <c r="D45" t="e">
        <f t="shared" si="0"/>
        <v>#REF!</v>
      </c>
      <c r="E45" s="83">
        <f t="shared" si="1"/>
        <v>46236</v>
      </c>
    </row>
    <row r="46" spans="2:5">
      <c r="B46" s="83">
        <v>46239</v>
      </c>
      <c r="C46" s="79">
        <v>7.87</v>
      </c>
      <c r="D46" t="e">
        <f t="shared" si="0"/>
        <v>#REF!</v>
      </c>
      <c r="E46" s="83">
        <f t="shared" si="1"/>
        <v>46239</v>
      </c>
    </row>
    <row r="56" spans="2:4">
      <c r="B56" t="s">
        <v>927</v>
      </c>
      <c r="C56" t="s">
        <v>2951</v>
      </c>
      <c r="D56" t="s">
        <v>2952</v>
      </c>
    </row>
    <row r="57" spans="2:4">
      <c r="B57" s="84" t="s">
        <v>2953</v>
      </c>
      <c r="C57">
        <v>7.82</v>
      </c>
      <c r="D57">
        <v>1377.04</v>
      </c>
    </row>
    <row r="58" spans="2:4">
      <c r="B58" s="84" t="s">
        <v>2954</v>
      </c>
      <c r="C58">
        <v>7.88</v>
      </c>
      <c r="D58">
        <v>1377.1</v>
      </c>
    </row>
    <row r="59" spans="2:4">
      <c r="B59" s="84" t="s">
        <v>2955</v>
      </c>
      <c r="C59">
        <v>7.86</v>
      </c>
      <c r="D59">
        <v>1377.08</v>
      </c>
    </row>
    <row r="60" spans="2:4">
      <c r="B60" s="84">
        <v>46148</v>
      </c>
      <c r="C60">
        <v>7.8</v>
      </c>
      <c r="D60">
        <v>1377.02</v>
      </c>
    </row>
    <row r="61" spans="2:4">
      <c r="B61" s="84">
        <v>46240</v>
      </c>
      <c r="C61">
        <v>7.81</v>
      </c>
      <c r="D61">
        <v>1377.03</v>
      </c>
    </row>
    <row r="62" spans="2:4">
      <c r="B62" s="84">
        <v>46301</v>
      </c>
      <c r="C62">
        <v>7.86</v>
      </c>
      <c r="D62">
        <v>1377.08</v>
      </c>
    </row>
    <row r="63" spans="2:4">
      <c r="B63" s="84" t="s">
        <v>2956</v>
      </c>
      <c r="C63">
        <v>7.81</v>
      </c>
      <c r="D63">
        <v>1377.03</v>
      </c>
    </row>
    <row r="64" spans="2:4">
      <c r="B64" s="84" t="s">
        <v>2957</v>
      </c>
      <c r="C64">
        <v>7.88</v>
      </c>
      <c r="D64">
        <v>1377.1</v>
      </c>
    </row>
    <row r="65" spans="2:4">
      <c r="B65" s="84" t="s">
        <v>2958</v>
      </c>
      <c r="C65">
        <v>7.89</v>
      </c>
      <c r="D65">
        <v>1377.11</v>
      </c>
    </row>
    <row r="66" spans="2:4">
      <c r="B66" s="84">
        <v>46060</v>
      </c>
      <c r="C66">
        <v>7.88</v>
      </c>
      <c r="D66">
        <v>1377.1</v>
      </c>
    </row>
    <row r="67" spans="2:4">
      <c r="B67" s="84">
        <v>46149</v>
      </c>
      <c r="C67">
        <v>8</v>
      </c>
      <c r="D67">
        <v>1377.22</v>
      </c>
    </row>
    <row r="68" spans="2:4">
      <c r="B68" s="84">
        <v>46241</v>
      </c>
      <c r="C68">
        <v>8.0399999999999991</v>
      </c>
      <c r="D68">
        <v>1377.26</v>
      </c>
    </row>
    <row r="69" spans="2:4">
      <c r="B69" s="84" t="s">
        <v>2959</v>
      </c>
      <c r="C69">
        <v>8</v>
      </c>
      <c r="D69">
        <v>1377.22</v>
      </c>
    </row>
    <row r="70" spans="2:4">
      <c r="B70" s="84" t="s">
        <v>2960</v>
      </c>
      <c r="C70">
        <v>7.98</v>
      </c>
      <c r="D70">
        <v>1377.2</v>
      </c>
    </row>
    <row r="71" spans="2:4">
      <c r="B71" s="84" t="s">
        <v>2961</v>
      </c>
      <c r="C71" t="s">
        <v>2962</v>
      </c>
      <c r="D71" t="s">
        <v>2963</v>
      </c>
    </row>
    <row r="72" spans="2:4">
      <c r="B72" s="84" t="s">
        <v>2964</v>
      </c>
      <c r="C72">
        <v>7.94</v>
      </c>
      <c r="D72">
        <v>1377.16</v>
      </c>
    </row>
    <row r="73" spans="2:4">
      <c r="B73" s="84" t="s">
        <v>2965</v>
      </c>
      <c r="C73">
        <v>7.86</v>
      </c>
      <c r="D73">
        <v>1377.08</v>
      </c>
    </row>
    <row r="74" spans="2:4">
      <c r="B74" s="84" t="s">
        <v>2966</v>
      </c>
      <c r="C74">
        <v>7.85</v>
      </c>
      <c r="D74">
        <v>1377.07</v>
      </c>
    </row>
    <row r="75" spans="2:4">
      <c r="B75" s="84" t="s">
        <v>2967</v>
      </c>
      <c r="C75">
        <v>7.9</v>
      </c>
      <c r="D75">
        <v>1377.12</v>
      </c>
    </row>
    <row r="76" spans="2:4">
      <c r="B76" s="84">
        <v>46061</v>
      </c>
      <c r="C76">
        <v>7.84</v>
      </c>
      <c r="D76">
        <v>1377.06</v>
      </c>
    </row>
    <row r="77" spans="2:4">
      <c r="B77" s="84">
        <v>46150</v>
      </c>
      <c r="C77">
        <v>7.87</v>
      </c>
      <c r="D77">
        <v>1377.09</v>
      </c>
    </row>
    <row r="80" spans="2:4">
      <c r="B80" t="s">
        <v>3006</v>
      </c>
      <c r="C80">
        <v>1369.22</v>
      </c>
    </row>
    <row r="82" spans="2:6">
      <c r="B82" s="84" t="s">
        <v>927</v>
      </c>
      <c r="C82" s="84" t="s">
        <v>2951</v>
      </c>
      <c r="D82" s="84" t="s">
        <v>2952</v>
      </c>
      <c r="E82" s="84" t="s">
        <v>3007</v>
      </c>
      <c r="F82" s="84" t="s">
        <v>2952</v>
      </c>
    </row>
    <row r="83" spans="2:6">
      <c r="B83" s="84"/>
      <c r="C83" s="84"/>
      <c r="D83" s="84"/>
      <c r="E83" s="83">
        <v>46135</v>
      </c>
      <c r="F83" s="79">
        <v>1376.76</v>
      </c>
    </row>
    <row r="84" spans="2:6">
      <c r="E84" s="83">
        <v>46140</v>
      </c>
      <c r="F84">
        <v>1377.01</v>
      </c>
    </row>
    <row r="85" spans="2:6">
      <c r="E85" s="83">
        <v>46152</v>
      </c>
      <c r="F85">
        <v>1376.96</v>
      </c>
    </row>
    <row r="86" spans="2:6">
      <c r="E86" s="83">
        <v>46155</v>
      </c>
      <c r="F86">
        <v>1376.97</v>
      </c>
    </row>
    <row r="87" spans="2:6">
      <c r="B87" s="84" t="s">
        <v>2953</v>
      </c>
      <c r="C87" s="84" t="s">
        <v>2968</v>
      </c>
      <c r="D87" s="84" t="s">
        <v>2969</v>
      </c>
      <c r="E87" s="83">
        <f>_xlfn.LET(_xlpm.z,_xlfn.TEXTSPLIT(B87,"/"),DATE(INDEX(_xlpm.z,1,3)+2000,INDEX(_xlpm.z,1,1)+0,INDEX(_xlpm.z,1,2)+0))</f>
        <v>46162</v>
      </c>
      <c r="F87" s="79">
        <f>D87+0</f>
        <v>1377.04</v>
      </c>
    </row>
    <row r="88" spans="2:6">
      <c r="B88" s="84" t="s">
        <v>2954</v>
      </c>
      <c r="C88" s="84" t="s">
        <v>2970</v>
      </c>
      <c r="D88" s="84" t="s">
        <v>2971</v>
      </c>
      <c r="E88" s="83">
        <f t="shared" ref="E88:E107" si="2">_xlfn.LET(_xlpm.z,_xlfn.TEXTSPLIT(B88,"/"),DATE(INDEX(_xlpm.z,1,3)+2000,INDEX(_xlpm.z,1,1)+0,INDEX(_xlpm.z,1,2)+0))</f>
        <v>46166</v>
      </c>
      <c r="F88" s="79">
        <f t="shared" ref="F88:F107" si="3">D88+0</f>
        <v>1377.1</v>
      </c>
    </row>
    <row r="89" spans="2:6">
      <c r="B89" s="84" t="s">
        <v>2955</v>
      </c>
      <c r="C89" s="84" t="s">
        <v>2972</v>
      </c>
      <c r="D89" s="84" t="s">
        <v>2973</v>
      </c>
      <c r="E89" s="83">
        <f t="shared" si="2"/>
        <v>46171</v>
      </c>
      <c r="F89" s="79">
        <f t="shared" si="3"/>
        <v>1377.08</v>
      </c>
    </row>
    <row r="90" spans="2:6">
      <c r="B90" s="84" t="s">
        <v>2974</v>
      </c>
      <c r="C90" s="84" t="s">
        <v>2975</v>
      </c>
      <c r="D90" s="84" t="s">
        <v>2976</v>
      </c>
      <c r="E90" s="83">
        <f t="shared" si="2"/>
        <v>46178</v>
      </c>
      <c r="F90" s="79">
        <f t="shared" si="3"/>
        <v>1377.02</v>
      </c>
    </row>
    <row r="91" spans="2:6">
      <c r="B91" s="84" t="s">
        <v>2977</v>
      </c>
      <c r="C91" s="84" t="s">
        <v>2978</v>
      </c>
      <c r="D91" s="84" t="s">
        <v>2979</v>
      </c>
      <c r="E91" s="83">
        <f t="shared" si="2"/>
        <v>46181</v>
      </c>
      <c r="F91" s="79">
        <f t="shared" si="3"/>
        <v>1377.03</v>
      </c>
    </row>
    <row r="92" spans="2:6">
      <c r="B92" s="84" t="s">
        <v>2980</v>
      </c>
      <c r="C92" s="84" t="s">
        <v>2972</v>
      </c>
      <c r="D92" s="84" t="s">
        <v>2973</v>
      </c>
      <c r="E92" s="83">
        <f t="shared" si="2"/>
        <v>46183</v>
      </c>
      <c r="F92" s="79">
        <f t="shared" si="3"/>
        <v>1377.08</v>
      </c>
    </row>
    <row r="93" spans="2:6">
      <c r="B93" s="84" t="s">
        <v>2956</v>
      </c>
      <c r="C93" s="84" t="s">
        <v>2978</v>
      </c>
      <c r="D93" s="84" t="s">
        <v>2979</v>
      </c>
      <c r="E93" s="83">
        <f t="shared" si="2"/>
        <v>46197</v>
      </c>
      <c r="F93" s="79">
        <f t="shared" si="3"/>
        <v>1377.03</v>
      </c>
    </row>
    <row r="94" spans="2:6">
      <c r="B94" s="84" t="s">
        <v>2957</v>
      </c>
      <c r="C94" s="84" t="s">
        <v>2970</v>
      </c>
      <c r="D94" s="84" t="s">
        <v>2971</v>
      </c>
      <c r="E94" s="83">
        <f t="shared" si="2"/>
        <v>46202</v>
      </c>
      <c r="F94" s="79">
        <f t="shared" si="3"/>
        <v>1377.1</v>
      </c>
    </row>
    <row r="95" spans="2:6">
      <c r="B95" s="84" t="s">
        <v>2958</v>
      </c>
      <c r="C95" s="84" t="s">
        <v>2981</v>
      </c>
      <c r="D95" s="84" t="s">
        <v>2982</v>
      </c>
      <c r="E95" s="83">
        <f t="shared" si="2"/>
        <v>46203</v>
      </c>
      <c r="F95" s="79">
        <f t="shared" si="3"/>
        <v>1377.11</v>
      </c>
    </row>
    <row r="96" spans="2:6">
      <c r="B96" s="84" t="s">
        <v>2983</v>
      </c>
      <c r="C96" s="84" t="s">
        <v>2970</v>
      </c>
      <c r="D96" s="84" t="s">
        <v>2971</v>
      </c>
      <c r="E96" s="83">
        <f t="shared" si="2"/>
        <v>46205</v>
      </c>
      <c r="F96" s="79">
        <f t="shared" si="3"/>
        <v>1377.1</v>
      </c>
    </row>
    <row r="97" spans="2:6">
      <c r="B97" s="84" t="s">
        <v>2984</v>
      </c>
      <c r="C97" s="84" t="s">
        <v>2985</v>
      </c>
      <c r="D97" s="84" t="s">
        <v>2986</v>
      </c>
      <c r="E97" s="83">
        <f t="shared" si="2"/>
        <v>46208</v>
      </c>
      <c r="F97" s="79">
        <f t="shared" si="3"/>
        <v>1377.22</v>
      </c>
    </row>
    <row r="98" spans="2:6">
      <c r="B98" s="84" t="s">
        <v>2987</v>
      </c>
      <c r="C98" s="84" t="s">
        <v>2988</v>
      </c>
      <c r="D98" s="84" t="s">
        <v>2989</v>
      </c>
      <c r="E98" s="83">
        <f t="shared" si="2"/>
        <v>46211</v>
      </c>
      <c r="F98" s="79">
        <f t="shared" si="3"/>
        <v>1377.26</v>
      </c>
    </row>
    <row r="99" spans="2:6">
      <c r="B99" s="84" t="s">
        <v>2959</v>
      </c>
      <c r="C99" s="84" t="s">
        <v>2985</v>
      </c>
      <c r="D99" s="84" t="s">
        <v>2986</v>
      </c>
      <c r="E99" s="83">
        <f t="shared" si="2"/>
        <v>46216</v>
      </c>
      <c r="F99" s="79">
        <f t="shared" si="3"/>
        <v>1377.22</v>
      </c>
    </row>
    <row r="100" spans="2:6">
      <c r="B100" s="84" t="s">
        <v>2960</v>
      </c>
      <c r="C100" s="84" t="s">
        <v>2990</v>
      </c>
      <c r="D100" s="84" t="s">
        <v>2991</v>
      </c>
      <c r="E100" s="83">
        <f t="shared" si="2"/>
        <v>46217</v>
      </c>
      <c r="F100" s="79">
        <f t="shared" si="3"/>
        <v>1377.2</v>
      </c>
    </row>
    <row r="101" spans="2:6">
      <c r="B101" s="84" t="s">
        <v>2961</v>
      </c>
      <c r="C101" s="84" t="s">
        <v>3004</v>
      </c>
      <c r="D101" s="84" t="s">
        <v>3005</v>
      </c>
      <c r="E101" s="83">
        <f t="shared" si="2"/>
        <v>46218</v>
      </c>
      <c r="F101" s="79">
        <f t="shared" si="3"/>
        <v>1377.17</v>
      </c>
    </row>
    <row r="102" spans="2:6">
      <c r="B102" s="84" t="s">
        <v>2964</v>
      </c>
      <c r="C102" s="84" t="s">
        <v>2992</v>
      </c>
      <c r="D102" s="84" t="s">
        <v>2993</v>
      </c>
      <c r="E102" s="83">
        <f t="shared" si="2"/>
        <v>46219</v>
      </c>
      <c r="F102" s="79">
        <f t="shared" si="3"/>
        <v>1377.16</v>
      </c>
    </row>
    <row r="103" spans="2:6">
      <c r="B103" s="84" t="s">
        <v>2965</v>
      </c>
      <c r="C103" s="84" t="s">
        <v>2972</v>
      </c>
      <c r="D103" s="84" t="s">
        <v>2973</v>
      </c>
      <c r="E103" s="83">
        <f t="shared" si="2"/>
        <v>46224</v>
      </c>
      <c r="F103" s="79">
        <f t="shared" si="3"/>
        <v>1377.08</v>
      </c>
    </row>
    <row r="104" spans="2:6">
      <c r="B104" s="84" t="s">
        <v>2966</v>
      </c>
      <c r="C104" s="84" t="s">
        <v>2994</v>
      </c>
      <c r="D104" s="84" t="s">
        <v>2995</v>
      </c>
      <c r="E104" s="83">
        <f t="shared" si="2"/>
        <v>46225</v>
      </c>
      <c r="F104" s="79">
        <f t="shared" si="3"/>
        <v>1377.07</v>
      </c>
    </row>
    <row r="105" spans="2:6">
      <c r="B105" s="84" t="s">
        <v>2967</v>
      </c>
      <c r="C105" s="84" t="s">
        <v>2996</v>
      </c>
      <c r="D105" s="84" t="s">
        <v>2997</v>
      </c>
      <c r="E105" s="83">
        <f t="shared" si="2"/>
        <v>46228</v>
      </c>
      <c r="F105" s="79">
        <f t="shared" si="3"/>
        <v>1377.12</v>
      </c>
    </row>
    <row r="106" spans="2:6">
      <c r="B106" s="84" t="s">
        <v>2998</v>
      </c>
      <c r="C106" s="84" t="s">
        <v>2999</v>
      </c>
      <c r="D106" s="84" t="s">
        <v>3000</v>
      </c>
      <c r="E106" s="83">
        <f t="shared" si="2"/>
        <v>46236</v>
      </c>
      <c r="F106" s="79">
        <f t="shared" si="3"/>
        <v>1377.06</v>
      </c>
    </row>
    <row r="107" spans="2:6">
      <c r="B107" s="84" t="s">
        <v>3001</v>
      </c>
      <c r="C107" s="84" t="s">
        <v>3002</v>
      </c>
      <c r="D107" s="84" t="s">
        <v>3003</v>
      </c>
      <c r="E107" s="83">
        <f t="shared" si="2"/>
        <v>46239</v>
      </c>
      <c r="F107" s="79">
        <f t="shared" si="3"/>
        <v>1377.09</v>
      </c>
    </row>
    <row r="108" spans="2:6">
      <c r="B108" s="84"/>
      <c r="C108" s="84"/>
      <c r="D108" s="84"/>
    </row>
    <row r="109" spans="2:6">
      <c r="B109" s="84"/>
      <c r="C109" s="84"/>
      <c r="D109" s="84"/>
    </row>
    <row r="110" spans="2:6">
      <c r="B110" s="84"/>
      <c r="C110" s="84"/>
      <c r="D110" s="84"/>
    </row>
    <row r="111" spans="2:6">
      <c r="B111" s="84"/>
      <c r="C111" s="84"/>
      <c r="D111" s="84"/>
    </row>
    <row r="112" spans="2:6">
      <c r="B112" s="84" t="s">
        <v>3008</v>
      </c>
      <c r="C112" s="84" t="s">
        <v>3009</v>
      </c>
      <c r="E112" s="79">
        <f>C112+0</f>
        <v>5</v>
      </c>
      <c r="F112" s="79">
        <f>E112+1371.76</f>
        <v>1376.76</v>
      </c>
    </row>
    <row r="113" spans="2:6">
      <c r="B113" s="84" t="s">
        <v>3010</v>
      </c>
      <c r="C113" s="84" t="s">
        <v>3011</v>
      </c>
      <c r="E113" s="79">
        <f>C113+0</f>
        <v>5.25</v>
      </c>
      <c r="F113" s="79">
        <f>E113+1371.76</f>
        <v>1377.01</v>
      </c>
    </row>
    <row r="114" spans="2:6">
      <c r="B114" s="84" t="s">
        <v>3012</v>
      </c>
      <c r="C114" s="84" t="s">
        <v>3013</v>
      </c>
      <c r="E114" s="79">
        <f>C114+0</f>
        <v>5.2</v>
      </c>
      <c r="F114" s="79">
        <f>E114+1371.76</f>
        <v>1376.96</v>
      </c>
    </row>
    <row r="115" spans="2:6">
      <c r="B115" s="84" t="s">
        <v>3014</v>
      </c>
      <c r="C115" s="84" t="s">
        <v>3015</v>
      </c>
      <c r="E115" s="79">
        <f>C115+0</f>
        <v>5.21</v>
      </c>
      <c r="F115" s="79">
        <f>E115+1371.76</f>
        <v>1376.97</v>
      </c>
    </row>
    <row r="116" spans="2:6">
      <c r="B116" s="84"/>
      <c r="C116" s="84"/>
      <c r="D116" s="79"/>
      <c r="E116" s="79"/>
      <c r="F116" s="79"/>
    </row>
    <row r="117" spans="2:6">
      <c r="B117" s="84"/>
      <c r="C117" s="84"/>
      <c r="D117" s="79"/>
      <c r="E117" s="79"/>
      <c r="F117" s="79"/>
    </row>
    <row r="118" spans="2:6">
      <c r="B118" s="84"/>
      <c r="C118" s="84"/>
      <c r="D118" s="84"/>
    </row>
    <row r="119" spans="2:6">
      <c r="B119" s="84"/>
      <c r="C119" s="84"/>
      <c r="D119" s="84"/>
    </row>
    <row r="120" spans="2:6">
      <c r="B120" s="84"/>
      <c r="C120" s="84"/>
      <c r="D120" s="84"/>
    </row>
    <row r="121" spans="2:6">
      <c r="B121" s="84"/>
      <c r="C121" s="84"/>
      <c r="D121" s="84"/>
    </row>
    <row r="122" spans="2:6">
      <c r="B122" s="84"/>
      <c r="C122" s="84"/>
      <c r="D122" s="84"/>
    </row>
    <row r="123" spans="2:6">
      <c r="B123" s="84"/>
      <c r="C123" s="84"/>
      <c r="D123" s="84"/>
    </row>
    <row r="124" spans="2:6">
      <c r="B124" s="84"/>
      <c r="C124" s="84"/>
      <c r="D124" s="84"/>
    </row>
    <row r="125" spans="2:6">
      <c r="B125" s="84"/>
      <c r="C125" s="84"/>
      <c r="D125" s="84"/>
    </row>
    <row r="126" spans="2:6">
      <c r="B126" s="84"/>
      <c r="C126" s="84"/>
      <c r="D126" s="84"/>
    </row>
    <row r="127" spans="2:6">
      <c r="B127" s="84"/>
      <c r="C127" s="84"/>
      <c r="D127" s="84"/>
    </row>
    <row r="128" spans="2:6">
      <c r="B128" s="84"/>
      <c r="C128" s="84"/>
      <c r="D128" s="84"/>
    </row>
    <row r="129" spans="2:4">
      <c r="B129" s="84"/>
      <c r="C129" s="84"/>
      <c r="D129" s="84"/>
    </row>
    <row r="130" spans="2:4">
      <c r="B130" s="84"/>
      <c r="C130" s="84"/>
      <c r="D130" s="84"/>
    </row>
    <row r="131" spans="2:4">
      <c r="B131" s="84"/>
      <c r="C131" s="84"/>
      <c r="D131" s="84"/>
    </row>
    <row r="132" spans="2:4">
      <c r="B132" s="84"/>
      <c r="C132" s="84"/>
      <c r="D132" s="84"/>
    </row>
  </sheetData>
  <pageMargins left="0.7" right="0.7" top="0.75" bottom="0.75" header="0.3" footer="0.3"/>
  <pageSetup orientation="portrait" horizontalDpi="0" verticalDpi="0" r:id="rId1"/>
  <drawing r:id="rId2"/>
  <tableParts count="1">
    <tablePart r:id="rId3"/>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sheetPr codeName="Sheet29"/>
  <dimension ref="A1:A18"/>
  <sheetViews>
    <sheetView workbookViewId="0">
      <selection activeCell="E31" sqref="E31"/>
    </sheetView>
  </sheetViews>
  <sheetFormatPr defaultRowHeight="12.75"/>
  <cols>
    <col min="1" max="1" width="196.28515625" customWidth="1"/>
  </cols>
  <sheetData>
    <row r="1" spans="1:1">
      <c r="A1" t="s">
        <v>2787</v>
      </c>
    </row>
    <row r="2" spans="1:1">
      <c r="A2" t="s">
        <v>2786</v>
      </c>
    </row>
    <row r="3" spans="1:1">
      <c r="A3" t="s">
        <v>2793</v>
      </c>
    </row>
    <row r="4" spans="1:1">
      <c r="A4" t="s">
        <v>2718</v>
      </c>
    </row>
    <row r="5" spans="1:1">
      <c r="A5" t="s">
        <v>2719</v>
      </c>
    </row>
    <row r="6" spans="1:1">
      <c r="A6" t="s">
        <v>2782</v>
      </c>
    </row>
    <row r="7" spans="1:1">
      <c r="A7" t="s">
        <v>2798</v>
      </c>
    </row>
    <row r="8" spans="1:1">
      <c r="A8" t="s">
        <v>2720</v>
      </c>
    </row>
    <row r="9" spans="1:1">
      <c r="A9" t="s">
        <v>2721</v>
      </c>
    </row>
    <row r="10" spans="1:1">
      <c r="A10" t="s">
        <v>2722</v>
      </c>
    </row>
    <row r="11" spans="1:1">
      <c r="A11" t="s">
        <v>2723</v>
      </c>
    </row>
    <row r="12" spans="1:1">
      <c r="A12" t="s">
        <v>2778</v>
      </c>
    </row>
    <row r="13" spans="1:1">
      <c r="A13" t="s">
        <v>2779</v>
      </c>
    </row>
    <row r="14" spans="1:1">
      <c r="A14" t="s">
        <v>2792</v>
      </c>
    </row>
    <row r="15" spans="1:1">
      <c r="A15" t="s">
        <v>2724</v>
      </c>
    </row>
    <row r="16" spans="1:1">
      <c r="A16" t="s">
        <v>2717</v>
      </c>
    </row>
    <row r="17" spans="1:1">
      <c r="A17" t="s">
        <v>2725</v>
      </c>
    </row>
    <row r="18" spans="1:1">
      <c r="A18" t="s">
        <v>2784</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sheetPr codeName="Sheet30"/>
  <dimension ref="B3:H116"/>
  <sheetViews>
    <sheetView topLeftCell="A77"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2695</v>
      </c>
      <c r="D4">
        <v>2</v>
      </c>
      <c r="E4" t="str">
        <v>erhalten </v>
      </c>
      <c r="F4" t="str">
        <v>to receive, to preserve, to maintain</v>
      </c>
      <c r="H4">
        <v>1</v>
      </c>
    </row>
    <row r="5" spans="2:8">
      <c r="B5" t="s">
        <v>2673</v>
      </c>
      <c r="D5">
        <v>3</v>
      </c>
      <c r="E5" t="str">
        <v>rechtfertigen </v>
      </c>
      <c r="F5" t="str">
        <v>to justify, to warrant</v>
      </c>
      <c r="H5">
        <v>1</v>
      </c>
    </row>
    <row r="6" spans="2:8">
      <c r="B6">
        <v>2</v>
      </c>
      <c r="D6">
        <v>4</v>
      </c>
      <c r="E6" t="str">
        <v>abwägen </v>
      </c>
      <c r="F6" t="str">
        <v>to weigh up, to consider carefully</v>
      </c>
      <c r="H6">
        <v>1</v>
      </c>
    </row>
    <row r="7" spans="2:8">
      <c r="B7" t="s">
        <v>2696</v>
      </c>
      <c r="D7">
        <v>5</v>
      </c>
      <c r="E7" t="str">
        <v>vorlegen </v>
      </c>
      <c r="F7" t="str">
        <v>to present, to submit</v>
      </c>
      <c r="H7">
        <v>1</v>
      </c>
    </row>
    <row r="8" spans="2:8">
      <c r="B8" t="s">
        <v>2674</v>
      </c>
      <c r="D8">
        <v>6</v>
      </c>
      <c r="E8" t="str">
        <v>anstreben </v>
      </c>
      <c r="F8" t="str">
        <v>to strive for, to aim at</v>
      </c>
      <c r="H8">
        <v>1</v>
      </c>
    </row>
    <row r="9" spans="2:8">
      <c r="B9">
        <v>3</v>
      </c>
      <c r="D9">
        <v>7</v>
      </c>
      <c r="E9" t="str">
        <v>Einschränkung f </v>
      </c>
      <c r="F9" t="str">
        <v>restriction, limitation</v>
      </c>
      <c r="H9">
        <v>1</v>
      </c>
    </row>
    <row r="10" spans="2:8">
      <c r="B10" t="s">
        <v>2697</v>
      </c>
      <c r="D10">
        <v>8</v>
      </c>
      <c r="E10" t="str">
        <v>umstritten </v>
      </c>
      <c r="F10" t="str">
        <v>controversial, disputed, contentious</v>
      </c>
      <c r="H10">
        <v>1</v>
      </c>
    </row>
    <row r="11" spans="2:8">
      <c r="B11" t="s">
        <v>2675</v>
      </c>
      <c r="D11">
        <v>9</v>
      </c>
      <c r="E11" t="str">
        <v>Entstehung f </v>
      </c>
      <c r="F11" t="str">
        <v>origin, emergence, formation</v>
      </c>
      <c r="H11">
        <v>1</v>
      </c>
    </row>
    <row r="12" spans="2:8">
      <c r="B12">
        <v>4</v>
      </c>
      <c r="D12">
        <v>10</v>
      </c>
      <c r="E12" t="str">
        <v>ersetzen </v>
      </c>
      <c r="F12" t="str">
        <v>to replace, to substitute</v>
      </c>
      <c r="H12">
        <v>1</v>
      </c>
    </row>
    <row r="13" spans="2:8">
      <c r="B13" t="s">
        <v>2698</v>
      </c>
      <c r="D13">
        <v>11</v>
      </c>
      <c r="E13" t="str">
        <v>Voraussetzung f </v>
      </c>
      <c r="F13" t="str">
        <v>prerequisite, requirement, condition</v>
      </c>
      <c r="H13">
        <v>1</v>
      </c>
    </row>
    <row r="14" spans="2:8">
      <c r="B14" t="s">
        <v>2676</v>
      </c>
      <c r="D14">
        <v>12</v>
      </c>
      <c r="E14" t="str">
        <v>anwenden </v>
      </c>
      <c r="F14" t="str">
        <v>to apply, to use</v>
      </c>
      <c r="H14">
        <v>1</v>
      </c>
    </row>
    <row r="15" spans="2:8">
      <c r="B15">
        <v>5</v>
      </c>
      <c r="D15">
        <v>13</v>
      </c>
      <c r="E15" t="str">
        <v>entstehen </v>
      </c>
      <c r="F15" t="str">
        <v>to keep, to comply with, to observe</v>
      </c>
      <c r="H15">
        <v>1</v>
      </c>
    </row>
    <row r="16" spans="2:8">
      <c r="B16" t="s">
        <v>2699</v>
      </c>
      <c r="D16">
        <v>14</v>
      </c>
      <c r="E16" t="str">
        <v>entsprechen </v>
      </c>
      <c r="F16" t="str">
        <v>to correspond to, to match, to meet</v>
      </c>
      <c r="H16">
        <v>1</v>
      </c>
    </row>
    <row r="17" spans="2:8">
      <c r="B17" t="s">
        <v>2677</v>
      </c>
      <c r="D17">
        <v>15</v>
      </c>
      <c r="E17" t="str">
        <v>hinweisen </v>
      </c>
      <c r="F17" t="str">
        <v>to point out, to indicae</v>
      </c>
      <c r="H17">
        <v>1</v>
      </c>
    </row>
    <row r="18" spans="2:8">
      <c r="B18">
        <v>6</v>
      </c>
      <c r="D18">
        <v>16</v>
      </c>
      <c r="E18" t="str">
        <v>auslösen </v>
      </c>
      <c r="F18" t="str">
        <v>to trigger, to cause</v>
      </c>
      <c r="H18">
        <v>1</v>
      </c>
    </row>
    <row r="19" spans="2:8">
      <c r="B19" t="s">
        <v>2700</v>
      </c>
      <c r="D19">
        <v>17</v>
      </c>
      <c r="E19" t="str">
        <v>nachhaltig </v>
      </c>
      <c r="F19" t="str">
        <v>sustainable, ongoing</v>
      </c>
      <c r="H19">
        <v>1</v>
      </c>
    </row>
    <row r="20" spans="2:8">
      <c r="B20" t="s">
        <v>2678</v>
      </c>
      <c r="D20">
        <v>18</v>
      </c>
      <c r="E20" t="str">
        <v>einführen </v>
      </c>
      <c r="F20" t="str">
        <v>to introduce, to launch, to usher</v>
      </c>
      <c r="H20">
        <v>1</v>
      </c>
    </row>
    <row r="21" spans="2:8">
      <c r="B21">
        <v>7</v>
      </c>
      <c r="D21">
        <v>19</v>
      </c>
      <c r="E21" t="str">
        <v>Absicht f </v>
      </c>
      <c r="F21" t="str">
        <v>Intention, Purpose</v>
      </c>
      <c r="H21">
        <v>1</v>
      </c>
    </row>
    <row r="22" spans="2:8">
      <c r="B22" t="s">
        <v>2701</v>
      </c>
      <c r="D22">
        <v>20</v>
      </c>
      <c r="E22" t="str">
        <v>angemessen </v>
      </c>
      <c r="F22" t="str">
        <v>appropriate, proper</v>
      </c>
      <c r="H22">
        <v>1</v>
      </c>
    </row>
    <row r="23" spans="2:8">
      <c r="B23" t="s">
        <v>2679</v>
      </c>
      <c r="D23">
        <v>21</v>
      </c>
      <c r="E23" t="str">
        <v>auffordern </v>
      </c>
      <c r="F23" t="str">
        <v>to urge, to request</v>
      </c>
      <c r="H23">
        <v>1</v>
      </c>
    </row>
    <row r="24" spans="2:8">
      <c r="B24">
        <v>8</v>
      </c>
      <c r="D24">
        <v>22</v>
      </c>
      <c r="E24" t="str">
        <v>erhältlich </v>
      </c>
      <c r="F24" t="str">
        <v>available</v>
      </c>
      <c r="H24">
        <v>1</v>
      </c>
    </row>
    <row r="25" spans="2:8">
      <c r="B25" t="s">
        <v>2702</v>
      </c>
      <c r="D25">
        <v>23</v>
      </c>
      <c r="E25" t="str">
        <v>behalten </v>
      </c>
      <c r="F25" t="str">
        <v>to keep (a secret)</v>
      </c>
      <c r="H25">
        <v>1</v>
      </c>
    </row>
    <row r="26" spans="2:8">
      <c r="B26" t="s">
        <v>2680</v>
      </c>
      <c r="D26">
        <v>24</v>
      </c>
      <c r="E26" t="str">
        <v>Steuererhöhung f </v>
      </c>
      <c r="F26" t="str">
        <v>tax hike, tax increase</v>
      </c>
      <c r="H26">
        <v>1</v>
      </c>
    </row>
    <row r="27" spans="2:8">
      <c r="B27">
        <v>9</v>
      </c>
      <c r="D27">
        <v>25</v>
      </c>
      <c r="E27" t="str">
        <v>Gemüsebeet n </v>
      </c>
      <c r="F27" t="str">
        <v>vegetable patch, kitchen garden</v>
      </c>
      <c r="H27">
        <v>1</v>
      </c>
    </row>
    <row r="28" spans="2:8">
      <c r="B28" t="s">
        <v>2703</v>
      </c>
      <c r="D28">
        <v>26</v>
      </c>
      <c r="E28" t="str">
        <v>Enthüllung f </v>
      </c>
      <c r="F28" t="str">
        <v>revelation</v>
      </c>
      <c r="H28">
        <v>1</v>
      </c>
    </row>
    <row r="29" spans="2:8">
      <c r="B29" t="s">
        <v>2681</v>
      </c>
      <c r="D29">
        <v>27</v>
      </c>
      <c r="E29" t="str">
        <v>maßgeblich </v>
      </c>
      <c r="F29" t="str">
        <v>decisive, significant</v>
      </c>
      <c r="H29">
        <v>1</v>
      </c>
    </row>
    <row r="30" spans="2:8">
      <c r="B30">
        <v>10</v>
      </c>
      <c r="D30">
        <v>28</v>
      </c>
      <c r="E30" t="str">
        <v>erläutern </v>
      </c>
      <c r="F30" t="str">
        <v>to explain, to illustrate, to elaborate on</v>
      </c>
      <c r="H30">
        <v>1</v>
      </c>
    </row>
    <row r="31" spans="2:8">
      <c r="B31" t="s">
        <v>2704</v>
      </c>
      <c r="D31">
        <v>29</v>
      </c>
      <c r="E31" t="str">
        <v>die Genehmigung</v>
      </c>
      <c r="F31" t="str">
        <v>approval, permission</v>
      </c>
      <c r="H31">
        <v>1</v>
      </c>
    </row>
    <row r="32" spans="2:8">
      <c r="B32" t="s">
        <v>2682</v>
      </c>
      <c r="D32">
        <v>30</v>
      </c>
      <c r="E32" t="str">
        <v>betreiben </v>
      </c>
      <c r="F32" t="str">
        <v>to operate, to run, to pursue</v>
      </c>
      <c r="H32">
        <v>1</v>
      </c>
    </row>
    <row r="33" spans="2:8">
      <c r="B33">
        <v>11</v>
      </c>
      <c r="D33">
        <v>31</v>
      </c>
      <c r="E33" t="str">
        <v>betreffen </v>
      </c>
      <c r="F33" t="str">
        <v>to concern, to affect</v>
      </c>
      <c r="H33">
        <v>1</v>
      </c>
    </row>
    <row r="34" spans="2:8">
      <c r="B34" t="s">
        <v>2705</v>
      </c>
      <c r="D34">
        <v>32</v>
      </c>
      <c r="E34" t="str">
        <v>entsprechend </v>
      </c>
      <c r="F34" t="str">
        <v>to correspond, to match, to meet</v>
      </c>
      <c r="H34">
        <v>1</v>
      </c>
    </row>
    <row r="35" spans="2:8">
      <c r="B35" t="s">
        <v>2683</v>
      </c>
      <c r="D35">
        <v>33</v>
      </c>
      <c r="E35" t="str">
        <v>nachweisen </v>
      </c>
      <c r="F35" t="str">
        <v>to prove, to demonstrate</v>
      </c>
      <c r="H35">
        <v>1</v>
      </c>
    </row>
    <row r="36" spans="2:8">
      <c r="B36">
        <v>12</v>
      </c>
      <c r="D36">
        <v>34</v>
      </c>
      <c r="E36" t="str">
        <v>ausfällig</v>
      </c>
      <c r="F36" t="str">
        <v>conspicuous</v>
      </c>
      <c r="H36">
        <v>1</v>
      </c>
    </row>
    <row r="37" spans="2:8">
      <c r="B37" t="s">
        <v>2706</v>
      </c>
      <c r="D37">
        <v>35</v>
      </c>
      <c r="E37" t="str">
        <v>verzehren </v>
      </c>
      <c r="F37" t="str">
        <v>to consume (food or resources)</v>
      </c>
      <c r="H37">
        <v>1</v>
      </c>
    </row>
    <row r="38" spans="2:8">
      <c r="B38" t="s">
        <v>2684</v>
      </c>
      <c r="D38">
        <v>36</v>
      </c>
      <c r="E38" t="str">
        <v>handhaben </v>
      </c>
      <c r="F38" t="str">
        <v>to handle (=to manage or use with the hands)</v>
      </c>
      <c r="H38">
        <v>1</v>
      </c>
    </row>
    <row r="39" spans="2:8">
      <c r="B39">
        <v>13</v>
      </c>
      <c r="D39">
        <v>37</v>
      </c>
      <c r="E39" t="str">
        <v>Messe f </v>
      </c>
      <c r="F39" t="str">
        <v>mass (church service)</v>
      </c>
      <c r="H39">
        <v>1</v>
      </c>
    </row>
    <row r="40" spans="2:8">
      <c r="B40" t="s">
        <v>2707</v>
      </c>
      <c r="D40">
        <v>38</v>
      </c>
      <c r="E40" t="str">
        <v>Gehör n </v>
      </c>
      <c r="F40" t="str">
        <v>hearing (sense of hearing)</v>
      </c>
      <c r="H40">
        <v>1</v>
      </c>
    </row>
    <row r="41" spans="2:8">
      <c r="B41" t="s">
        <v>2685</v>
      </c>
    </row>
    <row r="42" spans="2:8">
      <c r="B42">
        <v>14</v>
      </c>
    </row>
    <row r="43" spans="2:8">
      <c r="B43" t="s">
        <v>2708</v>
      </c>
    </row>
    <row r="44" spans="2:8">
      <c r="B44" t="s">
        <v>2686</v>
      </c>
    </row>
    <row r="45" spans="2:8">
      <c r="B45">
        <v>15</v>
      </c>
    </row>
    <row r="46" spans="2:8">
      <c r="B46" t="s">
        <v>2709</v>
      </c>
    </row>
    <row r="47" spans="2:8">
      <c r="B47" t="s">
        <v>2687</v>
      </c>
    </row>
    <row r="48" spans="2:8">
      <c r="B48">
        <v>16</v>
      </c>
    </row>
    <row r="49" spans="2:2">
      <c r="B49" t="s">
        <v>2710</v>
      </c>
    </row>
    <row r="50" spans="2:2">
      <c r="B50" t="s">
        <v>2688</v>
      </c>
    </row>
    <row r="51" spans="2:2">
      <c r="B51">
        <v>17</v>
      </c>
    </row>
    <row r="52" spans="2:2">
      <c r="B52" t="s">
        <v>2711</v>
      </c>
    </row>
    <row r="53" spans="2:2">
      <c r="B53" t="s">
        <v>2689</v>
      </c>
    </row>
    <row r="54" spans="2:2">
      <c r="B54">
        <v>18</v>
      </c>
    </row>
    <row r="55" spans="2:2">
      <c r="B55" t="s">
        <v>2712</v>
      </c>
    </row>
    <row r="56" spans="2:2">
      <c r="B56" t="s">
        <v>2690</v>
      </c>
    </row>
    <row r="57" spans="2:2">
      <c r="B57">
        <v>19</v>
      </c>
    </row>
    <row r="58" spans="2:2">
      <c r="B58" t="s">
        <v>2713</v>
      </c>
    </row>
    <row r="59" spans="2:2">
      <c r="B59" t="s">
        <v>2691</v>
      </c>
    </row>
    <row r="60" spans="2:2">
      <c r="B60">
        <v>20</v>
      </c>
    </row>
    <row r="61" spans="2:2">
      <c r="B61" t="s">
        <v>2714</v>
      </c>
    </row>
    <row r="62" spans="2:2">
      <c r="B62" t="s">
        <v>2692</v>
      </c>
    </row>
    <row r="63" spans="2:2">
      <c r="B63">
        <v>21</v>
      </c>
    </row>
    <row r="64" spans="2:2">
      <c r="B64" t="s">
        <v>2715</v>
      </c>
    </row>
    <row r="65" spans="2:2">
      <c r="B65" t="s">
        <v>2693</v>
      </c>
    </row>
    <row r="66" spans="2:2">
      <c r="B66">
        <v>22</v>
      </c>
    </row>
    <row r="67" spans="2:2">
      <c r="B67" t="s">
        <v>2716</v>
      </c>
    </row>
    <row r="68" spans="2:2">
      <c r="B68" t="s">
        <v>2694</v>
      </c>
    </row>
    <row r="69" spans="2:2">
      <c r="B69">
        <v>23</v>
      </c>
    </row>
    <row r="70" spans="2:2">
      <c r="B70" t="s">
        <v>2641</v>
      </c>
    </row>
    <row r="71" spans="2:2">
      <c r="B71" t="s">
        <v>2642</v>
      </c>
    </row>
    <row r="72" spans="2:2">
      <c r="B72">
        <v>24</v>
      </c>
    </row>
    <row r="73" spans="2:2">
      <c r="B73" t="s">
        <v>2643</v>
      </c>
    </row>
    <row r="74" spans="2:2">
      <c r="B74" t="s">
        <v>2644</v>
      </c>
    </row>
    <row r="75" spans="2:2">
      <c r="B75">
        <v>25</v>
      </c>
    </row>
    <row r="76" spans="2:2">
      <c r="B76" t="s">
        <v>2645</v>
      </c>
    </row>
    <row r="77" spans="2:2">
      <c r="B77" t="s">
        <v>2646</v>
      </c>
    </row>
    <row r="78" spans="2:2">
      <c r="B78">
        <v>26</v>
      </c>
    </row>
    <row r="79" spans="2:2">
      <c r="B79" t="s">
        <v>2647</v>
      </c>
    </row>
    <row r="80" spans="2:2">
      <c r="B80" t="s">
        <v>2648</v>
      </c>
    </row>
    <row r="81" spans="2:2">
      <c r="B81">
        <v>27</v>
      </c>
    </row>
    <row r="82" spans="2:2">
      <c r="B82" t="s">
        <v>2649</v>
      </c>
    </row>
    <row r="83" spans="2:2">
      <c r="B83" t="s">
        <v>2650</v>
      </c>
    </row>
    <row r="84" spans="2:2">
      <c r="B84">
        <v>28</v>
      </c>
    </row>
    <row r="85" spans="2:2">
      <c r="B85" t="s">
        <v>2651</v>
      </c>
    </row>
    <row r="86" spans="2:2">
      <c r="B86" t="s">
        <v>2652</v>
      </c>
    </row>
    <row r="87" spans="2:2">
      <c r="B87">
        <v>29</v>
      </c>
    </row>
    <row r="88" spans="2:2">
      <c r="B88" t="s">
        <v>2653</v>
      </c>
    </row>
    <row r="89" spans="2:2">
      <c r="B89" t="s">
        <v>2654</v>
      </c>
    </row>
    <row r="90" spans="2:2">
      <c r="B90">
        <v>30</v>
      </c>
    </row>
    <row r="91" spans="2:2">
      <c r="B91" t="s">
        <v>2655</v>
      </c>
    </row>
    <row r="92" spans="2:2">
      <c r="B92" t="s">
        <v>2656</v>
      </c>
    </row>
    <row r="93" spans="2:2">
      <c r="B93">
        <v>31</v>
      </c>
    </row>
    <row r="94" spans="2:2">
      <c r="B94" t="s">
        <v>2657</v>
      </c>
    </row>
    <row r="95" spans="2:2">
      <c r="B95" t="s">
        <v>2658</v>
      </c>
    </row>
    <row r="96" spans="2:2">
      <c r="B96">
        <v>32</v>
      </c>
    </row>
    <row r="97" spans="2:2">
      <c r="B97" t="s">
        <v>2659</v>
      </c>
    </row>
    <row r="98" spans="2:2">
      <c r="B98" t="s">
        <v>2660</v>
      </c>
    </row>
    <row r="99" spans="2:2">
      <c r="B99">
        <v>33</v>
      </c>
    </row>
    <row r="100" spans="2:2">
      <c r="B100" t="s">
        <v>2661</v>
      </c>
    </row>
    <row r="101" spans="2:2">
      <c r="B101" t="s">
        <v>2662</v>
      </c>
    </row>
    <row r="102" spans="2:2">
      <c r="B102">
        <v>34</v>
      </c>
    </row>
    <row r="103" spans="2:2">
      <c r="B103" t="s">
        <v>2663</v>
      </c>
    </row>
    <row r="104" spans="2:2">
      <c r="B104" t="s">
        <v>2664</v>
      </c>
    </row>
    <row r="105" spans="2:2">
      <c r="B105">
        <v>35</v>
      </c>
    </row>
    <row r="106" spans="2:2">
      <c r="B106" t="s">
        <v>2665</v>
      </c>
    </row>
    <row r="107" spans="2:2">
      <c r="B107" t="s">
        <v>2666</v>
      </c>
    </row>
    <row r="108" spans="2:2">
      <c r="B108">
        <v>36</v>
      </c>
    </row>
    <row r="109" spans="2:2">
      <c r="B109" t="s">
        <v>2667</v>
      </c>
    </row>
    <row r="110" spans="2:2">
      <c r="B110" t="s">
        <v>2668</v>
      </c>
    </row>
    <row r="111" spans="2:2">
      <c r="B111">
        <v>37</v>
      </c>
    </row>
    <row r="112" spans="2:2">
      <c r="B112" t="s">
        <v>2669</v>
      </c>
    </row>
    <row r="113" spans="2:2">
      <c r="B113" t="s">
        <v>2670</v>
      </c>
    </row>
    <row r="114" spans="2:2">
      <c r="B114">
        <v>38</v>
      </c>
    </row>
    <row r="115" spans="2:2">
      <c r="B115" t="s">
        <v>2671</v>
      </c>
    </row>
    <row r="116" spans="2:2">
      <c r="B116" t="s">
        <v>2672</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sheetPr codeName="Sheet32"/>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25-Oct-2026</v>
      </c>
      <c r="C3" s="26"/>
    </row>
    <row r="6" spans="1:4">
      <c r="B6" t="s">
        <v>2840</v>
      </c>
      <c r="D6" t="str">
        <f>_xlfn.TRANSLATE(B6)</f>
        <v>I remember my father.</v>
      </c>
    </row>
    <row r="7" spans="1:4">
      <c r="B7" t="s">
        <v>2841</v>
      </c>
      <c r="D7" t="str">
        <f t="shared" ref="D7:D15" si="0">_xlfn.TRANSLATE(B7)</f>
        <v>I wash the car.</v>
      </c>
    </row>
    <row r="8" spans="1:4">
      <c r="B8" t="s">
        <v>2842</v>
      </c>
      <c r="D8" t="str">
        <f t="shared" si="0"/>
        <v>CJ is interested in geography.</v>
      </c>
    </row>
    <row r="9" spans="1:4">
      <c r="B9" t="s">
        <v>2843</v>
      </c>
      <c r="D9" t="str">
        <f t="shared" si="0"/>
        <v>The cabin is located in Northern Minnesota.</v>
      </c>
    </row>
    <row r="10" spans="1:4">
      <c r="B10" t="s">
        <v>2846</v>
      </c>
      <c r="D10" t="str">
        <f t="shared" si="0"/>
        <v>I'm buying a new Honda.</v>
      </c>
    </row>
    <row r="11" spans="1:4">
      <c r="B11" t="s">
        <v>2847</v>
      </c>
      <c r="D11" t="str">
        <f t="shared" si="0"/>
        <v>I worry about my wife.</v>
      </c>
    </row>
    <row r="12" spans="1:4">
      <c r="B12" t="s">
        <v>2844</v>
      </c>
      <c r="D12" t="str">
        <f t="shared" si="0"/>
        <v>We write to each other regularly.</v>
      </c>
    </row>
    <row r="13" spans="1:4">
      <c r="B13" t="s">
        <v>2848</v>
      </c>
      <c r="D13" t="str">
        <f t="shared" si="0"/>
        <v>I'm learning German.</v>
      </c>
    </row>
    <row r="14" spans="1:4">
      <c r="B14" t="s">
        <v>2849</v>
      </c>
      <c r="D14" t="str">
        <f t="shared" si="0"/>
        <v>I'm looking forward to Saturn.</v>
      </c>
    </row>
    <row r="15" spans="1:4">
      <c r="B15" t="s">
        <v>2845</v>
      </c>
      <c r="D15" t="str">
        <f t="shared" si="0"/>
        <v>The clover is not suitable for my lawn.</v>
      </c>
    </row>
    <row r="18" spans="2:4">
      <c r="B18" t="s">
        <v>2850</v>
      </c>
      <c r="C18" t="s">
        <v>2858</v>
      </c>
      <c r="D18" t="str">
        <f>_xlfn.TRANSLATE(C18)</f>
        <v>I remember the Pergamon Museum</v>
      </c>
    </row>
    <row r="19" spans="2:4">
      <c r="B19" t="s">
        <v>2851</v>
      </c>
      <c r="C19" t="s">
        <v>2864</v>
      </c>
      <c r="D19" t="str">
        <f t="shared" ref="D19:D25" si="1">_xlfn.TRANSLATE(C19)</f>
        <v>I'm interested in differential equations.</v>
      </c>
    </row>
    <row r="20" spans="2:4">
      <c r="B20" t="s">
        <v>2852</v>
      </c>
      <c r="C20" t="s">
        <v>2841</v>
      </c>
      <c r="D20" t="str">
        <f t="shared" si="1"/>
        <v>I wash the car.</v>
      </c>
    </row>
    <row r="21" spans="2:4">
      <c r="B21" t="s">
        <v>2853</v>
      </c>
      <c r="C21" t="s">
        <v>2859</v>
      </c>
      <c r="D21" t="str">
        <f t="shared" si="1"/>
        <v>We write to each other.</v>
      </c>
    </row>
    <row r="22" spans="2:4">
      <c r="B22" t="s">
        <v>2854</v>
      </c>
      <c r="C22" t="s">
        <v>2860</v>
      </c>
      <c r="D22" t="str">
        <f t="shared" si="1"/>
        <v>I've gotten used to winter in Minnesota.</v>
      </c>
    </row>
    <row r="23" spans="2:4">
      <c r="B23" t="s">
        <v>2855</v>
      </c>
      <c r="C23" t="s">
        <v>2861</v>
      </c>
      <c r="D23" t="str">
        <f t="shared" si="1"/>
        <v>I'm looking forward to my trip to Germany.</v>
      </c>
    </row>
    <row r="24" spans="2:4">
      <c r="B24" t="s">
        <v>2856</v>
      </c>
      <c r="C24" t="s">
        <v>2862</v>
      </c>
      <c r="D24" t="str">
        <f t="shared" si="1"/>
        <v>The cabin is located in Northern Minnesota.</v>
      </c>
    </row>
    <row r="25" spans="2:4">
      <c r="B25" t="s">
        <v>2857</v>
      </c>
      <c r="C25" t="s">
        <v>2863</v>
      </c>
      <c r="D25" t="str">
        <f t="shared" si="1"/>
        <v>I fell in love with mathematics</v>
      </c>
    </row>
    <row r="27" spans="2:4">
      <c r="B27" s="81" t="s">
        <v>2865</v>
      </c>
      <c r="C27" t="str" cm="1">
        <f t="array" ref="C27:C31">B27:B31</f>
        <v>"Ich erinnere an Berlin."</v>
      </c>
    </row>
    <row r="28" spans="2:4">
      <c r="B28" s="81" t="s">
        <v>2866</v>
      </c>
      <c r="C28" t="str">
        <v>"Ich wasche mich das Auto."</v>
      </c>
    </row>
    <row r="29" spans="2:4">
      <c r="B29" s="81" t="s">
        <v>2867</v>
      </c>
      <c r="C29" t="str">
        <v>"CJ freut über seinen Kuchen."</v>
      </c>
    </row>
    <row r="30" spans="2:4">
      <c r="B30" s="81" t="s">
        <v>2868</v>
      </c>
      <c r="C30" t="str">
        <v>"Ich sorge um meine Gesundheit."</v>
      </c>
    </row>
    <row r="31" spans="2:4">
      <c r="B31" s="81" t="s">
        <v>2869</v>
      </c>
      <c r="C31" t="str">
        <v>"Wir sehen uns bald."</v>
      </c>
    </row>
    <row r="36" spans="2:3">
      <c r="B36" t="s">
        <v>2872</v>
      </c>
      <c r="C36" t="str">
        <f>_xlfn.TRANSLATE(B36)</f>
        <v>I wash my hands.</v>
      </c>
    </row>
    <row r="37" spans="2:3">
      <c r="B37" t="s">
        <v>2890</v>
      </c>
      <c r="C37" t="str">
        <f t="shared" ref="C37:C45" si="2">_xlfn.TRANSLATE(B37)</f>
        <v>I wash the car.</v>
      </c>
    </row>
    <row r="38" spans="2:3">
      <c r="B38" t="s">
        <v>2870</v>
      </c>
      <c r="C38" t="str">
        <f t="shared" si="2"/>
        <v>I buy myself a coffee.</v>
      </c>
    </row>
    <row r="39" spans="2:3">
      <c r="B39" t="s">
        <v>2891</v>
      </c>
      <c r="C39" t="str">
        <f t="shared" si="2"/>
        <v>I'm buying a book for CJ.</v>
      </c>
    </row>
    <row r="40" spans="2:3">
      <c r="B40" t="s">
        <v>2874</v>
      </c>
      <c r="C40" t="str">
        <f t="shared" si="2"/>
        <v>I'm learning mathematics.</v>
      </c>
    </row>
    <row r="41" spans="2:3">
      <c r="B41" t="s">
        <v>2892</v>
      </c>
      <c r="C41" t="str">
        <f t="shared" si="2"/>
        <v>I shave.</v>
      </c>
    </row>
    <row r="42" spans="2:3">
      <c r="B42" t="s">
        <v>2876</v>
      </c>
      <c r="C42" t="str">
        <f t="shared" si="2"/>
        <v>I'm building a garden shed.</v>
      </c>
    </row>
    <row r="43" spans="2:3">
      <c r="B43" t="s">
        <v>2875</v>
      </c>
      <c r="C43" t="str">
        <f t="shared" si="2"/>
        <v>I'm building a birdhouse for my neighbor.</v>
      </c>
    </row>
    <row r="44" spans="2:3">
      <c r="B44" t="s">
        <v>2877</v>
      </c>
      <c r="C44" t="str">
        <f t="shared" si="2"/>
        <v>I get a pencil.</v>
      </c>
    </row>
    <row r="45" spans="2:3">
      <c r="B45" t="s">
        <v>2878</v>
      </c>
      <c r="C45" t="str">
        <f t="shared" si="2"/>
        <v>I'm writing a letter.</v>
      </c>
    </row>
    <row r="48" spans="2:3">
      <c r="B48" t="s">
        <v>2893</v>
      </c>
      <c r="C48" t="str">
        <f>_xlfn.TRANSLATE(B48)</f>
        <v>I remember my study advisor.</v>
      </c>
    </row>
    <row r="49" spans="2:3">
      <c r="B49" t="s">
        <v>2886</v>
      </c>
      <c r="C49" t="str">
        <f t="shared" ref="C49:C55" si="3">_xlfn.TRANSLATE(B49)</f>
        <v>I'm looking forward to CJ's birthday.</v>
      </c>
    </row>
    <row r="50" spans="2:3">
      <c r="B50" t="s">
        <v>2887</v>
      </c>
      <c r="C50" t="str">
        <f t="shared" si="3"/>
        <v>I'm looking forward to CJ's cake.</v>
      </c>
    </row>
    <row r="51" spans="2:3">
      <c r="B51" s="82" t="s">
        <v>2879</v>
      </c>
      <c r="C51" t="str">
        <f t="shared" si="3"/>
        <v>I worry about my health.</v>
      </c>
    </row>
    <row r="52" spans="2:3">
      <c r="B52" s="82" t="s">
        <v>2880</v>
      </c>
      <c r="C52" t="str">
        <f t="shared" si="3"/>
        <v>I fell in love with mathematics.</v>
      </c>
    </row>
    <row r="53" spans="2:3">
      <c r="B53" s="82" t="s">
        <v>2881</v>
      </c>
      <c r="C53" t="str">
        <f t="shared" si="3"/>
        <v>I remember Berlin.</v>
      </c>
    </row>
    <row r="54" spans="2:3">
      <c r="B54" t="s">
        <v>2888</v>
      </c>
      <c r="C54" t="str">
        <f t="shared" si="3"/>
        <v>I am happy about my new telescope.</v>
      </c>
    </row>
    <row r="55" spans="2:3">
      <c r="B55" t="s">
        <v>2889</v>
      </c>
      <c r="C55" t="str">
        <f t="shared" si="3"/>
        <v>I am looking forward to my trip to Germany.</v>
      </c>
    </row>
    <row r="58" spans="2:3">
      <c r="B58" t="s">
        <v>2882</v>
      </c>
      <c r="C58" t="str">
        <f>_xlfn.TRANSLATE(B58)</f>
        <v>"I'm going to buy a new Honda."</v>
      </c>
    </row>
    <row r="59" spans="2:3">
      <c r="B59" t="s">
        <v>2884</v>
      </c>
      <c r="C59" t="str">
        <f t="shared" ref="C59:C65" si="4">_xlfn.TRANSLATE(B59)</f>
        <v>"I'm learning German."</v>
      </c>
    </row>
    <row r="60" spans="2:3">
      <c r="B60" t="s">
        <v>2894</v>
      </c>
      <c r="C60" t="str">
        <f t="shared" si="4"/>
        <v>"I remember Berlin."</v>
      </c>
    </row>
    <row r="61" spans="2:3">
      <c r="B61" t="s">
        <v>2885</v>
      </c>
      <c r="C61" t="str">
        <f t="shared" si="4"/>
        <v>"I'm washing the car."</v>
      </c>
    </row>
    <row r="62" spans="2:3">
      <c r="B62" t="s">
        <v>2895</v>
      </c>
      <c r="C62" t="str">
        <f t="shared" si="4"/>
        <v>"I'm looking forward to my trip."</v>
      </c>
    </row>
    <row r="63" spans="2:3">
      <c r="B63" t="s">
        <v>2896</v>
      </c>
      <c r="C63" t="str">
        <f t="shared" si="4"/>
        <v>"I'll get a coffee."</v>
      </c>
    </row>
    <row r="64" spans="2:3">
      <c r="B64" t="s">
        <v>2883</v>
      </c>
      <c r="C64" t="str">
        <f t="shared" si="4"/>
        <v>"I fall in love with astronomy."</v>
      </c>
    </row>
    <row r="65" spans="2:3">
      <c r="B65" t="s">
        <v>2897</v>
      </c>
      <c r="C65" t="str">
        <f t="shared" si="4"/>
        <v>"I buy bread in a German store."</v>
      </c>
    </row>
    <row r="69" spans="2:3">
      <c r="B69" t="s">
        <v>2898</v>
      </c>
    </row>
    <row r="70" spans="2:3">
      <c r="B70" t="s">
        <v>2899</v>
      </c>
    </row>
    <row r="71" spans="2:3">
      <c r="B71" t="s">
        <v>2900</v>
      </c>
    </row>
    <row r="72" spans="2:3">
      <c r="B72" t="s">
        <v>2901</v>
      </c>
    </row>
    <row r="73" spans="2:3">
      <c r="B73" t="s">
        <v>2902</v>
      </c>
    </row>
    <row r="74" spans="2:3">
      <c r="B74" t="s">
        <v>2903</v>
      </c>
    </row>
    <row r="75" spans="2:3">
      <c r="B75" t="s">
        <v>2904</v>
      </c>
    </row>
    <row r="76" spans="2:3">
      <c r="B76" t="s">
        <v>2905</v>
      </c>
    </row>
    <row r="79" spans="2:3">
      <c r="B79" t="s">
        <v>2871</v>
      </c>
    </row>
    <row r="80" spans="2:3">
      <c r="B80" t="s">
        <v>2870</v>
      </c>
    </row>
    <row r="81" spans="2:2">
      <c r="B81" t="s">
        <v>2906</v>
      </c>
    </row>
    <row r="82" spans="2:2">
      <c r="B82" t="s">
        <v>2907</v>
      </c>
    </row>
    <row r="83" spans="2:2">
      <c r="B83" t="s">
        <v>2881</v>
      </c>
    </row>
    <row r="84" spans="2:2">
      <c r="B84" t="s">
        <v>2908</v>
      </c>
    </row>
    <row r="85" spans="2:2">
      <c r="B85" t="s">
        <v>2876</v>
      </c>
    </row>
    <row r="86" spans="2:2">
      <c r="B86" t="s">
        <v>2849</v>
      </c>
    </row>
    <row r="87" spans="2:2">
      <c r="B87" t="s">
        <v>2909</v>
      </c>
    </row>
    <row r="88" spans="2:2">
      <c r="B88" t="s">
        <v>2847</v>
      </c>
    </row>
    <row r="91" spans="2:2">
      <c r="B91" t="s">
        <v>2910</v>
      </c>
    </row>
    <row r="92" spans="2:2">
      <c r="B92" t="s">
        <v>2914</v>
      </c>
    </row>
    <row r="93" spans="2:2">
      <c r="B93" t="s">
        <v>2840</v>
      </c>
    </row>
    <row r="94" spans="2:2">
      <c r="B94" t="s">
        <v>2911</v>
      </c>
    </row>
    <row r="95" spans="2:2">
      <c r="B95" t="s">
        <v>2912</v>
      </c>
    </row>
    <row r="96" spans="2:2">
      <c r="B96" t="s">
        <v>2915</v>
      </c>
    </row>
    <row r="97" spans="2:2">
      <c r="B97" t="s">
        <v>2904</v>
      </c>
    </row>
    <row r="98" spans="2:2">
      <c r="B98" t="s">
        <v>2913</v>
      </c>
    </row>
    <row r="101" spans="2:2">
      <c r="B101" t="s">
        <v>2916</v>
      </c>
    </row>
    <row r="102" spans="2:2">
      <c r="B102" t="s">
        <v>2917</v>
      </c>
    </row>
    <row r="103" spans="2:2">
      <c r="B103" t="s">
        <v>2918</v>
      </c>
    </row>
    <row r="104" spans="2:2">
      <c r="B104" t="s">
        <v>2919</v>
      </c>
    </row>
    <row r="105" spans="2:2">
      <c r="B105" t="s">
        <v>2840</v>
      </c>
    </row>
    <row r="106" spans="2:2">
      <c r="B106" t="s">
        <v>2920</v>
      </c>
    </row>
    <row r="107" spans="2:2">
      <c r="B107" t="s">
        <v>2921</v>
      </c>
    </row>
    <row r="108" spans="2:2">
      <c r="B108" t="s">
        <v>2873</v>
      </c>
    </row>
    <row r="109" spans="2:2">
      <c r="B109" t="s">
        <v>2879</v>
      </c>
    </row>
    <row r="110" spans="2:2">
      <c r="B110" t="s">
        <v>2922</v>
      </c>
    </row>
    <row r="111" spans="2:2">
      <c r="B111" t="s">
        <v>2909</v>
      </c>
    </row>
    <row r="112" spans="2:2">
      <c r="B112" t="s">
        <v>2923</v>
      </c>
    </row>
    <row r="113" spans="2:2">
      <c r="B113" t="s">
        <v>33</v>
      </c>
    </row>
    <row r="114" spans="2:2">
      <c r="B114" t="s">
        <v>2924</v>
      </c>
    </row>
    <row r="115" spans="2:2">
      <c r="B115" t="s">
        <v>2896</v>
      </c>
    </row>
    <row r="116" spans="2:2">
      <c r="B116" t="s">
        <v>2925</v>
      </c>
    </row>
    <row r="117" spans="2:2">
      <c r="B117" t="s">
        <v>2926</v>
      </c>
    </row>
    <row r="118" spans="2:2">
      <c r="B118" t="s">
        <v>2927</v>
      </c>
    </row>
    <row r="119" spans="2:2">
      <c r="B119" t="s">
        <v>2928</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sheetPr codeName="Sheet33"/>
  <dimension ref="A5:C63"/>
  <sheetViews>
    <sheetView topLeftCell="A40" workbookViewId="0">
      <selection activeCell="C53" sqref="C53"/>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2930</v>
      </c>
    </row>
    <row r="39" spans="1:3">
      <c r="A39" t="s">
        <v>2929</v>
      </c>
      <c r="B39" t="str">
        <f t="shared" ref="B39:B49" si="0">_xlfn.TRANSLATE(A39)</f>
        <v>I bought a telescope</v>
      </c>
    </row>
    <row r="40" spans="1:3">
      <c r="A40" t="s">
        <v>2931</v>
      </c>
      <c r="B40" t="str">
        <f t="shared" si="0"/>
        <v>My telescope is located at my hut.</v>
      </c>
    </row>
    <row r="41" spans="1:3">
      <c r="A41" t="s">
        <v>2934</v>
      </c>
      <c r="B41" t="str">
        <f t="shared" si="0"/>
        <v>My cabin is located in Northern Minnesota.</v>
      </c>
    </row>
    <row r="42" spans="1:3">
      <c r="A42" t="s">
        <v>2932</v>
      </c>
      <c r="B42" t="str">
        <f t="shared" si="0"/>
        <v>The sky above my hut is very dark.</v>
      </c>
    </row>
    <row r="43" spans="1:3">
      <c r="A43" t="s">
        <v>2937</v>
      </c>
      <c r="B43" t="str">
        <f t="shared" si="0"/>
        <v>I can see a lot of stars.</v>
      </c>
    </row>
    <row r="44" spans="1:3">
      <c r="A44" t="s">
        <v>2950</v>
      </c>
      <c r="B44" t="str">
        <f t="shared" si="0"/>
        <v>The stars are very bright because the sky is dark.</v>
      </c>
    </row>
    <row r="45" spans="1:3">
      <c r="A45" t="s">
        <v>2933</v>
      </c>
      <c r="B45" t="str">
        <f t="shared" si="0"/>
        <v>I've seen planets and comets.</v>
      </c>
    </row>
    <row r="46" spans="1:3">
      <c r="A46" t="s">
        <v>2938</v>
      </c>
      <c r="B46" t="str">
        <f t="shared" si="0"/>
        <v>The photos of comets have faint colors.</v>
      </c>
    </row>
    <row r="47" spans="1:3">
      <c r="A47" t="s">
        <v>2935</v>
      </c>
      <c r="B47" t="str">
        <f t="shared" si="0"/>
        <v>I took photos of the planets.</v>
      </c>
    </row>
    <row r="48" spans="1:3">
      <c r="A48" t="s">
        <v>2936</v>
      </c>
      <c r="B48" t="str">
        <f t="shared" si="0"/>
        <v>I control my telescope via the Internet from home.</v>
      </c>
    </row>
    <row r="49" spans="1:2">
      <c r="B49" t="str">
        <f t="shared" si="0"/>
        <v/>
      </c>
    </row>
    <row r="52" spans="1:2" ht="15">
      <c r="A52" s="60" t="s">
        <v>2939</v>
      </c>
    </row>
    <row r="54" spans="1:2">
      <c r="A54" t="s">
        <v>2940</v>
      </c>
      <c r="B54" t="str">
        <f t="shared" ref="B54:B63" si="1">_xlfn.TRANSLATE(A54)</f>
        <v>I built a pond with a well.</v>
      </c>
    </row>
    <row r="55" spans="1:2">
      <c r="A55" t="s">
        <v>2948</v>
      </c>
      <c r="B55" t="str">
        <f t="shared" si="1"/>
        <v>The pond is about three square meters in area.</v>
      </c>
    </row>
    <row r="56" spans="1:2">
      <c r="A56" t="s">
        <v>2942</v>
      </c>
      <c r="B56" t="str">
        <f t="shared" si="1"/>
        <v>The pond is shallow so children are safe.</v>
      </c>
    </row>
    <row r="57" spans="1:2">
      <c r="A57" t="s">
        <v>2941</v>
      </c>
      <c r="B57" t="str">
        <f t="shared" si="1"/>
        <v>Two ducks have moved into the pond.</v>
      </c>
    </row>
    <row r="58" spans="1:2">
      <c r="A58" t="s">
        <v>2949</v>
      </c>
      <c r="B58" t="str">
        <f t="shared" si="1"/>
        <v>I have to clean the pond often because of the ducks.</v>
      </c>
    </row>
    <row r="59" spans="1:2">
      <c r="A59" t="s">
        <v>2943</v>
      </c>
      <c r="B59" t="str">
        <f t="shared" si="1"/>
        <v>I have installed LED lights in the pond.</v>
      </c>
    </row>
    <row r="60" spans="1:2">
      <c r="A60" t="s">
        <v>2944</v>
      </c>
      <c r="B60" t="str">
        <f t="shared" si="1"/>
        <v>The pond is beautiful at night.</v>
      </c>
    </row>
    <row r="61" spans="1:2">
      <c r="A61" t="s">
        <v>2945</v>
      </c>
      <c r="B61" t="str">
        <f t="shared" si="1"/>
        <v>I'm building a second pond with a waterfall.</v>
      </c>
    </row>
    <row r="62" spans="1:2">
      <c r="A62" t="s">
        <v>2946</v>
      </c>
      <c r="B62" t="str">
        <f t="shared" si="1"/>
        <v>The waterfall has three levels.</v>
      </c>
    </row>
    <row r="63" spans="1:2">
      <c r="A63" t="s">
        <v>2947</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sheetPr codeName="Sheet34"/>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2569</v>
      </c>
    </row>
    <row r="3" spans="1:6">
      <c r="A3" t="s">
        <v>2550</v>
      </c>
      <c r="B3" t="s">
        <v>2553</v>
      </c>
      <c r="F3" t="s">
        <v>2570</v>
      </c>
    </row>
    <row r="4" spans="1:6">
      <c r="A4" t="s">
        <v>2549</v>
      </c>
      <c r="B4" t="s">
        <v>2554</v>
      </c>
      <c r="F4" t="s">
        <v>2571</v>
      </c>
    </row>
    <row r="5" spans="1:6">
      <c r="A5" t="s">
        <v>2548</v>
      </c>
      <c r="B5" t="s">
        <v>2555</v>
      </c>
      <c r="F5" t="s">
        <v>2572</v>
      </c>
    </row>
    <row r="6" spans="1:6">
      <c r="A6" t="s">
        <v>2502</v>
      </c>
      <c r="B6" t="s">
        <v>2515</v>
      </c>
      <c r="F6" t="s">
        <v>2573</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e" vm="1">
        <v>#VALUE!</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e" vm="1">
        <v>#VALUE!</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sheetPr codeName="Sheet35"/>
  <dimension ref="A1:M108"/>
  <sheetViews>
    <sheetView workbookViewId="0">
      <selection activeCell="M2" sqref="M2:M27"/>
    </sheetView>
  </sheetViews>
  <sheetFormatPr defaultRowHeight="12.75"/>
  <cols>
    <col min="11" max="11" width="14" customWidth="1"/>
  </cols>
  <sheetData>
    <row r="1" spans="1:13">
      <c r="A1" t="s">
        <v>2574</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2575</v>
      </c>
      <c r="J2" t="str" cm="1">
        <f t="array" ref="J2:J108">_xlfn.UNIQUE(_xlfn.TEXTSPLIT(J1,," "))</f>
        <v>Schritt</v>
      </c>
      <c r="K2" t="str">
        <f>SUBSTITUTE(SUBSTITUTE(SUBSTITUTE(SUBSTITUTE(SUBSTITUTE(LEFT(J2,FIND(",",J2&amp;",")-1),"-"," "),"1",""),"(",""),")",""),".","")</f>
        <v>Schritt</v>
      </c>
      <c r="L2" t="s">
        <v>2614</v>
      </c>
      <c r="M2" t="str" cm="1">
        <f t="array" ref="M2:M27">_xlfn._xlws.FILTER(K2:K108,L2:L108="x")</f>
        <v>Schritt</v>
      </c>
    </row>
    <row r="3" spans="1:13">
      <c r="A3" t="s">
        <v>2576</v>
      </c>
      <c r="J3" t="str">
        <v>1</v>
      </c>
      <c r="K3" t="str">
        <f t="shared" ref="K3:K66" si="0">SUBSTITUTE(SUBSTITUTE(SUBSTITUTE(SUBSTITUTE(SUBSTITUTE(LEFT(J3,FIND(",",J3&amp;",")-1),"-"," "),"1",""),"(",""),")",""),".","")</f>
        <v/>
      </c>
      <c r="M3" t="str">
        <v>Schüssel</v>
      </c>
    </row>
    <row r="4" spans="1:13">
      <c r="A4" t="s">
        <v>2577</v>
      </c>
      <c r="J4" t="str">
        <v>:</v>
      </c>
      <c r="K4" t="str">
        <f t="shared" si="0"/>
        <v>:</v>
      </c>
      <c r="M4" t="str">
        <v>Zutaten</v>
      </c>
    </row>
    <row r="5" spans="1:13">
      <c r="A5" t="s">
        <v>2578</v>
      </c>
      <c r="J5" t="str">
        <v>Du</v>
      </c>
      <c r="K5" t="str">
        <f t="shared" si="0"/>
        <v>Du</v>
      </c>
      <c r="M5" t="str">
        <v>Mehl</v>
      </c>
    </row>
    <row r="6" spans="1:13">
      <c r="A6" t="s">
        <v>2579</v>
      </c>
      <c r="J6" t="str">
        <v>musst</v>
      </c>
      <c r="K6" t="str">
        <f t="shared" si="0"/>
        <v>musst</v>
      </c>
      <c r="M6" t="str">
        <v>Hefe</v>
      </c>
    </row>
    <row r="7" spans="1:13">
      <c r="A7" t="s">
        <v>2580</v>
      </c>
      <c r="J7" t="str">
        <v>eine</v>
      </c>
      <c r="K7" t="str">
        <f t="shared" si="0"/>
        <v>eine</v>
      </c>
      <c r="M7" t="str">
        <v>Salz</v>
      </c>
    </row>
    <row r="8" spans="1:13">
      <c r="A8" t="s">
        <v>2581</v>
      </c>
      <c r="J8" t="str">
        <v>Schüssel</v>
      </c>
      <c r="K8" t="str">
        <f t="shared" si="0"/>
        <v>Schüssel</v>
      </c>
      <c r="L8" t="s">
        <v>2614</v>
      </c>
      <c r="M8" t="str">
        <v>mischen</v>
      </c>
    </row>
    <row r="9" spans="1:13">
      <c r="A9" t="s">
        <v>2582</v>
      </c>
      <c r="J9" t="str">
        <v>und</v>
      </c>
      <c r="K9" t="str">
        <f t="shared" si="0"/>
        <v>und</v>
      </c>
      <c r="M9" t="str">
        <v>Teig</v>
      </c>
    </row>
    <row r="10" spans="1:13">
      <c r="A10" t="s">
        <v>2583</v>
      </c>
      <c r="J10" t="str">
        <v>die</v>
      </c>
      <c r="K10" t="str">
        <f t="shared" si="0"/>
        <v>die</v>
      </c>
      <c r="M10" t="str">
        <v>Händen</v>
      </c>
    </row>
    <row r="11" spans="1:13">
      <c r="A11" t="s">
        <v>2584</v>
      </c>
      <c r="J11" t="str">
        <v>Zutaten</v>
      </c>
      <c r="K11" t="str">
        <f t="shared" si="0"/>
        <v>Zutaten</v>
      </c>
      <c r="L11" t="s">
        <v>2614</v>
      </c>
      <c r="M11" t="str">
        <v>kneten</v>
      </c>
    </row>
    <row r="12" spans="1:13">
      <c r="A12" t="s">
        <v>2585</v>
      </c>
      <c r="J12" t="str">
        <v>holen.</v>
      </c>
      <c r="K12" t="str">
        <f t="shared" si="0"/>
        <v>holen</v>
      </c>
      <c r="M12" t="str">
        <v>gehen</v>
      </c>
    </row>
    <row r="13" spans="1:13">
      <c r="A13" t="s">
        <v>2586</v>
      </c>
      <c r="J13" t="str">
        <v>2:</v>
      </c>
      <c r="K13" t="str">
        <f t="shared" si="0"/>
        <v>2:</v>
      </c>
      <c r="M13" t="str">
        <v>lassen</v>
      </c>
    </row>
    <row r="14" spans="1:13">
      <c r="A14" t="s">
        <v>2587</v>
      </c>
      <c r="J14" t="str">
        <v>das</v>
      </c>
      <c r="K14" t="str">
        <f t="shared" si="0"/>
        <v>das</v>
      </c>
      <c r="M14" t="str">
        <v>backen</v>
      </c>
    </row>
    <row r="15" spans="1:13">
      <c r="A15" t="s">
        <v>2588</v>
      </c>
      <c r="J15" t="str">
        <v>Mehl,</v>
      </c>
      <c r="K15" t="str">
        <f t="shared" si="0"/>
        <v>Mehl</v>
      </c>
      <c r="L15" t="s">
        <v>2614</v>
      </c>
      <c r="M15" t="str">
        <v>gemischt</v>
      </c>
    </row>
    <row r="16" spans="1:13">
      <c r="A16" t="s">
        <v>2589</v>
      </c>
      <c r="J16" t="str">
        <v>Hefe,</v>
      </c>
      <c r="K16" t="str">
        <f t="shared" si="0"/>
        <v>Hefe</v>
      </c>
      <c r="L16" t="s">
        <v>2614</v>
      </c>
      <c r="M16" t="str">
        <v>geknetet</v>
      </c>
    </row>
    <row r="17" spans="1:13">
      <c r="A17" t="s">
        <v>2590</v>
      </c>
      <c r="J17" t="str">
        <v>Salz</v>
      </c>
      <c r="K17" t="str">
        <f t="shared" si="0"/>
        <v>Salz</v>
      </c>
      <c r="L17" t="s">
        <v>2614</v>
      </c>
      <c r="M17" t="str">
        <v>gelassen</v>
      </c>
    </row>
    <row r="18" spans="1:13">
      <c r="A18" t="s">
        <v>2591</v>
      </c>
      <c r="J18" t="str">
        <v>Wasser</v>
      </c>
      <c r="K18" t="str">
        <f t="shared" si="0"/>
        <v>Wasser</v>
      </c>
      <c r="M18" t="str">
        <v>gebacken</v>
      </c>
    </row>
    <row r="19" spans="1:13">
      <c r="A19" t="s">
        <v>988</v>
      </c>
      <c r="J19" t="str">
        <v>mischen.</v>
      </c>
      <c r="K19" t="str">
        <f t="shared" si="0"/>
        <v>mischen</v>
      </c>
      <c r="L19" t="s">
        <v>2614</v>
      </c>
      <c r="M19" t="str">
        <v>Zucker</v>
      </c>
    </row>
    <row r="20" spans="1:13">
      <c r="A20" t="s">
        <v>2592</v>
      </c>
      <c r="J20" t="str">
        <v>3:</v>
      </c>
      <c r="K20" t="str">
        <f t="shared" si="0"/>
        <v>3:</v>
      </c>
      <c r="M20" t="str">
        <v>Schokolade</v>
      </c>
    </row>
    <row r="21" spans="1:13">
      <c r="A21" t="s">
        <v>2593</v>
      </c>
      <c r="J21" t="str">
        <v>den</v>
      </c>
      <c r="K21" t="str">
        <f t="shared" si="0"/>
        <v>den</v>
      </c>
      <c r="M21" t="str">
        <v>Backpulver</v>
      </c>
    </row>
    <row r="22" spans="1:13">
      <c r="A22" t="s">
        <v>2594</v>
      </c>
      <c r="J22" t="str">
        <v>Teig</v>
      </c>
      <c r="K22" t="str">
        <f t="shared" si="0"/>
        <v>Teig</v>
      </c>
      <c r="L22" t="s">
        <v>2614</v>
      </c>
      <c r="M22" t="str">
        <v>aufschlagen</v>
      </c>
    </row>
    <row r="23" spans="1:13">
      <c r="A23" t="s">
        <v>2574</v>
      </c>
      <c r="J23" t="str">
        <v>mit</v>
      </c>
      <c r="K23" t="str">
        <f t="shared" si="0"/>
        <v>mit</v>
      </c>
      <c r="M23" t="str">
        <v>Kugeln</v>
      </c>
    </row>
    <row r="24" spans="1:13">
      <c r="A24" t="s">
        <v>2595</v>
      </c>
      <c r="J24" t="str">
        <v>Händen</v>
      </c>
      <c r="K24" t="str">
        <f t="shared" si="0"/>
        <v>Händen</v>
      </c>
      <c r="L24" t="s">
        <v>2614</v>
      </c>
      <c r="M24" t="str">
        <v>formen</v>
      </c>
    </row>
    <row r="25" spans="1:13">
      <c r="A25" t="s">
        <v>2596</v>
      </c>
      <c r="J25" t="str">
        <v>kneten.</v>
      </c>
      <c r="K25" t="str">
        <f t="shared" si="0"/>
        <v>kneten</v>
      </c>
      <c r="L25" t="s">
        <v>2614</v>
      </c>
      <c r="M25" t="str">
        <v>aufgeschlagen</v>
      </c>
    </row>
    <row r="26" spans="1:13">
      <c r="A26" t="s">
        <v>2597</v>
      </c>
      <c r="J26" t="str">
        <v>4:</v>
      </c>
      <c r="K26" t="str">
        <f t="shared" si="0"/>
        <v>4:</v>
      </c>
      <c r="M26" t="str">
        <v>gerührt</v>
      </c>
    </row>
    <row r="27" spans="1:13">
      <c r="A27" t="s">
        <v>2598</v>
      </c>
      <c r="J27" t="str">
        <v>Stunde</v>
      </c>
      <c r="K27" t="str">
        <f t="shared" si="0"/>
        <v>Stunde</v>
      </c>
      <c r="M27" t="str">
        <v>geformt</v>
      </c>
    </row>
    <row r="28" spans="1:13">
      <c r="A28" t="s">
        <v>2599</v>
      </c>
      <c r="J28" t="str">
        <v>gehen</v>
      </c>
      <c r="K28" t="str">
        <f t="shared" si="0"/>
        <v>gehen</v>
      </c>
      <c r="L28" t="s">
        <v>2614</v>
      </c>
    </row>
    <row r="29" spans="1:13">
      <c r="A29" t="s">
        <v>2600</v>
      </c>
      <c r="J29" t="str">
        <v>lassen.</v>
      </c>
      <c r="K29" t="str">
        <f t="shared" si="0"/>
        <v>lassen</v>
      </c>
      <c r="L29" t="s">
        <v>2614</v>
      </c>
    </row>
    <row r="30" spans="1:13">
      <c r="A30" t="s">
        <v>2601</v>
      </c>
      <c r="J30" t="str">
        <v>5:</v>
      </c>
      <c r="K30" t="str">
        <f t="shared" si="0"/>
        <v>5:</v>
      </c>
    </row>
    <row r="31" spans="1:13">
      <c r="A31" t="s">
        <v>2602</v>
      </c>
      <c r="J31" t="str">
        <v>Brot</v>
      </c>
      <c r="K31" t="str">
        <f t="shared" si="0"/>
        <v>Brot</v>
      </c>
    </row>
    <row r="32" spans="1:13">
      <c r="A32" t="s">
        <v>2603</v>
      </c>
      <c r="J32" t="str">
        <v>im</v>
      </c>
      <c r="K32" t="str">
        <f t="shared" si="0"/>
        <v>im</v>
      </c>
    </row>
    <row r="33" spans="1:12">
      <c r="A33" t="s">
        <v>2604</v>
      </c>
      <c r="J33" t="str">
        <v>Ofen</v>
      </c>
      <c r="K33" t="str">
        <f t="shared" si="0"/>
        <v>Ofen</v>
      </c>
    </row>
    <row r="34" spans="1:12">
      <c r="A34" t="s">
        <v>2605</v>
      </c>
      <c r="J34" t="str">
        <v>bei</v>
      </c>
      <c r="K34" t="str">
        <f t="shared" si="0"/>
        <v>bei</v>
      </c>
    </row>
    <row r="35" spans="1:12">
      <c r="A35" t="s">
        <v>2606</v>
      </c>
      <c r="J35" t="str">
        <v>200°C</v>
      </c>
      <c r="K35" t="str">
        <f t="shared" si="0"/>
        <v>200°C</v>
      </c>
    </row>
    <row r="36" spans="1:12">
      <c r="A36" t="s">
        <v>2607</v>
      </c>
      <c r="J36" t="str">
        <v>backen.</v>
      </c>
      <c r="K36" t="str">
        <f t="shared" si="0"/>
        <v>backen</v>
      </c>
      <c r="L36" t="s">
        <v>2614</v>
      </c>
    </row>
    <row r="37" spans="1:12">
      <c r="A37" t="s">
        <v>2608</v>
      </c>
      <c r="J37" t="str">
        <v>venastd</v>
      </c>
      <c r="K37" t="str">
        <f t="shared" si="0"/>
        <v>venastd</v>
      </c>
    </row>
    <row r="38" spans="1:12">
      <c r="A38" t="s">
        <v>2609</v>
      </c>
      <c r="J38" t="str">
        <v>1:</v>
      </c>
      <c r="K38" t="str">
        <f t="shared" si="0"/>
        <v>:</v>
      </c>
    </row>
    <row r="39" spans="1:12">
      <c r="A39" t="s">
        <v>2610</v>
      </c>
      <c r="J39" t="str">
        <v>I(</v>
      </c>
      <c r="K39" t="str">
        <f t="shared" si="0"/>
        <v>I</v>
      </c>
    </row>
    <row r="40" spans="1:12">
      <c r="A40" t="s">
        <v>2611</v>
      </c>
      <c r="J40" t="str">
        <v>2:1(</v>
      </c>
      <c r="K40" t="str">
        <f t="shared" si="0"/>
        <v>2:</v>
      </c>
    </row>
    <row r="41" spans="1:12">
      <c r="A41" t="s">
        <v>2612</v>
      </c>
      <c r="J41" t="str">
        <v>It</v>
      </c>
      <c r="K41" t="str">
        <f t="shared" si="0"/>
        <v>It</v>
      </c>
    </row>
    <row r="42" spans="1:12">
      <c r="A42" t="s">
        <v>2613</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2614</v>
      </c>
    </row>
    <row r="47" spans="1:12">
      <c r="J47" t="str">
        <v>geknetet.</v>
      </c>
      <c r="K47" t="str">
        <f t="shared" si="0"/>
        <v>geknetet</v>
      </c>
      <c r="L47" t="s">
        <v>2614</v>
      </c>
    </row>
    <row r="48" spans="1:12">
      <c r="J48" t="str">
        <v>gelassen.</v>
      </c>
      <c r="K48" t="str">
        <f t="shared" si="0"/>
        <v>gelassen</v>
      </c>
      <c r="L48" t="s">
        <v>2614</v>
      </c>
    </row>
    <row r="49" spans="10:12">
      <c r="J49" t="str">
        <v>gebacken.</v>
      </c>
      <c r="K49" t="str">
        <f t="shared" si="0"/>
        <v>gebacken</v>
      </c>
      <c r="L49" t="s">
        <v>2614</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2614</v>
      </c>
    </row>
    <row r="67" spans="10:12">
      <c r="J67" t="str">
        <v>Schokolade</v>
      </c>
      <c r="K67" t="str">
        <f t="shared" ref="K67:K108" si="1">SUBSTITUTE(SUBSTITUTE(SUBSTITUTE(SUBSTITUTE(SUBSTITUTE(LEFT(J67,FIND(",",J67&amp;",")-1),"-"," "),"1",""),"(",""),")",""),".","")</f>
        <v>Schokolade</v>
      </c>
      <c r="L67" t="s">
        <v>2614</v>
      </c>
    </row>
    <row r="68" spans="10:12">
      <c r="J68" t="str">
        <v>Backpulver</v>
      </c>
      <c r="K68" t="str">
        <f t="shared" si="1"/>
        <v>Backpulver</v>
      </c>
      <c r="L68" t="s">
        <v>2614</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2614</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2614</v>
      </c>
    </row>
    <row r="83" spans="10:12">
      <c r="J83" t="str">
        <v>formen.</v>
      </c>
      <c r="K83" t="str">
        <f t="shared" si="1"/>
        <v>formen</v>
      </c>
      <c r="L83" t="s">
        <v>2614</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2614</v>
      </c>
    </row>
    <row r="105" spans="10:12">
      <c r="J105" t="str">
        <v>r</v>
      </c>
      <c r="K105" t="str">
        <f t="shared" si="1"/>
        <v>r</v>
      </c>
    </row>
    <row r="106" spans="10:12">
      <c r="J106" t="str">
        <v>haben</v>
      </c>
      <c r="K106" t="str">
        <f t="shared" si="1"/>
        <v>haben</v>
      </c>
    </row>
    <row r="107" spans="10:12">
      <c r="J107" t="str">
        <v>gerührt.</v>
      </c>
      <c r="K107" t="str">
        <f t="shared" si="1"/>
        <v>gerührt</v>
      </c>
      <c r="L107" t="s">
        <v>2614</v>
      </c>
    </row>
    <row r="108" spans="10:12">
      <c r="J108" t="str">
        <v>geformt.</v>
      </c>
      <c r="K108" t="str">
        <f t="shared" si="1"/>
        <v>geformt</v>
      </c>
      <c r="L108" t="s">
        <v>2614</v>
      </c>
    </row>
  </sheetData>
  <pageMargins left="0.7" right="0.7" top="0.75" bottom="0.75" header="0.3" footer="0.3"/>
  <pageSetup orientation="portrait" horizontalDpi="0" verticalDpi="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2">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3">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4">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D29" sqref="D29"/>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election activeCell="D29" sqref="D29"/>
    </sheetView>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27"/>
  <sheetViews>
    <sheetView workbookViewId="0">
      <selection activeCell="B18" sqref="B18"/>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11.28515625" bestFit="1" customWidth="1"/>
    <col min="12" max="12" width="12.28515625"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row r="13" spans="1:13">
      <c r="A13" s="31">
        <v>45898.958333333336</v>
      </c>
      <c r="B13" s="31" t="s">
        <v>168</v>
      </c>
      <c r="C13">
        <v>135</v>
      </c>
      <c r="D13">
        <v>70</v>
      </c>
      <c r="E13">
        <v>139</v>
      </c>
      <c r="F13">
        <v>73</v>
      </c>
      <c r="G13">
        <v>139</v>
      </c>
      <c r="H13">
        <v>77</v>
      </c>
      <c r="I13">
        <v>137</v>
      </c>
      <c r="J13">
        <v>77</v>
      </c>
      <c r="K13" cm="1">
        <f t="array" ref="K13">ROUND(AVERAGE(_xlfn._xlws.FILTER($C13:$J13,($C$3:$J$3=K$3)*(--ISNUMBER(C13:J13)))),0)</f>
        <v>138</v>
      </c>
      <c r="L13" cm="1">
        <f t="array" ref="L13">ROUND(AVERAGE(_xlfn._xlws.FILTER($C13:$J13,($C$3:$J$3=L$3)*(--ISNUMBER(C13:J13)))),0)</f>
        <v>74</v>
      </c>
    </row>
    <row r="14" spans="1:13">
      <c r="A14" s="31">
        <v>46246.98333333333</v>
      </c>
      <c r="B14" s="31" t="s">
        <v>168</v>
      </c>
      <c r="C14">
        <v>136</v>
      </c>
      <c r="D14">
        <v>79</v>
      </c>
      <c r="E14">
        <v>132</v>
      </c>
      <c r="F14">
        <v>80</v>
      </c>
      <c r="G14">
        <v>137</v>
      </c>
      <c r="H14">
        <v>79</v>
      </c>
      <c r="I14">
        <v>136</v>
      </c>
      <c r="J14">
        <v>76</v>
      </c>
      <c r="K14" cm="1">
        <f t="array" ref="K14">ROUND(AVERAGE(_xlfn._xlws.FILTER($C14:$J14,($C$3:$J$3=K$3)*(--ISNUMBER(C14:J14)))),0)</f>
        <v>135</v>
      </c>
      <c r="L14" cm="1">
        <f t="array" ref="L14">ROUND(AVERAGE(_xlfn._xlws.FILTER($C14:$J14,($C$3:$J$3=L$3)*(--ISNUMBER(C14:J14)))),0)</f>
        <v>79</v>
      </c>
    </row>
    <row r="15" spans="1:13">
      <c r="A15" s="31">
        <v>46319.963888888888</v>
      </c>
      <c r="B15" s="31" t="s">
        <v>168</v>
      </c>
      <c r="C15">
        <v>121</v>
      </c>
      <c r="D15">
        <v>71</v>
      </c>
      <c r="E15">
        <v>125</v>
      </c>
      <c r="F15">
        <v>72</v>
      </c>
      <c r="G15">
        <v>117</v>
      </c>
      <c r="H15">
        <v>66</v>
      </c>
      <c r="I15">
        <v>117</v>
      </c>
      <c r="J15">
        <v>70</v>
      </c>
      <c r="K15" cm="1">
        <f t="array" ref="K15">ROUND(AVERAGE(_xlfn._xlws.FILTER($C15:$J15,($C$3:$J$3=K$3)*(--ISNUMBER(C15:J15)))),0)</f>
        <v>120</v>
      </c>
      <c r="L15" cm="1">
        <f t="array" ref="L15">ROUND(AVERAGE(_xlfn._xlws.FILTER($C15:$J15,($C$3:$J$3=L$3)*(--ISNUMBER(C15:J15)))),0)</f>
        <v>70</v>
      </c>
    </row>
    <row r="16" spans="1:13">
      <c r="A16" s="31">
        <v>46319.964583333334</v>
      </c>
      <c r="B16" s="31" t="s">
        <v>168</v>
      </c>
      <c r="C16">
        <v>127</v>
      </c>
      <c r="D16">
        <v>67</v>
      </c>
      <c r="E16">
        <v>122</v>
      </c>
      <c r="F16">
        <v>65</v>
      </c>
      <c r="G16">
        <v>125</v>
      </c>
      <c r="H16">
        <v>64</v>
      </c>
      <c r="I16">
        <v>128</v>
      </c>
      <c r="J16">
        <v>64</v>
      </c>
      <c r="K16" cm="1">
        <f t="array" ref="K16">ROUND(AVERAGE(_xlfn._xlws.FILTER($C16:$J16,($C$3:$J$3=K$3)*(--ISNUMBER(C16:J16)))),0)</f>
        <v>126</v>
      </c>
      <c r="L16" cm="1">
        <f t="array" ref="L16">ROUND(AVERAGE(_xlfn._xlws.FILTER($C16:$J16,($C$3:$J$3=L$3)*(--ISNUMBER(C16:J16)))),0)</f>
        <v>65</v>
      </c>
    </row>
    <row r="21" spans="2:12" ht="13.5" thickBot="1">
      <c r="J21" s="148" t="s">
        <v>927</v>
      </c>
      <c r="K21" s="149" t="s">
        <v>161</v>
      </c>
      <c r="L21" s="148" t="s">
        <v>162</v>
      </c>
    </row>
    <row r="22" spans="2:12" ht="13.5" thickTop="1">
      <c r="B22" t="s">
        <v>3064</v>
      </c>
      <c r="J22" s="147">
        <v>46014.895833333336</v>
      </c>
      <c r="K22" s="86">
        <v>130</v>
      </c>
      <c r="L22">
        <v>69</v>
      </c>
    </row>
    <row r="23" spans="2:12">
      <c r="B23" t="s">
        <v>3065</v>
      </c>
      <c r="J23" s="150">
        <v>46014.931944444441</v>
      </c>
      <c r="K23" s="151">
        <v>139</v>
      </c>
      <c r="L23" s="77">
        <v>75</v>
      </c>
    </row>
    <row r="24" spans="2:12">
      <c r="B24" t="s">
        <v>3066</v>
      </c>
      <c r="J24" s="147">
        <v>46020.90625</v>
      </c>
      <c r="K24" s="86">
        <v>138</v>
      </c>
      <c r="L24">
        <v>72</v>
      </c>
    </row>
    <row r="25" spans="2:12">
      <c r="B25" t="s">
        <v>3067</v>
      </c>
      <c r="J25" s="150">
        <v>46020.9375</v>
      </c>
      <c r="K25" s="151">
        <v>143</v>
      </c>
      <c r="L25" s="77">
        <v>79</v>
      </c>
    </row>
    <row r="26" spans="2:12">
      <c r="B26" t="s">
        <v>3068</v>
      </c>
      <c r="J26" s="147">
        <v>46263</v>
      </c>
      <c r="K26" s="86">
        <v>138</v>
      </c>
      <c r="L26">
        <v>74</v>
      </c>
    </row>
    <row r="27" spans="2:12">
      <c r="B27" t="s">
        <v>3069</v>
      </c>
    </row>
  </sheetData>
  <autoFilter ref="A3:M3" xr:uid="{17434AD6-609A-4984-A47E-CE86E855F2FD}"/>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25-Oct-2026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5">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25-Oct-2026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Props1.xml><?xml version="1.0" encoding="utf-8"?>
<ds:datastoreItem xmlns:ds="http://schemas.openxmlformats.org/officeDocument/2006/customXml" ds:itemID="{190C783A-907D-4473-954C-79D2776F2D67}">
  <ds:schemaRefs>
    <ds:schemaRef ds:uri="http://schemas.microsoft.com/DataMashup"/>
  </ds:schemaRefs>
</ds:datastoreItem>
</file>

<file path=customXml/itemProps2.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38</vt:i4>
      </vt:variant>
      <vt:variant>
        <vt:lpstr>Named Ranges</vt:lpstr>
      </vt:variant>
      <vt:variant>
        <vt:i4>56</vt:i4>
      </vt:variant>
    </vt:vector>
  </HeadingPairs>
  <TitlesOfParts>
    <vt:vector size="94" baseType="lpstr">
      <vt:lpstr>Model</vt:lpstr>
      <vt:lpstr>Report</vt:lpstr>
      <vt:lpstr>2025</vt:lpstr>
      <vt:lpstr>2026</vt:lpstr>
      <vt:lpstr>LongTermTraining</vt:lpstr>
      <vt:lpstr>Bread</vt:lpstr>
      <vt:lpstr>Bread-2lb</vt:lpstr>
      <vt:lpstr>Bread-Dawn</vt:lpstr>
      <vt:lpstr>Slope</vt:lpstr>
      <vt:lpstr>Updated-Lake-Depth-Data</vt:lpstr>
      <vt:lpstr>Sheet7</vt:lpstr>
      <vt:lpstr>Sheet6</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'Bread-2lb'!_AP</vt:lpstr>
      <vt:lpstr>_AP</vt:lpstr>
      <vt:lpstr>_AS</vt:lpstr>
      <vt:lpstr>_AT</vt:lpstr>
      <vt:lpstr>_B</vt:lpstr>
      <vt:lpstr>'Bread-2lb'!_BP</vt:lpstr>
      <vt:lpstr>_BP</vt:lpstr>
      <vt:lpstr>_CT</vt:lpstr>
      <vt:lpstr>_Delta</vt:lpstr>
      <vt:lpstr>_f</vt:lpstr>
      <vt:lpstr>'Bread-2lb'!_GP</vt:lpstr>
      <vt:lpstr>_GP</vt:lpstr>
      <vt:lpstr>_i</vt:lpstr>
      <vt:lpstr>_L</vt:lpstr>
      <vt:lpstr>'Bread-2lb'!_M</vt:lpstr>
      <vt:lpstr>_M</vt:lpstr>
      <vt:lpstr>'Bread-2lb'!_MAP</vt:lpstr>
      <vt:lpstr>_MAP</vt:lpstr>
      <vt:lpstr>'Bread-2lb'!_MG</vt:lpstr>
      <vt:lpstr>_MG</vt:lpstr>
      <vt:lpstr>_N</vt:lpstr>
      <vt:lpstr>'Bread-2lb'!_nH</vt:lpstr>
      <vt:lpstr>_nH</vt:lpstr>
      <vt:lpstr>'2026'!_nHd</vt:lpstr>
      <vt:lpstr>_nHd</vt:lpstr>
      <vt:lpstr>'Bread-2lb'!_nP</vt:lpstr>
      <vt:lpstr>_nP</vt:lpstr>
      <vt:lpstr>'Bread-2lb'!_nT</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lpstr>'Bread-2lb'!Print_Area</vt:lpstr>
      <vt:lpstr>'Bread-Dawn'!Print_Area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2026-10-14T16:04:51Z</cp:lastPrinted>
  <dcterms:created xsi:type="dcterms:W3CDTF">2021-09-27T12:19:57Z</dcterms:created>
  <dcterms:modified xsi:type="dcterms:W3CDTF">2026-10-25T15:40:42Z</dcterms:modified>
</cp:coreProperties>
</file>