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2001_{2F250386-BB25-41D1-9DD4-7139610505B9}" xr6:coauthVersionLast="47" xr6:coauthVersionMax="47" xr10:uidLastSave="{00000000-0000-0000-0000-000000000000}"/>
  <bookViews>
    <workbookView xWindow="-108" yWindow="-108" windowWidth="23256" windowHeight="12456" activeTab="1" xr2:uid="{50C9C147-E925-4C04-99B8-FFE8930A841B}"/>
  </bookViews>
  <sheets>
    <sheet name="Case DE" sheetId="4" r:id="rId1"/>
    <sheet name="Case EN" sheetId="5" r:id="rId2"/>
    <sheet name="Answers" sheetId="3" r:id="rId3"/>
    <sheet name="Banks" sheetId="2"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EN'!$B$10:$AJ$172</definedName>
    <definedName name="_fn">_xlfn.LAMBDA(_xlpm.s,_xlpm.z0,_xlpm.q0, _xlfn.LET(_xlpm.z,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_fx">_xlfn.LAMBDA(_xlpm.s,_xlpm.r, _xlfn.LET(_xlpm.z0, INDEX(Bankdata[], _xlpm.r, _xlfn.SEQUENCE(1, 7, 3, 2)), _xlpm.q0, INDEX(Bankdata[], 6,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1" i="5" l="1" a="1"/>
  <c r="K116" i="5" a="1"/>
  <c r="K116" i="5" s="1"/>
  <c r="F122" i="5"/>
  <c r="R14" i="2" a="1"/>
  <c r="R14" i="2" s="1"/>
  <c r="R11" i="2" a="1"/>
  <c r="R11" i="2" s="1"/>
  <c r="R5" i="2" a="1"/>
  <c r="R5" i="2" s="1"/>
  <c r="R8" i="2" s="1" a="1"/>
  <c r="R8" i="2" s="1"/>
  <c r="R4" i="2" a="1"/>
  <c r="R4" i="2" s="1"/>
  <c r="P100" i="5"/>
  <c r="P101" i="5"/>
  <c r="P102" i="5"/>
  <c r="P103" i="5"/>
  <c r="P104" i="5"/>
  <c r="P105" i="5"/>
  <c r="P106" i="5"/>
  <c r="P96" i="5"/>
  <c r="P97" i="5"/>
  <c r="P98" i="5"/>
  <c r="P99" i="5"/>
  <c r="P95" i="5"/>
  <c r="F83" i="5"/>
  <c r="F82" i="5"/>
  <c r="F81" i="5"/>
  <c r="F80" i="5"/>
  <c r="F79" i="5"/>
  <c r="F78" i="5"/>
  <c r="F77" i="5"/>
  <c r="F76" i="5"/>
  <c r="F75" i="5"/>
  <c r="F74" i="5"/>
  <c r="L72" i="5"/>
  <c r="L73" i="5"/>
  <c r="L74" i="5"/>
  <c r="L75" i="5"/>
  <c r="L76" i="5"/>
  <c r="L77" i="5"/>
  <c r="L78" i="5"/>
  <c r="L79" i="5"/>
  <c r="L80" i="5"/>
  <c r="L81" i="5"/>
  <c r="L82" i="5"/>
  <c r="L83" i="5"/>
  <c r="E52" i="5"/>
  <c r="F52" i="5" s="1"/>
  <c r="E53" i="5"/>
  <c r="F53" i="5" s="1"/>
  <c r="E54" i="5"/>
  <c r="F54" i="5" s="1"/>
  <c r="E55" i="5"/>
  <c r="F55" i="5" s="1"/>
  <c r="E56" i="5"/>
  <c r="F56" i="5" s="1"/>
  <c r="E57" i="5"/>
  <c r="F57" i="5" s="1"/>
  <c r="E58" i="5"/>
  <c r="F58" i="5" s="1"/>
  <c r="E59" i="5"/>
  <c r="F59" i="5" s="1"/>
  <c r="E60" i="5"/>
  <c r="F60" i="5" s="1"/>
  <c r="E51" i="5"/>
  <c r="F51" i="5" s="1"/>
  <c r="E29" i="5"/>
  <c r="F29" i="5" s="1"/>
  <c r="E30" i="5"/>
  <c r="F30" i="5" s="1"/>
  <c r="E31" i="5"/>
  <c r="F31" i="5" s="1"/>
  <c r="E32" i="5"/>
  <c r="F32" i="5" s="1"/>
  <c r="E33" i="5"/>
  <c r="F33" i="5" s="1"/>
  <c r="E34" i="5"/>
  <c r="F34" i="5" s="1"/>
  <c r="E35" i="5"/>
  <c r="F35" i="5" s="1"/>
  <c r="E36" i="5"/>
  <c r="E37" i="5"/>
  <c r="E28" i="5"/>
  <c r="F28" i="5" s="1"/>
  <c r="F72" i="5"/>
  <c r="F95" i="5"/>
  <c r="F120" i="5"/>
  <c r="F150" i="5"/>
  <c r="B2" i="2"/>
  <c r="A2" i="2"/>
  <c r="B16" i="5"/>
  <c r="F171" i="5"/>
  <c r="F170" i="5"/>
  <c r="F169" i="5"/>
  <c r="F168" i="5"/>
  <c r="F167" i="5"/>
  <c r="F166" i="5"/>
  <c r="F165" i="5"/>
  <c r="F164" i="5"/>
  <c r="F163" i="5"/>
  <c r="F162" i="5"/>
  <c r="F161" i="5"/>
  <c r="F160" i="5"/>
  <c r="F159" i="5"/>
  <c r="F158" i="5"/>
  <c r="F157" i="5"/>
  <c r="F156" i="5"/>
  <c r="F155" i="5"/>
  <c r="F154" i="5"/>
  <c r="F153" i="5"/>
  <c r="F152" i="5"/>
  <c r="F131" i="5"/>
  <c r="F130" i="5"/>
  <c r="F129" i="5"/>
  <c r="F128" i="5"/>
  <c r="F127" i="5"/>
  <c r="F126" i="5"/>
  <c r="F125" i="5"/>
  <c r="F124" i="5"/>
  <c r="F123" i="5"/>
  <c r="F106" i="5"/>
  <c r="F105" i="5"/>
  <c r="F104" i="5"/>
  <c r="F103" i="5"/>
  <c r="F102" i="5"/>
  <c r="F101" i="5"/>
  <c r="F100" i="5"/>
  <c r="F99" i="5"/>
  <c r="F98" i="5"/>
  <c r="F97" i="5"/>
  <c r="F49" i="5"/>
  <c r="F37" i="5"/>
  <c r="F36" i="5"/>
  <c r="F2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F13" i="4"/>
  <c r="F14" i="4"/>
  <c r="F12" i="4"/>
  <c r="F11" i="4"/>
  <c r="I17" i="4" s="1" a="1"/>
  <c r="I17" i="4" s="1"/>
  <c r="H47" i="5"/>
  <c r="G47" i="5"/>
  <c r="I16" i="3"/>
  <c r="J121" i="5" l="1"/>
  <c r="R6" i="2" a="1"/>
  <c r="R6" i="2" s="1"/>
  <c r="I17" i="5" a="1"/>
  <c r="I17" i="5" s="1"/>
  <c r="K128" i="5" l="1" a="1"/>
  <c r="K128" i="5" s="1"/>
  <c r="K131" i="5" a="1"/>
  <c r="K131" i="5" s="1"/>
  <c r="K129" i="5" a="1"/>
  <c r="K129" i="5" s="1"/>
  <c r="K132" i="5" a="1"/>
  <c r="K132" i="5" s="1"/>
  <c r="K134" i="5" a="1"/>
  <c r="K134" i="5" s="1"/>
  <c r="K133" i="5" a="1"/>
  <c r="K133" i="5" s="1"/>
  <c r="K122" i="5" a="1"/>
  <c r="K122" i="5" s="1"/>
  <c r="K139" i="5" a="1"/>
  <c r="K139" i="5" s="1"/>
  <c r="K138" i="5" a="1"/>
  <c r="K138" i="5" s="1"/>
  <c r="K136" i="5" a="1"/>
  <c r="K136" i="5" s="1"/>
  <c r="K137" i="5" a="1"/>
  <c r="K137" i="5" s="1"/>
  <c r="K141" i="5" a="1"/>
  <c r="K141" i="5" s="1"/>
  <c r="K142" i="5" a="1"/>
  <c r="K142" i="5" s="1"/>
  <c r="K130" i="5" a="1"/>
  <c r="K130" i="5" s="1"/>
  <c r="K135" i="5" a="1"/>
  <c r="K135" i="5" s="1"/>
  <c r="K126" i="5" a="1"/>
  <c r="K126" i="5" s="1"/>
  <c r="K127" i="5" a="1"/>
  <c r="K127" i="5" s="1"/>
  <c r="K140" i="5" a="1"/>
  <c r="K140" i="5" s="1"/>
  <c r="K125" i="5" a="1"/>
  <c r="K125" i="5" s="1"/>
  <c r="K124" i="5" a="1"/>
  <c r="K124" i="5" s="1"/>
  <c r="K123" i="5" a="1"/>
  <c r="K123" i="5" s="1"/>
  <c r="L120" i="5" l="1"/>
  <c r="L121" i="5" s="1"/>
  <c r="M121" i="5" l="1" a="1"/>
  <c r="M121" i="5" s="1"/>
  <c r="N121" i="5" a="1"/>
  <c r="N121" i="5" s="1"/>
  <c r="O121" i="5" l="1"/>
  <c r="Q12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<sst xmlns="http://schemas.openxmlformats.org/spreadsheetml/2006/main" count="493" uniqueCount="214">
  <si>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</si>
  <si>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</si>
  <si>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</si>
  <si>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</si>
  <si>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</si>
  <si>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</si>
  <si>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</si>
  <si>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</si>
  <si>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</si>
  <si>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</si>
  <si>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</si>
  <si>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</si>
  <si>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</si>
  <si>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</si>
  <si>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</si>
  <si>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</si>
  <si>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</si>
  <si>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</si>
  <si>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</si>
  <si>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</si>
  <si>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</si>
  <si>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</si>
  <si>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</si>
  <si>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</si>
  <si>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</si>
  <si>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</si>
  <si>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</si>
  <si>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</si>
  <si>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</si>
  <si>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</si>
  <si>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</si>
  <si>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</si>
  <si>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</si>
  <si>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</si>
  <si>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</si>
  <si>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</si>
  <si>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</si>
  <si>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</si>
  <si>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</si>
  <si>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</si>
  <si>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</si>
  <si>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</si>
  <si>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</si>
  <si>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</si>
  <si>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</si>
  <si>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</si>
  <si>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</si>
  <si>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</si>
  <si>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</si>
  <si>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</si>
  <si>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</si>
  <si>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</si>
  <si>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</si>
  <si>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</si>
  <si>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</si>
  <si>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</si>
  <si>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</si>
  <si>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</si>
  <si>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</si>
  <si>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</si>
  <si>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</si>
  <si>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</si>
  <si>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</si>
  <si>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</si>
  <si>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</si>
  <si>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</si>
  <si>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</si>
  <si>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</si>
  <si>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</si>
  <si>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</si>
  <si>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</si>
  <si>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</si>
  <si>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</si>
  <si>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</si>
  <si>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</si>
  <si>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</si>
  <si>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</si>
  <si>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</si>
  <si>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</si>
  <si>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</si>
  <si>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</si>
  <si>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</si>
  <si>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</si>
  <si>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</si>
  <si>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</si>
  <si>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</si>
  <si>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</si>
  <si>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</si>
  <si>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</si>
  <si>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</si>
  <si>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</si>
  <si>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</si>
  <si>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</si>
  <si>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</si>
  <si>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</si>
  <si>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</si>
  <si>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</si>
  <si>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</si>
  <si>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</si>
  <si>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</si>
  <si>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</si>
  <si>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</si>
  <si>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</si>
  <si>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</si>
  <si>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</si>
  <si>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</si>
  <si>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</si>
  <si>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</si>
  <si>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</si>
  <si>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</si>
  <si>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</si>
  <si>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</si>
  <si>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</si>
  <si>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</si>
  <si>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</si>
  <si>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</si>
  <si>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</si>
  <si>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</si>
  <si>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</si>
  <si>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</si>
  <si>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</si>
  <si>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</si>
  <si>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</si>
  <si>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</si>
  <si>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</si>
  <si>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</si>
  <si>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</si>
  <si>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</si>
  <si>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</si>
  <si>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</si>
  <si>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</si>
  <si>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</si>
  <si>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</si>
  <si>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</si>
  <si>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</si>
  <si>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</si>
  <si>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</si>
  <si>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</si>
  <si>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</si>
  <si>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</si>
  <si>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</si>
  <si>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</si>
  <si>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</si>
  <si>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</si>
  <si>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</si>
  <si>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</si>
  <si>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</si>
  <si>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</si>
  <si>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</si>
  <si>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</si>
  <si>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</si>
  <si>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</si>
  <si>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</si>
  <si>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</si>
  <si>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</si>
  <si>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</si>
  <si>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</si>
  <si>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</si>
  <si>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</si>
  <si>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</si>
  <si>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</si>
  <si>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</si>
  <si>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</si>
  <si>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</si>
  <si>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</si>
  <si>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</si>
  <si>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</si>
  <si>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</si>
  <si>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</si>
  <si>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</si>
  <si>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</si>
  <si>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</si>
  <si>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</si>
  <si>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</si>
  <si>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</si>
  <si>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</si>
  <si>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</si>
  <si>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</si>
  <si>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</si>
  <si>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</si>
  <si>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</si>
  <si>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</si>
  <si>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</si>
  <si>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</si>
  <si>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</si>
  <si>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</si>
  <si>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</si>
  <si>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</si>
  <si>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</si>
  <si>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</si>
  <si>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</si>
  <si>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</si>
  <si>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</si>
  <si>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</si>
  <si>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</si>
  <si>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</si>
  <si>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</si>
  <si>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</si>
  <si>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</si>
  <si>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</si>
  <si>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</si>
  <si>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</si>
  <si>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</si>
  <si>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</si>
  <si>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</si>
  <si>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</si>
  <si>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</si>
  <si>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</si>
  <si>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</si>
  <si>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</si>
  <si>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</si>
  <si>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</si>
  <si>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</si>
  <si>
    <t>ExFunds: 517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</si>
</sst>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6">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s>
  <fills count="11">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7"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0" fontId="1" fillId="0" borderId="0"/>
    <xf numFmtId="0" fontId="20" fillId="0" borderId="0"/>
    <xf numFmtId="0" fontId="24" fillId="0" borderId="0"/>
  </cellStyleXfs>
  <cellXfs count="78">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0" fillId="2" borderId="15" xfId="0" quotePrefix="1"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xf numFmtId="0" fontId="16" fillId="7" borderId="0" xfId="0" applyFont="1" applyFill="1" applyBorder="1" applyAlignment="1">
      <alignment horizontal="center" vertical="center"/>
    </xf>
    <xf numFmtId="0" fontId="17" fillId="8" borderId="0" xfId="0" applyFont="1" applyFill="1" applyBorder="1" applyAlignment="1">
      <alignment horizontal="center" vertical="center"/>
    </xf>
    <xf numFmtId="0" fontId="2" fillId="0" borderId="0" xfId="1" applyFont="1" applyFill="1"/>
    <xf numFmtId="0" fontId="3" fillId="10" borderId="0" xfId="1" applyFont="1" applyFill="1"/>
  </cellXfs>
  <cellStyles count="4">
    <cellStyle name="Normal" xfId="0" builtinId="0"/>
    <cellStyle name="Normal 3" xfId="1" xr:uid="{2F07A34A-2BBC-4BB1-97FF-09286E02366E}"/>
    <cellStyle name="Standard 2" xfId="2" xr:uid="{6CC379D2-14B7-4C93-94A1-97EC85242822}"/>
    <cellStyle name="Standard 3" xfId="3" xr:uid="{9714E0C0-752B-40FD-A907-D0A6FD90D953}"/>
  </cellStyles>
  <dxfs count="18">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3:P24" totalsRowShown="0" headerRowDxfId="17" dataDxfId="16">
  <tableColumns count="16">
    <tableColumn id="16" xr3:uid="{33D82F51-93E5-4807-8415-325F2D43BDCB}" name="Level" dataDxfId="15"/>
    <tableColumn id="1" xr3:uid="{C0E8DE7B-9A58-461E-8685-AFE0825CAC2F}" name="Bank" dataDxfId="14"/>
    <tableColumn id="2" xr3:uid="{9F7F65BC-87FC-442F-BA9E-8BC85B82F3B7}" name="Schein 1" dataDxfId="13"/>
    <tableColumn id="3" xr3:uid="{A90DBCB2-E0B8-4402-9B69-B0B9A431DB0E}" name="Grenze Anzahl 1" dataDxfId="12"/>
    <tableColumn id="4" xr3:uid="{97FD692F-C3FF-48A9-BD03-60CF1B115046}" name="Schein 2" dataDxfId="11"/>
    <tableColumn id="5" xr3:uid="{F083594D-65A8-4632-BF63-FCF798E6F67E}" name="Grenze Anzahl 2" dataDxfId="10"/>
    <tableColumn id="6" xr3:uid="{D7E6C52C-8BA7-4A6A-BABF-6A17A5B0CEF6}" name="Schein 3" dataDxfId="9"/>
    <tableColumn id="7" xr3:uid="{1478D8B4-AF84-4EBE-861E-EF6682552EAF}" name="Grenze Anzahl 3" dataDxfId="8"/>
    <tableColumn id="8" xr3:uid="{7C489930-7F7E-4534-B292-46A51AF8435B}" name="Schein 4" dataDxfId="7"/>
    <tableColumn id="9" xr3:uid="{65A8E445-F87F-48BD-B3CC-7591998EAEAE}" name="Grenze Anzahl 4" dataDxfId="6"/>
    <tableColumn id="10" xr3:uid="{BE162AA3-7D14-4F49-A6F4-69AFCCA702FC}" name="Schein 5" dataDxfId="5"/>
    <tableColumn id="11" xr3:uid="{7B39B4CD-B2E2-4C16-AF84-82862FD87CA5}" name="Grenze Anzahl 5" dataDxfId="4"/>
    <tableColumn id="12" xr3:uid="{60EB1886-3957-44F4-9385-B6A906C3B4E7}" name="Schein 6" dataDxfId="3"/>
    <tableColumn id="13" xr3:uid="{269A01C1-7FB0-4F05-A243-DD2DEC7FB8E0}" name="Grenze Anzahl 6" dataDxfId="2"/>
    <tableColumn id="14" xr3:uid="{1F659CA1-44A7-451A-9BAB-ABEEDF46506E}" name="Schein 7" dataDxfId="1"/>
    <tableColumn id="15" xr3:uid="{C76DF918-1D9A-464A-8CF5-CD8F653AECC7}" name="Grenze Anzahl 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7FE79769-81E1-43B0-85C4-9E635A02D93A}&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topLeftCell="A5" zoomScaleNormal="100" workbookViewId="0"/>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0</v>
      </c>
      <c r="C2" s="59"/>
      <c r="D2" s="59"/>
      <c r="E2" s="59"/>
      <c r="F2" s="59"/>
      <c r="G2" s="59"/>
      <c r="H2" s="59"/>
      <c r="I2" s="59"/>
      <c r="J2" s="59"/>
      <c r="K2" s="60"/>
    </row>
    <row r="3" spans="2:11" ht="21.75" customHeight="1">
      <c r="B3" s="1"/>
      <c r="C3" s="1"/>
      <c r="D3" s="1"/>
      <c r="E3" s="1"/>
      <c r="F3" s="1"/>
      <c r="G3" s="1"/>
      <c r="H3" s="1"/>
      <c r="I3" s="1"/>
    </row>
    <row r="4" spans="2:11" ht="24" customHeight="1">
      <c r="B4" s="61" t="s">
        <v>1</v>
      </c>
      <c r="C4" s="62"/>
      <c r="D4" s="62"/>
      <c r="E4" s="62"/>
      <c r="F4" s="62"/>
      <c r="G4" s="62"/>
      <c r="H4" s="62"/>
      <c r="I4" s="62"/>
      <c r="J4" s="62"/>
      <c r="K4" s="63"/>
    </row>
    <row r="5" spans="2:11" ht="67.5" customHeight="1">
      <c r="B5" s="64" t="s">
        <v>134</v>
      </c>
      <c r="C5" s="65"/>
      <c r="D5" s="65"/>
      <c r="E5" s="65"/>
      <c r="F5" s="65"/>
      <c r="G5" s="65"/>
      <c r="H5" s="65"/>
      <c r="I5" s="65"/>
      <c r="J5" s="65"/>
      <c r="K5" s="66"/>
    </row>
    <row r="6" spans="2:11" ht="25.5" customHeight="1">
      <c r="B6" s="61" t="s">
        <v>2</v>
      </c>
      <c r="C6" s="62"/>
      <c r="D6" s="62"/>
      <c r="E6" s="62"/>
      <c r="F6" s="62"/>
      <c r="G6" s="62"/>
      <c r="H6" s="62"/>
      <c r="I6" s="62"/>
      <c r="J6" s="62"/>
      <c r="K6" s="6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67" t="s">
        <v>69</v>
      </c>
      <c r="H11" s="67"/>
      <c r="I11" s="67"/>
      <c r="J11" s="67"/>
      <c r="K11" s="67"/>
    </row>
    <row r="12" spans="2:11" ht="64.5" customHeight="1">
      <c r="B12" s="19" t="s">
        <v>53</v>
      </c>
      <c r="C12" s="52" t="s">
        <v>135</v>
      </c>
      <c r="D12" s="20">
        <v>30</v>
      </c>
      <c r="E12" s="21"/>
      <c r="F12" s="18">
        <f>IF(ISBLANK(E12),0,IF(E12=Answers!E12,1,-1))</f>
        <v>0</v>
      </c>
      <c r="G12" s="57" t="s">
        <v>70</v>
      </c>
      <c r="H12" s="57"/>
      <c r="I12" s="57"/>
      <c r="J12" s="57"/>
      <c r="K12" s="57"/>
    </row>
    <row r="13" spans="2:11" ht="33.75" customHeight="1">
      <c r="B13" s="19" t="s">
        <v>64</v>
      </c>
      <c r="C13" s="15" t="s">
        <v>63</v>
      </c>
      <c r="D13" s="20">
        <v>20</v>
      </c>
      <c r="E13" s="47"/>
      <c r="F13" s="18">
        <f>IF(ISBLANK(E13),0,IF(E13=Answers!E13,1,-1))</f>
        <v>0</v>
      </c>
      <c r="G13" s="57" t="s">
        <v>9</v>
      </c>
      <c r="H13" s="57"/>
      <c r="I13" s="57"/>
      <c r="J13" s="57"/>
      <c r="K13" s="57"/>
    </row>
    <row r="14" spans="2:11" ht="33.75" customHeight="1">
      <c r="B14" s="19" t="s">
        <v>10</v>
      </c>
      <c r="C14" s="15">
        <v>6</v>
      </c>
      <c r="D14" s="20">
        <v>40</v>
      </c>
      <c r="E14" s="23"/>
      <c r="F14" s="18">
        <f>IF(ISBLANK(E14),0,IF(E14=Answers!E14,1,-1))</f>
        <v>0</v>
      </c>
      <c r="G14" s="57" t="s">
        <v>71</v>
      </c>
      <c r="H14" s="57"/>
      <c r="I14" s="57"/>
      <c r="J14" s="57"/>
      <c r="K14" s="57"/>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0/370</v>
      </c>
      <c r="J17" s="71"/>
      <c r="K17" s="71"/>
    </row>
    <row r="18" spans="2:11" ht="24.75" customHeight="1" thickBot="1">
      <c r="B18" s="27" t="s">
        <v>12</v>
      </c>
      <c r="C18" s="28" t="s">
        <v>13</v>
      </c>
      <c r="D18" s="29"/>
      <c r="I18" s="71"/>
      <c r="J18" s="71"/>
      <c r="K18" s="71"/>
    </row>
    <row r="19" spans="2:11" ht="15" customHeight="1">
      <c r="I19" s="71"/>
      <c r="J19" s="71"/>
      <c r="K19" s="71"/>
    </row>
    <row r="20" spans="2:11" ht="15" customHeight="1">
      <c r="B20" s="5" t="s">
        <v>66</v>
      </c>
      <c r="C20" s="4"/>
      <c r="I20" s="71"/>
      <c r="J20" s="71"/>
      <c r="K20" s="71"/>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3:K13"/>
    <mergeCell ref="G14:K14"/>
    <mergeCell ref="H70:K70"/>
    <mergeCell ref="H93:K93"/>
    <mergeCell ref="L93:O93"/>
    <mergeCell ref="I17:K20"/>
    <mergeCell ref="G12:K12"/>
    <mergeCell ref="B2:K2"/>
    <mergeCell ref="B4:K4"/>
    <mergeCell ref="B5:K5"/>
    <mergeCell ref="B6:K6"/>
    <mergeCell ref="G11:K11"/>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Q171"/>
  <sheetViews>
    <sheetView tabSelected="1" topLeftCell="E1" zoomScaleNormal="100" workbookViewId="0">
      <selection activeCell="K125" sqref="K125"/>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4" width="18.109375" style="2" bestFit="1" customWidth="1"/>
    <col min="15" max="15" width="23.109375" style="2" customWidth="1"/>
    <col min="16" max="16" width="21.88671875" style="2" customWidth="1"/>
    <col min="17" max="17" width="22.5546875" style="2" customWidth="1"/>
    <col min="18"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146</v>
      </c>
      <c r="C2" s="59" t="s">
        <v>139</v>
      </c>
      <c r="D2" s="59" t="s">
        <v>139</v>
      </c>
      <c r="E2" s="59" t="s">
        <v>139</v>
      </c>
      <c r="F2" s="59" t="s">
        <v>139</v>
      </c>
      <c r="G2" s="59" t="s">
        <v>139</v>
      </c>
      <c r="H2" s="59" t="s">
        <v>139</v>
      </c>
      <c r="I2" s="59" t="s">
        <v>139</v>
      </c>
      <c r="J2" s="59" t="s">
        <v>139</v>
      </c>
      <c r="K2" s="60" t="s">
        <v>139</v>
      </c>
    </row>
    <row r="3" spans="2:11" ht="21.75" customHeight="1">
      <c r="B3" s="1"/>
      <c r="C3" s="1"/>
      <c r="D3" s="1"/>
      <c r="E3" s="1"/>
      <c r="F3" s="1"/>
      <c r="G3" s="1"/>
      <c r="H3" s="1"/>
      <c r="I3" s="1"/>
    </row>
    <row r="4" spans="2:11" ht="24" customHeight="1">
      <c r="B4" s="61" t="s">
        <v>147</v>
      </c>
      <c r="C4" s="62" t="s">
        <v>139</v>
      </c>
      <c r="D4" s="62" t="s">
        <v>139</v>
      </c>
      <c r="E4" s="62" t="s">
        <v>139</v>
      </c>
      <c r="F4" s="62" t="s">
        <v>139</v>
      </c>
      <c r="G4" s="62" t="s">
        <v>139</v>
      </c>
      <c r="H4" s="62" t="s">
        <v>139</v>
      </c>
      <c r="I4" s="62" t="s">
        <v>139</v>
      </c>
      <c r="J4" s="62" t="s">
        <v>139</v>
      </c>
      <c r="K4" s="63" t="s">
        <v>139</v>
      </c>
    </row>
    <row r="5" spans="2:11" ht="67.5" customHeight="1">
      <c r="B5" s="64" t="s">
        <v>199</v>
      </c>
      <c r="C5" s="65"/>
      <c r="D5" s="65"/>
      <c r="E5" s="65"/>
      <c r="F5" s="65"/>
      <c r="G5" s="65"/>
      <c r="H5" s="65"/>
      <c r="I5" s="65"/>
      <c r="J5" s="65"/>
      <c r="K5" s="66"/>
    </row>
    <row r="6" spans="2:11" ht="25.5" customHeight="1">
      <c r="B6" s="61" t="s">
        <v>148</v>
      </c>
      <c r="C6" s="62" t="s">
        <v>139</v>
      </c>
      <c r="D6" s="62" t="s">
        <v>139</v>
      </c>
      <c r="E6" s="62" t="s">
        <v>139</v>
      </c>
      <c r="F6" s="62" t="s">
        <v>139</v>
      </c>
      <c r="G6" s="62" t="s">
        <v>139</v>
      </c>
      <c r="H6" s="62" t="s">
        <v>139</v>
      </c>
      <c r="I6" s="62" t="s">
        <v>139</v>
      </c>
      <c r="J6" s="62" t="s">
        <v>139</v>
      </c>
      <c r="K6" s="63" t="s">
        <v>139</v>
      </c>
    </row>
    <row r="7" spans="2:11" ht="15" customHeight="1">
      <c r="B7" s="4"/>
      <c r="C7" s="1"/>
      <c r="D7" s="1"/>
      <c r="E7" s="1"/>
      <c r="F7" s="1"/>
      <c r="G7" s="1"/>
      <c r="H7" s="1"/>
      <c r="I7" s="1"/>
    </row>
    <row r="8" spans="2:11" ht="15" customHeight="1">
      <c r="B8" s="72" t="s">
        <v>140</v>
      </c>
      <c r="C8" s="73"/>
      <c r="D8" s="73"/>
      <c r="E8" s="73"/>
      <c r="F8" s="73"/>
      <c r="G8" s="73"/>
      <c r="H8" s="73"/>
      <c r="I8" s="73"/>
      <c r="J8" s="73"/>
      <c r="K8" s="73"/>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c r="F11" s="18">
        <f>IF(ISBLANK(E11),0,IF(E11=Answers!E11,1,-1))</f>
        <v>0</v>
      </c>
      <c r="G11" s="67" t="s">
        <v>184</v>
      </c>
      <c r="H11" s="67" t="s">
        <v>139</v>
      </c>
      <c r="I11" s="67" t="s">
        <v>139</v>
      </c>
      <c r="J11" s="67" t="s">
        <v>139</v>
      </c>
      <c r="K11" s="67" t="s">
        <v>139</v>
      </c>
    </row>
    <row r="12" spans="2:11" ht="64.5" customHeight="1">
      <c r="B12" s="19" t="s">
        <v>53</v>
      </c>
      <c r="C12" s="52" t="s">
        <v>135</v>
      </c>
      <c r="D12" s="20">
        <v>30</v>
      </c>
      <c r="E12" s="21"/>
      <c r="F12" s="18">
        <f>IF(ISBLANK(E12),0,IF(E12=Answers!E12,1,-1))</f>
        <v>0</v>
      </c>
      <c r="G12" s="57" t="s">
        <v>208</v>
      </c>
      <c r="H12" s="57" t="s">
        <v>139</v>
      </c>
      <c r="I12" s="57" t="s">
        <v>139</v>
      </c>
      <c r="J12" s="57" t="s">
        <v>139</v>
      </c>
      <c r="K12" s="57" t="s">
        <v>139</v>
      </c>
    </row>
    <row r="13" spans="2:11" ht="33.75" customHeight="1">
      <c r="B13" s="19" t="s">
        <v>64</v>
      </c>
      <c r="C13" s="15" t="s">
        <v>63</v>
      </c>
      <c r="D13" s="20">
        <v>20</v>
      </c>
      <c r="E13" s="47"/>
      <c r="F13" s="18">
        <f>IF(ISBLANK(E13),0,IF(E13=Answers!E13,1,-1))</f>
        <v>0</v>
      </c>
      <c r="G13" s="57" t="s">
        <v>149</v>
      </c>
      <c r="H13" s="57" t="s">
        <v>139</v>
      </c>
      <c r="I13" s="57" t="s">
        <v>139</v>
      </c>
      <c r="J13" s="57" t="s">
        <v>139</v>
      </c>
      <c r="K13" s="57" t="s">
        <v>139</v>
      </c>
    </row>
    <row r="14" spans="2:11" ht="33.75" customHeight="1">
      <c r="B14" s="19" t="s">
        <v>10</v>
      </c>
      <c r="C14" s="15">
        <v>6</v>
      </c>
      <c r="D14" s="20">
        <v>40</v>
      </c>
      <c r="E14" s="23"/>
      <c r="F14" s="18">
        <f>IF(ISBLANK(E14),0,IF(E14=Answers!E14,1,-1))</f>
        <v>0</v>
      </c>
      <c r="G14" s="57" t="s">
        <v>150</v>
      </c>
      <c r="H14" s="57" t="s">
        <v>139</v>
      </c>
      <c r="I14" s="57" t="s">
        <v>139</v>
      </c>
      <c r="J14" s="57" t="s">
        <v>139</v>
      </c>
      <c r="K14" s="57"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145/370</v>
      </c>
      <c r="J17" s="71"/>
      <c r="K17" s="71"/>
    </row>
    <row r="18" spans="2:11" ht="24.75" customHeight="1" thickBot="1">
      <c r="B18" s="27" t="s">
        <v>12</v>
      </c>
      <c r="C18" s="28" t="s">
        <v>151</v>
      </c>
      <c r="D18" s="29"/>
      <c r="I18" s="71"/>
      <c r="J18" s="71"/>
      <c r="K18" s="71"/>
    </row>
    <row r="19" spans="2:11" ht="15" customHeight="1">
      <c r="I19" s="71"/>
      <c r="J19" s="71"/>
      <c r="K19" s="71"/>
    </row>
    <row r="20" spans="2:11" ht="15" customHeight="1">
      <c r="B20" s="5" t="s">
        <v>155</v>
      </c>
      <c r="C20" s="4"/>
      <c r="I20" s="71"/>
      <c r="J20" s="71"/>
      <c r="K20" s="71"/>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68" t="s">
        <v>153</v>
      </c>
      <c r="I70" s="69"/>
      <c r="J70" s="69"/>
      <c r="K70" s="70"/>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68" t="s">
        <v>153</v>
      </c>
      <c r="I93" s="69" t="s">
        <v>139</v>
      </c>
      <c r="J93" s="69" t="s">
        <v>139</v>
      </c>
      <c r="K93" s="70" t="s">
        <v>139</v>
      </c>
      <c r="L93" s="68" t="s">
        <v>210</v>
      </c>
      <c r="M93" s="69" t="s">
        <v>139</v>
      </c>
      <c r="N93" s="69" t="s">
        <v>139</v>
      </c>
      <c r="O93" s="70"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3">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6"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3"/>
        <v>834</v>
      </c>
    </row>
    <row r="98" spans="2:16"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3"/>
        <v>57</v>
      </c>
    </row>
    <row r="99" spans="2:16"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3"/>
        <v>19590</v>
      </c>
    </row>
    <row r="100" spans="2:16"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3"/>
        <v>9014</v>
      </c>
    </row>
    <row r="101" spans="2:16"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3"/>
        <v>812</v>
      </c>
    </row>
    <row r="102" spans="2:16"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3"/>
        <v>7932</v>
      </c>
    </row>
    <row r="103" spans="2:16"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3"/>
        <v>11</v>
      </c>
    </row>
    <row r="104" spans="2:16"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3"/>
        <v>805</v>
      </c>
    </row>
    <row r="105" spans="2:16"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3"/>
        <v>43</v>
      </c>
    </row>
    <row r="106" spans="2:16"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3"/>
        <v>48328</v>
      </c>
    </row>
    <row r="107" spans="2:16" ht="15" customHeight="1">
      <c r="H107" s="37"/>
      <c r="I107" s="37"/>
      <c r="J107" s="49"/>
      <c r="K107" s="49"/>
      <c r="L107" s="22"/>
      <c r="M107" s="22"/>
      <c r="N107" s="22"/>
      <c r="O107" s="22"/>
    </row>
    <row r="108" spans="2:16" ht="15" customHeight="1" thickBot="1"/>
    <row r="109" spans="2:16" ht="24.75" customHeight="1" thickBot="1">
      <c r="B109" s="40" t="s">
        <v>27</v>
      </c>
      <c r="C109" s="28" t="s">
        <v>212</v>
      </c>
      <c r="D109" s="29"/>
    </row>
    <row r="110" spans="2:16" ht="14.7" customHeight="1">
      <c r="I110" s="4"/>
    </row>
    <row r="111" spans="2:16" ht="14.7" customHeight="1">
      <c r="B111" s="5" t="s">
        <v>174</v>
      </c>
      <c r="I111" s="4"/>
    </row>
    <row r="112" spans="2:16" ht="14.7" customHeight="1">
      <c r="B112" s="5" t="s">
        <v>211</v>
      </c>
      <c r="I112" s="42"/>
    </row>
    <row r="113" spans="2:17" ht="14.7" customHeight="1">
      <c r="B113" s="5" t="s">
        <v>201</v>
      </c>
    </row>
    <row r="114" spans="2:17" ht="14.7" customHeight="1">
      <c r="B114" s="5"/>
      <c r="C114" s="4" t="s">
        <v>175</v>
      </c>
    </row>
    <row r="115" spans="2:17" ht="14.7" customHeight="1">
      <c r="B115" s="5"/>
      <c r="C115" s="4" t="s">
        <v>83</v>
      </c>
    </row>
    <row r="116" spans="2:17" ht="14.7" customHeight="1">
      <c r="B116" s="5"/>
      <c r="C116" s="4" t="s">
        <v>176</v>
      </c>
      <c r="K116" s="1" cm="1">
        <f t="array" ref="K116:K117">_fx(G120,6)</f>
        <v>0</v>
      </c>
    </row>
    <row r="117" spans="2:17" ht="15" thickBot="1">
      <c r="B117" s="5"/>
      <c r="G117" s="2"/>
      <c r="H117" s="2"/>
      <c r="K117" s="1">
        <v>25</v>
      </c>
    </row>
    <row r="118" spans="2:17" ht="25.5" customHeight="1" thickBot="1">
      <c r="B118" s="9" t="s">
        <v>141</v>
      </c>
      <c r="C118" s="9" t="s">
        <v>15</v>
      </c>
      <c r="D118" s="9" t="s">
        <v>143</v>
      </c>
      <c r="E118" s="9" t="s">
        <v>144</v>
      </c>
      <c r="G118" s="9" t="s">
        <v>152</v>
      </c>
      <c r="H118" s="9" t="s">
        <v>177</v>
      </c>
    </row>
    <row r="119" spans="2:17" ht="15" customHeight="1">
      <c r="B119" s="1"/>
      <c r="C119" s="1"/>
      <c r="D119" s="1"/>
      <c r="E119" s="1"/>
      <c r="F119" s="1"/>
      <c r="G119" s="1"/>
    </row>
    <row r="120" spans="2:17" ht="25.5" customHeight="1">
      <c r="B120" s="30" t="s">
        <v>178</v>
      </c>
      <c r="C120" s="31">
        <v>5</v>
      </c>
      <c r="D120" s="32">
        <v>0</v>
      </c>
      <c r="E120" s="33" t="s">
        <v>94</v>
      </c>
      <c r="F120" s="18">
        <f>IF(ISBLANK(E120),0,IF(E120=Answers!E120,1,-1))</f>
        <v>1</v>
      </c>
      <c r="G120" s="34">
        <v>2203</v>
      </c>
      <c r="H120" s="34">
        <v>2</v>
      </c>
      <c r="J120" s="1">
        <v>3</v>
      </c>
      <c r="L120" s="2">
        <f>SMALL(K123:K132,K121)</f>
        <v>517</v>
      </c>
    </row>
    <row r="121" spans="2:17" ht="15" customHeight="1">
      <c r="B121" s="1"/>
      <c r="C121" s="1"/>
      <c r="D121" s="1"/>
      <c r="E121" s="43"/>
      <c r="J121" s="2" cm="1">
        <f t="array" ref="J121:K121">INDEX(G122:H131,J120,)</f>
        <v>12345678</v>
      </c>
      <c r="K121" s="2">
        <v>10</v>
      </c>
      <c r="L121" s="2">
        <f>_xlfn.XMATCH(L120,K123:K132)</f>
        <v>3</v>
      </c>
      <c r="M121" s="2" t="str" cm="1">
        <f t="array" ref="M121">INDEX(L123:L132,'Case EN'!L121)</f>
        <v>ExFunds</v>
      </c>
      <c r="N121" s="2" cm="1">
        <f t="array" ref="N121">INDEX(K123:K132,L121)</f>
        <v>517</v>
      </c>
      <c r="O121" s="2" t="str">
        <f>M121&amp;": "&amp;N121</f>
        <v>ExFunds: 517</v>
      </c>
      <c r="Q121" s="2" t="str">
        <f>O121</f>
        <v>ExFunds: 517</v>
      </c>
    </row>
    <row r="122" spans="2:17" ht="25.5" customHeight="1">
      <c r="B122" s="36">
        <v>41</v>
      </c>
      <c r="C122" s="36">
        <v>5</v>
      </c>
      <c r="D122" s="32">
        <v>5</v>
      </c>
      <c r="E122" s="33" t="s">
        <v>95</v>
      </c>
      <c r="F122" s="18">
        <f>IF(ISBLANK(E122),0,IF(E122=Answers!E122,1,-1))</f>
        <v>1</v>
      </c>
      <c r="G122" s="34">
        <v>160262</v>
      </c>
      <c r="H122" s="34">
        <v>1</v>
      </c>
      <c r="J122" s="1">
        <v>1</v>
      </c>
      <c r="K122" s="76" cm="1">
        <f t="array" ref="K122">INDEX(_fx($J$121,J122),2)</f>
        <v>13694</v>
      </c>
      <c r="L122" s="2" t="s">
        <v>41</v>
      </c>
      <c r="P122" s="2">
        <v>1</v>
      </c>
      <c r="Q122" s="2" t="str">
        <f t="dataTable" ref="Q122:Q131" dt2D="0" dtr="0" r1="J120"/>
        <v>Pivot Finance Group: 14</v>
      </c>
    </row>
    <row r="123" spans="2:17" ht="25.5" customHeight="1">
      <c r="B123" s="36">
        <v>42</v>
      </c>
      <c r="C123" s="36">
        <v>5</v>
      </c>
      <c r="D123" s="32">
        <v>5</v>
      </c>
      <c r="E123" s="33" t="s">
        <v>96</v>
      </c>
      <c r="F123" s="18">
        <f>IF(ISBLANK(E123),0,IF(E123=Answers!E123,1,-1))</f>
        <v>1</v>
      </c>
      <c r="G123" s="34">
        <v>77716</v>
      </c>
      <c r="H123" s="34">
        <v>4</v>
      </c>
      <c r="J123" s="1">
        <v>2</v>
      </c>
      <c r="K123" s="76" cm="1">
        <f t="array" ref="K123">INDEX(_fx($J$121,J123),2)</f>
        <v>177</v>
      </c>
      <c r="L123" s="77" t="s">
        <v>43</v>
      </c>
      <c r="P123" s="2">
        <v>2</v>
      </c>
      <c r="Q123" s="2" t="str">
        <v>ExFunds: 28</v>
      </c>
    </row>
    <row r="124" spans="2:17" ht="25.5" customHeight="1">
      <c r="B124" s="36">
        <v>43</v>
      </c>
      <c r="C124" s="36">
        <v>5</v>
      </c>
      <c r="D124" s="32">
        <v>5</v>
      </c>
      <c r="E124" s="33" t="s">
        <v>213</v>
      </c>
      <c r="F124" s="18">
        <f>IF(ISBLANK(E124),0,IF(E124=Answers!E124,1,-1))</f>
        <v>-1</v>
      </c>
      <c r="G124" s="34">
        <v>12345678</v>
      </c>
      <c r="H124" s="34">
        <v>10</v>
      </c>
      <c r="J124" s="1">
        <v>3</v>
      </c>
      <c r="K124" s="76" cm="1">
        <f t="array" ref="K124">INDEX(_fx($J$121,J124),2)</f>
        <v>263</v>
      </c>
      <c r="L124" s="77" t="s">
        <v>44</v>
      </c>
      <c r="P124" s="2">
        <v>3</v>
      </c>
      <c r="Q124" s="2" t="str">
        <v>ExFunds: 517</v>
      </c>
    </row>
    <row r="125" spans="2:17" ht="25.5" customHeight="1">
      <c r="B125" s="36">
        <v>44</v>
      </c>
      <c r="C125" s="36">
        <v>5</v>
      </c>
      <c r="D125" s="32">
        <v>5</v>
      </c>
      <c r="E125" s="33" t="s">
        <v>98</v>
      </c>
      <c r="F125" s="18">
        <f>IF(ISBLANK(E125),0,IF(E125=Answers!E125,1,-1))</f>
        <v>1</v>
      </c>
      <c r="G125" s="34">
        <v>10000004</v>
      </c>
      <c r="H125" s="34">
        <v>3</v>
      </c>
      <c r="J125" s="1">
        <v>4</v>
      </c>
      <c r="K125" s="76" cm="1">
        <f t="array" ref="K125">INDEX(_fx($J$121,J125),2)</f>
        <v>517</v>
      </c>
      <c r="L125" s="77" t="s">
        <v>45</v>
      </c>
      <c r="P125" s="2">
        <v>4</v>
      </c>
      <c r="Q125" s="2" t="str">
        <v>CELLtral Bank: 152</v>
      </c>
    </row>
    <row r="126" spans="2:17" ht="25.5" customHeight="1">
      <c r="B126" s="36">
        <v>45</v>
      </c>
      <c r="C126" s="36">
        <v>5</v>
      </c>
      <c r="D126" s="32">
        <v>5</v>
      </c>
      <c r="E126" s="33" t="s">
        <v>99</v>
      </c>
      <c r="F126" s="18">
        <f>IF(ISBLANK(E126),0,IF(E126=Answers!E126,1,-1))</f>
        <v>1</v>
      </c>
      <c r="G126" s="34">
        <v>78121</v>
      </c>
      <c r="H126" s="34">
        <v>6</v>
      </c>
      <c r="J126" s="1">
        <v>5</v>
      </c>
      <c r="K126" s="76" cm="1">
        <f t="array" ref="K126">INDEX(_fx($J$121,J126),2)</f>
        <v>178</v>
      </c>
      <c r="L126" s="77" t="s">
        <v>46</v>
      </c>
      <c r="P126" s="2">
        <v>5</v>
      </c>
      <c r="Q126" s="2" t="str">
        <v>Pivot Finance Group: 42</v>
      </c>
    </row>
    <row r="127" spans="2:17" ht="25.5" customHeight="1">
      <c r="B127" s="36">
        <v>46</v>
      </c>
      <c r="C127" s="36">
        <v>5</v>
      </c>
      <c r="D127" s="32">
        <v>5</v>
      </c>
      <c r="E127" s="33" t="s">
        <v>100</v>
      </c>
      <c r="F127" s="18">
        <f>IF(ISBLANK(E127),0,IF(E127=Answers!E127,1,-1))</f>
        <v>1</v>
      </c>
      <c r="G127" s="34">
        <v>531444</v>
      </c>
      <c r="H127" s="34">
        <v>4</v>
      </c>
      <c r="J127" s="1">
        <v>6</v>
      </c>
      <c r="K127" s="76" cm="1">
        <f t="array" ref="K127">INDEX(_fx($J$121,J127),2)</f>
        <v>182</v>
      </c>
      <c r="L127" s="77" t="s">
        <v>47</v>
      </c>
      <c r="P127" s="2">
        <v>6</v>
      </c>
      <c r="Q127" s="2" t="str">
        <v>SheetBank AG: 53</v>
      </c>
    </row>
    <row r="128" spans="2:17" ht="25.5" customHeight="1">
      <c r="B128" s="36">
        <v>47</v>
      </c>
      <c r="C128" s="36">
        <v>5</v>
      </c>
      <c r="D128" s="32">
        <v>5</v>
      </c>
      <c r="E128" s="33" t="s">
        <v>101</v>
      </c>
      <c r="F128" s="18">
        <f>IF(ISBLANK(E128),0,IF(E128=Answers!E128,1,-1))</f>
        <v>1</v>
      </c>
      <c r="G128" s="34">
        <v>50035</v>
      </c>
      <c r="H128" s="34">
        <v>7</v>
      </c>
      <c r="J128" s="1">
        <v>7</v>
      </c>
      <c r="K128" s="76" cm="1">
        <f t="array" ref="K128">INDEX(_fx($J$121,J128),2)</f>
        <v>256</v>
      </c>
      <c r="L128" s="77" t="s">
        <v>48</v>
      </c>
      <c r="P128" s="2">
        <v>7</v>
      </c>
      <c r="Q128" s="2" t="str">
        <v>ExFunds: 44</v>
      </c>
    </row>
    <row r="129" spans="2:17" ht="25.5" customHeight="1">
      <c r="B129" s="36">
        <v>48</v>
      </c>
      <c r="C129" s="36">
        <v>5</v>
      </c>
      <c r="D129" s="32">
        <v>5</v>
      </c>
      <c r="E129" s="33" t="s">
        <v>102</v>
      </c>
      <c r="F129" s="18">
        <f>IF(ISBLANK(E129),0,IF(E129=Answers!E129,1,-1))</f>
        <v>1</v>
      </c>
      <c r="G129" s="34">
        <v>10077691</v>
      </c>
      <c r="H129" s="34">
        <v>6</v>
      </c>
      <c r="J129" s="1">
        <v>8</v>
      </c>
      <c r="K129" s="76" cm="1">
        <f t="array" ref="K129">INDEX(_fx($J$121,J129),2)</f>
        <v>327</v>
      </c>
      <c r="L129" s="77" t="s">
        <v>49</v>
      </c>
      <c r="P129" s="2">
        <v>8</v>
      </c>
      <c r="Q129" s="2" t="str">
        <v>Bank IF: 223</v>
      </c>
    </row>
    <row r="130" spans="2:17" ht="25.5" customHeight="1">
      <c r="B130" s="36">
        <v>49</v>
      </c>
      <c r="C130" s="36">
        <v>5</v>
      </c>
      <c r="D130" s="32">
        <v>5</v>
      </c>
      <c r="E130" s="33" t="s">
        <v>103</v>
      </c>
      <c r="F130" s="18">
        <f>IF(ISBLANK(E130),0,IF(E130=Answers!E130,1,-1))</f>
        <v>1</v>
      </c>
      <c r="G130" s="34">
        <v>24034</v>
      </c>
      <c r="H130" s="34">
        <v>6</v>
      </c>
      <c r="J130" s="1">
        <v>9</v>
      </c>
      <c r="K130" s="76" cm="1">
        <f t="array" ref="K130">INDEX(_fx($J$121,J130),2)</f>
        <v>184</v>
      </c>
      <c r="L130" s="77" t="s">
        <v>50</v>
      </c>
      <c r="P130" s="2">
        <v>9</v>
      </c>
      <c r="Q130" s="2" t="str">
        <v>Bank of Cellifornia: 49</v>
      </c>
    </row>
    <row r="131" spans="2:17" ht="25.5" customHeight="1">
      <c r="B131" s="36">
        <v>50</v>
      </c>
      <c r="C131" s="36">
        <v>5</v>
      </c>
      <c r="D131" s="32">
        <v>5</v>
      </c>
      <c r="E131" s="33" t="s">
        <v>104</v>
      </c>
      <c r="F131" s="18">
        <f>IF(ISBLANK(E131),0,IF(E131=Answers!E131,1,-1))</f>
        <v>1</v>
      </c>
      <c r="G131" s="34">
        <v>4782966</v>
      </c>
      <c r="H131" s="34">
        <v>3</v>
      </c>
      <c r="J131" s="1">
        <v>10</v>
      </c>
      <c r="K131" s="76" cm="1">
        <f t="array" ref="K131">INDEX(_fx($J$121,J131),2)</f>
        <v>253</v>
      </c>
      <c r="L131" s="77" t="s">
        <v>51</v>
      </c>
      <c r="P131" s="2">
        <v>10</v>
      </c>
      <c r="Q131" s="2" t="str">
        <v>MoneyMATCH Inc.: 90</v>
      </c>
    </row>
    <row r="132" spans="2:17" ht="15" customHeight="1">
      <c r="G132" s="6"/>
      <c r="H132" s="4"/>
      <c r="J132" s="1">
        <v>11</v>
      </c>
      <c r="K132" s="76" cm="1">
        <f t="array" ref="K132">INDEX(_fx($J$121,J132),2)</f>
        <v>184</v>
      </c>
      <c r="L132" s="77" t="s">
        <v>52</v>
      </c>
    </row>
    <row r="133" spans="2:17" ht="15" customHeight="1">
      <c r="G133" s="6"/>
      <c r="H133" s="4"/>
      <c r="J133" s="1">
        <v>12</v>
      </c>
      <c r="K133" s="76" cm="1">
        <f t="array" ref="K133">INDEX(_fx($J$121,J133),2)</f>
        <v>238</v>
      </c>
      <c r="L133" s="2" t="s">
        <v>54</v>
      </c>
    </row>
    <row r="134" spans="2:17" ht="15" customHeight="1">
      <c r="G134" s="6"/>
      <c r="H134" s="4"/>
      <c r="J134" s="1">
        <v>13</v>
      </c>
      <c r="K134" s="76" cm="1">
        <f t="array" ref="K134">INDEX(_fx($J$121,J134),2)</f>
        <v>116</v>
      </c>
      <c r="L134" s="2" t="s">
        <v>55</v>
      </c>
    </row>
    <row r="135" spans="2:17" ht="15" customHeight="1">
      <c r="G135" s="6"/>
      <c r="H135" s="4"/>
      <c r="J135" s="1">
        <v>14</v>
      </c>
      <c r="K135" s="76" cm="1">
        <f t="array" ref="K135">INDEX(_fx($J$121,J135),2)</f>
        <v>53</v>
      </c>
      <c r="L135" s="2" t="s">
        <v>56</v>
      </c>
    </row>
    <row r="136" spans="2:17" ht="15" customHeight="1">
      <c r="G136" s="6"/>
      <c r="H136" s="4"/>
      <c r="J136" s="1">
        <v>15</v>
      </c>
      <c r="K136" s="76" cm="1">
        <f t="array" ref="K136">INDEX(_fx($J$121,J136),2)</f>
        <v>50</v>
      </c>
      <c r="L136" s="2" t="s">
        <v>57</v>
      </c>
    </row>
    <row r="137" spans="2:17" ht="15" customHeight="1">
      <c r="G137" s="6"/>
      <c r="H137" s="4"/>
      <c r="J137" s="1">
        <v>16</v>
      </c>
      <c r="K137" s="76" cm="1">
        <f t="array" ref="K137">INDEX(_fx($J$121,J137),2)</f>
        <v>39</v>
      </c>
      <c r="L137" s="2" t="s">
        <v>58</v>
      </c>
    </row>
    <row r="138" spans="2:17" ht="15" customHeight="1">
      <c r="G138" s="6"/>
      <c r="H138" s="4"/>
      <c r="J138" s="1">
        <v>17</v>
      </c>
      <c r="K138" s="76" cm="1">
        <f t="array" ref="K138">INDEX(_fx($J$121,J138),2)</f>
        <v>55</v>
      </c>
      <c r="L138" s="2" t="s">
        <v>59</v>
      </c>
    </row>
    <row r="139" spans="2:17" ht="15" customHeight="1" thickBot="1">
      <c r="J139" s="1">
        <v>18</v>
      </c>
      <c r="K139" s="76" cm="1">
        <f t="array" ref="K139">INDEX(_fx($J$121,J139),2)</f>
        <v>66</v>
      </c>
      <c r="L139" s="2" t="s">
        <v>60</v>
      </c>
    </row>
    <row r="140" spans="2:17" ht="24.75" customHeight="1" thickBot="1">
      <c r="B140" s="40" t="s">
        <v>30</v>
      </c>
      <c r="C140" s="28" t="s">
        <v>179</v>
      </c>
      <c r="D140" s="29"/>
      <c r="J140" s="1">
        <v>19</v>
      </c>
      <c r="K140" s="76" cm="1">
        <f t="array" ref="K140">INDEX(_fx($J$121,J140),2)</f>
        <v>54</v>
      </c>
      <c r="L140" s="2" t="s">
        <v>61</v>
      </c>
    </row>
    <row r="141" spans="2:17" ht="24.75" customHeight="1">
      <c r="B141" s="74"/>
      <c r="C141" s="75"/>
      <c r="D141" s="29"/>
      <c r="J141" s="1">
        <v>20</v>
      </c>
      <c r="K141" s="76" cm="1">
        <f t="array" ref="K141">INDEX(_fx($J$121,J141),2)</f>
        <v>52</v>
      </c>
      <c r="L141" s="2" t="s">
        <v>62</v>
      </c>
    </row>
    <row r="142" spans="2:17" ht="14.7" customHeight="1">
      <c r="J142" s="2">
        <v>21</v>
      </c>
      <c r="K142" s="76" cm="1">
        <f t="array" ref="K142">INDEX(_fx($J$121,J142),2)</f>
        <v>76</v>
      </c>
      <c r="L142" s="2" t="s">
        <v>132</v>
      </c>
    </row>
    <row r="143" spans="2:17" ht="14.7" customHeight="1">
      <c r="B143" s="5" t="s">
        <v>182</v>
      </c>
    </row>
    <row r="144" spans="2:17" ht="14.7" customHeight="1">
      <c r="B144" s="5" t="s">
        <v>183</v>
      </c>
    </row>
    <row r="145" spans="2:9" ht="14.7" customHeight="1">
      <c r="B145" s="5" t="s">
        <v>203</v>
      </c>
    </row>
    <row r="146" spans="2:9" ht="14.7" customHeight="1">
      <c r="B146" s="5"/>
      <c r="C146" s="4" t="s">
        <v>207</v>
      </c>
    </row>
    <row r="147" spans="2:9" ht="14.7" customHeight="1" thickBot="1">
      <c r="B147" s="5"/>
      <c r="C147" s="4"/>
    </row>
    <row r="148" spans="2:9" ht="25.5" customHeight="1" thickBot="1">
      <c r="B148" s="9" t="s">
        <v>141</v>
      </c>
      <c r="C148" s="9" t="s">
        <v>15</v>
      </c>
      <c r="D148" s="9" t="s">
        <v>143</v>
      </c>
      <c r="E148" s="9" t="s">
        <v>144</v>
      </c>
      <c r="G148" s="9" t="s">
        <v>152</v>
      </c>
      <c r="H148" s="9" t="s">
        <v>180</v>
      </c>
      <c r="I148" s="9" t="s">
        <v>206</v>
      </c>
    </row>
    <row r="149" spans="2:9" ht="15" customHeight="1">
      <c r="B149" s="1"/>
      <c r="C149" s="1"/>
      <c r="D149" s="1"/>
      <c r="E149" s="1"/>
      <c r="G149" s="1"/>
      <c r="H149" s="1"/>
    </row>
    <row r="150" spans="2:9" ht="25.5" customHeight="1">
      <c r="B150" s="30" t="s">
        <v>181</v>
      </c>
      <c r="C150" s="31">
        <v>6</v>
      </c>
      <c r="D150" s="32">
        <v>0</v>
      </c>
      <c r="E150" s="33" t="s">
        <v>88</v>
      </c>
      <c r="F150" s="18">
        <f>IF(ISBLANK(E150),0,IF(E150=Answers!E143,1,-1))</f>
        <v>1</v>
      </c>
      <c r="G150" s="34">
        <v>2203</v>
      </c>
      <c r="H150" s="34">
        <v>1</v>
      </c>
      <c r="I150" s="34">
        <v>1</v>
      </c>
    </row>
    <row r="152" spans="2:9" ht="25.5" customHeight="1">
      <c r="B152" s="36">
        <v>51</v>
      </c>
      <c r="C152" s="31">
        <v>6</v>
      </c>
      <c r="D152" s="32">
        <v>6</v>
      </c>
      <c r="E152" s="33"/>
      <c r="F152" s="18">
        <f>IF(ISBLANK(E152),0,IF(E152=Answers!E145,1,-1))</f>
        <v>0</v>
      </c>
      <c r="G152" s="34">
        <v>160262</v>
      </c>
      <c r="H152" s="34">
        <v>1</v>
      </c>
      <c r="I152" s="34">
        <v>2</v>
      </c>
    </row>
    <row r="153" spans="2:9" ht="25.5" customHeight="1">
      <c r="B153" s="36">
        <v>52</v>
      </c>
      <c r="C153" s="31">
        <v>6</v>
      </c>
      <c r="D153" s="32">
        <v>6</v>
      </c>
      <c r="E153" s="33"/>
      <c r="F153" s="18">
        <f>IF(ISBLANK(E153),0,IF(E153=Answers!E146,1,-1))</f>
        <v>0</v>
      </c>
      <c r="G153" s="34">
        <v>77716</v>
      </c>
      <c r="H153" s="34">
        <v>1</v>
      </c>
      <c r="I153" s="34">
        <v>3</v>
      </c>
    </row>
    <row r="154" spans="2:9" ht="25.5" customHeight="1">
      <c r="B154" s="36">
        <v>53</v>
      </c>
      <c r="C154" s="31">
        <v>6</v>
      </c>
      <c r="D154" s="32">
        <v>6</v>
      </c>
      <c r="E154" s="33"/>
      <c r="F154" s="18">
        <f>IF(ISBLANK(E154),0,IF(E154=Answers!E147,1,-1))</f>
        <v>0</v>
      </c>
      <c r="G154" s="34">
        <v>12345678</v>
      </c>
      <c r="H154" s="34">
        <v>1</v>
      </c>
      <c r="I154" s="34">
        <v>4</v>
      </c>
    </row>
    <row r="155" spans="2:9" ht="25.5" customHeight="1">
      <c r="B155" s="36">
        <v>54</v>
      </c>
      <c r="C155" s="31">
        <v>6</v>
      </c>
      <c r="D155" s="32">
        <v>6</v>
      </c>
      <c r="E155" s="33"/>
      <c r="F155" s="18">
        <f>IF(ISBLANK(E155),0,IF(E155=Answers!E148,1,-1))</f>
        <v>0</v>
      </c>
      <c r="G155" s="34">
        <v>10000004</v>
      </c>
      <c r="H155" s="34">
        <v>1</v>
      </c>
      <c r="I155" s="34">
        <v>5</v>
      </c>
    </row>
    <row r="156" spans="2:9" ht="25.5" customHeight="1">
      <c r="B156" s="36">
        <v>55</v>
      </c>
      <c r="C156" s="31">
        <v>6</v>
      </c>
      <c r="D156" s="32">
        <v>6</v>
      </c>
      <c r="E156" s="33"/>
      <c r="F156" s="18">
        <f>IF(ISBLANK(E156),0,IF(E156=Answers!E149,1,-1))</f>
        <v>0</v>
      </c>
      <c r="G156" s="34">
        <v>78121</v>
      </c>
      <c r="H156" s="34">
        <v>1</v>
      </c>
      <c r="I156" s="34">
        <v>6</v>
      </c>
    </row>
    <row r="157" spans="2:9" ht="25.5" customHeight="1">
      <c r="B157" s="36">
        <v>56</v>
      </c>
      <c r="C157" s="31">
        <v>6</v>
      </c>
      <c r="D157" s="32">
        <v>6</v>
      </c>
      <c r="E157" s="33"/>
      <c r="F157" s="18">
        <f>IF(ISBLANK(E157),0,IF(E157=Answers!E150,1,-1))</f>
        <v>0</v>
      </c>
      <c r="G157" s="34">
        <v>531444</v>
      </c>
      <c r="H157" s="34">
        <v>1</v>
      </c>
      <c r="I157" s="34">
        <v>7</v>
      </c>
    </row>
    <row r="158" spans="2:9" ht="25.5" customHeight="1">
      <c r="B158" s="36">
        <v>57</v>
      </c>
      <c r="C158" s="31">
        <v>6</v>
      </c>
      <c r="D158" s="32">
        <v>6</v>
      </c>
      <c r="E158" s="33"/>
      <c r="F158" s="18">
        <f>IF(ISBLANK(E158),0,IF(E158=Answers!E151,1,-1))</f>
        <v>0</v>
      </c>
      <c r="G158" s="34">
        <v>50035</v>
      </c>
      <c r="H158" s="34">
        <v>2</v>
      </c>
      <c r="I158" s="34">
        <v>1</v>
      </c>
    </row>
    <row r="159" spans="2:9" ht="25.5" customHeight="1">
      <c r="B159" s="36">
        <v>58</v>
      </c>
      <c r="C159" s="31">
        <v>6</v>
      </c>
      <c r="D159" s="32">
        <v>6</v>
      </c>
      <c r="E159" s="33"/>
      <c r="F159" s="18">
        <f>IF(ISBLANK(E159),0,IF(E159=Answers!E152,1,-1))</f>
        <v>0</v>
      </c>
      <c r="G159" s="34">
        <v>10077691</v>
      </c>
      <c r="H159" s="34">
        <v>2</v>
      </c>
      <c r="I159" s="34">
        <v>2</v>
      </c>
    </row>
    <row r="160" spans="2:9" ht="25.5" customHeight="1">
      <c r="B160" s="36">
        <v>59</v>
      </c>
      <c r="C160" s="31">
        <v>6</v>
      </c>
      <c r="D160" s="32">
        <v>6</v>
      </c>
      <c r="E160" s="33"/>
      <c r="F160" s="18">
        <f>IF(ISBLANK(E160),0,IF(E160=Answers!E153,1,-1))</f>
        <v>0</v>
      </c>
      <c r="G160" s="34">
        <v>24034</v>
      </c>
      <c r="H160" s="34">
        <v>2</v>
      </c>
      <c r="I160" s="34">
        <v>3</v>
      </c>
    </row>
    <row r="161" spans="2:9" ht="25.5" customHeight="1">
      <c r="B161" s="36">
        <v>60</v>
      </c>
      <c r="C161" s="31">
        <v>6</v>
      </c>
      <c r="D161" s="32">
        <v>6</v>
      </c>
      <c r="E161" s="33"/>
      <c r="F161" s="18">
        <f>IF(ISBLANK(E161),0,IF(E161=Answers!E154,1,-1))</f>
        <v>0</v>
      </c>
      <c r="G161" s="34">
        <v>12456924</v>
      </c>
      <c r="H161" s="34">
        <v>2</v>
      </c>
      <c r="I161" s="34">
        <v>4</v>
      </c>
    </row>
    <row r="162" spans="2:9" ht="25.5" customHeight="1">
      <c r="B162" s="36">
        <v>61</v>
      </c>
      <c r="C162" s="31">
        <v>6</v>
      </c>
      <c r="D162" s="32">
        <v>6</v>
      </c>
      <c r="E162" s="33"/>
      <c r="F162" s="18">
        <f>IF(ISBLANK(E162),0,IF(E162=Answers!E155,1,-1))</f>
        <v>0</v>
      </c>
      <c r="G162" s="34">
        <v>7731466</v>
      </c>
      <c r="H162" s="34">
        <v>2</v>
      </c>
      <c r="I162" s="34">
        <v>5</v>
      </c>
    </row>
    <row r="163" spans="2:9" ht="25.5" customHeight="1">
      <c r="B163" s="36">
        <v>62</v>
      </c>
      <c r="C163" s="31">
        <v>6</v>
      </c>
      <c r="D163" s="32">
        <v>6</v>
      </c>
      <c r="E163" s="33"/>
      <c r="F163" s="18">
        <f>IF(ISBLANK(E163),0,IF(E163=Answers!E156,1,-1))</f>
        <v>0</v>
      </c>
      <c r="G163" s="34">
        <v>2857430</v>
      </c>
      <c r="H163" s="34">
        <v>2</v>
      </c>
      <c r="I163" s="34">
        <v>6</v>
      </c>
    </row>
    <row r="164" spans="2:9" ht="25.5" customHeight="1">
      <c r="B164" s="36">
        <v>63</v>
      </c>
      <c r="C164" s="31">
        <v>6</v>
      </c>
      <c r="D164" s="32">
        <v>6</v>
      </c>
      <c r="E164" s="33"/>
      <c r="F164" s="18">
        <f>IF(ISBLANK(E164),0,IF(E164=Answers!E157,1,-1))</f>
        <v>0</v>
      </c>
      <c r="G164" s="34">
        <v>6711262</v>
      </c>
      <c r="H164" s="34">
        <v>2</v>
      </c>
      <c r="I164" s="34">
        <v>7</v>
      </c>
    </row>
    <row r="165" spans="2:9" ht="25.5" customHeight="1">
      <c r="B165" s="36">
        <v>64</v>
      </c>
      <c r="C165" s="31">
        <v>6</v>
      </c>
      <c r="D165" s="32">
        <v>6</v>
      </c>
      <c r="E165" s="33"/>
      <c r="F165" s="18">
        <f>IF(ISBLANK(E165),0,IF(E165=Answers!E158,1,-1))</f>
        <v>0</v>
      </c>
      <c r="G165" s="34">
        <v>10494009</v>
      </c>
      <c r="H165" s="34">
        <v>3</v>
      </c>
      <c r="I165" s="34">
        <v>1</v>
      </c>
    </row>
    <row r="166" spans="2:9" ht="25.5" customHeight="1">
      <c r="B166" s="36">
        <v>65</v>
      </c>
      <c r="C166" s="31">
        <v>6</v>
      </c>
      <c r="D166" s="32">
        <v>6</v>
      </c>
      <c r="E166" s="33"/>
      <c r="F166" s="18">
        <f>IF(ISBLANK(E166),0,IF(E166=Answers!E159,1,-1))</f>
        <v>0</v>
      </c>
      <c r="G166" s="34">
        <v>598202</v>
      </c>
      <c r="H166" s="34">
        <v>3</v>
      </c>
      <c r="I166" s="34">
        <v>2</v>
      </c>
    </row>
    <row r="167" spans="2:9" ht="25.5" customHeight="1">
      <c r="B167" s="36">
        <v>66</v>
      </c>
      <c r="C167" s="31">
        <v>6</v>
      </c>
      <c r="D167" s="32">
        <v>6</v>
      </c>
      <c r="E167" s="33"/>
      <c r="F167" s="18">
        <f>IF(ISBLANK(E167),0,IF(E167=Answers!E160,1,-1))</f>
        <v>0</v>
      </c>
      <c r="G167" s="34">
        <v>4258646</v>
      </c>
      <c r="H167" s="34">
        <v>3</v>
      </c>
      <c r="I167" s="34">
        <v>3</v>
      </c>
    </row>
    <row r="168" spans="2:9" ht="25.5" customHeight="1">
      <c r="B168" s="36">
        <v>67</v>
      </c>
      <c r="C168" s="31">
        <v>6</v>
      </c>
      <c r="D168" s="32">
        <v>6</v>
      </c>
      <c r="E168" s="33"/>
      <c r="F168" s="18">
        <f>IF(ISBLANK(E168),0,IF(E168=Answers!E161,1,-1))</f>
        <v>0</v>
      </c>
      <c r="G168" s="34">
        <v>6639832</v>
      </c>
      <c r="H168" s="34">
        <v>3</v>
      </c>
      <c r="I168" s="34">
        <v>4</v>
      </c>
    </row>
    <row r="169" spans="2:9" ht="25.5" customHeight="1">
      <c r="B169" s="36">
        <v>68</v>
      </c>
      <c r="C169" s="31">
        <v>6</v>
      </c>
      <c r="D169" s="32">
        <v>6</v>
      </c>
      <c r="E169" s="33"/>
      <c r="F169" s="18">
        <f>IF(ISBLANK(E169),0,IF(E169=Answers!E162,1,-1))</f>
        <v>0</v>
      </c>
      <c r="G169" s="34">
        <v>11776129</v>
      </c>
      <c r="H169" s="34">
        <v>3</v>
      </c>
      <c r="I169" s="34">
        <v>5</v>
      </c>
    </row>
    <row r="170" spans="2:9" ht="25.5" customHeight="1">
      <c r="B170" s="36">
        <v>69</v>
      </c>
      <c r="C170" s="31">
        <v>6</v>
      </c>
      <c r="D170" s="32">
        <v>6</v>
      </c>
      <c r="E170" s="33"/>
      <c r="F170" s="18">
        <f>IF(ISBLANK(E170),0,IF(E170=Answers!E163,1,-1))</f>
        <v>0</v>
      </c>
      <c r="G170" s="34">
        <v>1094201</v>
      </c>
      <c r="H170" s="34">
        <v>3</v>
      </c>
      <c r="I170" s="34">
        <v>6</v>
      </c>
    </row>
    <row r="171" spans="2:9" ht="25.5" customHeight="1">
      <c r="B171" s="36">
        <v>70</v>
      </c>
      <c r="C171" s="31">
        <v>6</v>
      </c>
      <c r="D171" s="32">
        <v>6</v>
      </c>
      <c r="E171" s="33"/>
      <c r="F171" s="18">
        <f>IF(ISBLANK(E171),0,IF(E171=Answers!E164,1,-1))</f>
        <v>0</v>
      </c>
      <c r="G171" s="34">
        <v>3421594</v>
      </c>
      <c r="H171" s="34">
        <v>3</v>
      </c>
      <c r="I171" s="34">
        <v>7</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7"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0"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6"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5"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4"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3"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1"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2"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9"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8"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3"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7"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4"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F150</xm:sqref>
        </x14:conditionalFormatting>
        <x14:conditionalFormatting xmlns:xm="http://schemas.microsoft.com/office/excel/2006/main">
          <x14:cfRule type="iconSet" priority="5"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F152:F171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A109" zoomScaleNormal="100" workbookViewId="0">
      <selection activeCell="E124" sqref="E124"/>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0</v>
      </c>
      <c r="C2" s="59"/>
      <c r="D2" s="59"/>
      <c r="E2" s="59"/>
      <c r="F2" s="59"/>
      <c r="G2" s="59"/>
      <c r="H2" s="59"/>
      <c r="I2" s="59"/>
      <c r="J2" s="59"/>
      <c r="K2" s="60"/>
    </row>
    <row r="3" spans="2:11" ht="21.75" customHeight="1">
      <c r="B3" s="1"/>
      <c r="C3" s="1"/>
      <c r="D3" s="1"/>
      <c r="E3" s="1"/>
      <c r="F3" s="1"/>
      <c r="G3" s="1"/>
      <c r="H3" s="1"/>
      <c r="I3" s="1"/>
    </row>
    <row r="4" spans="2:11" ht="24" customHeight="1">
      <c r="B4" s="61" t="s">
        <v>1</v>
      </c>
      <c r="C4" s="62"/>
      <c r="D4" s="62"/>
      <c r="E4" s="62"/>
      <c r="F4" s="62"/>
      <c r="G4" s="62"/>
      <c r="H4" s="62"/>
      <c r="I4" s="62"/>
      <c r="J4" s="62"/>
      <c r="K4" s="63"/>
    </row>
    <row r="5" spans="2:11" ht="67.5" customHeight="1">
      <c r="B5" s="64" t="s">
        <v>133</v>
      </c>
      <c r="C5" s="65"/>
      <c r="D5" s="65"/>
      <c r="E5" s="65"/>
      <c r="F5" s="65"/>
      <c r="G5" s="65"/>
      <c r="H5" s="65"/>
      <c r="I5" s="65"/>
      <c r="J5" s="65"/>
      <c r="K5" s="66"/>
    </row>
    <row r="6" spans="2:11" ht="25.5" customHeight="1">
      <c r="B6" s="61" t="s">
        <v>2</v>
      </c>
      <c r="C6" s="62"/>
      <c r="D6" s="62"/>
      <c r="E6" s="62"/>
      <c r="F6" s="62"/>
      <c r="G6" s="62"/>
      <c r="H6" s="62"/>
      <c r="I6" s="62"/>
      <c r="J6" s="62"/>
      <c r="K6" s="6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67" t="s">
        <v>69</v>
      </c>
      <c r="H11" s="67"/>
      <c r="I11" s="67"/>
      <c r="J11" s="67"/>
      <c r="K11" s="67"/>
    </row>
    <row r="12" spans="2:11" ht="64.5" customHeight="1">
      <c r="B12" s="19" t="s">
        <v>53</v>
      </c>
      <c r="C12" s="15" t="s">
        <v>135</v>
      </c>
      <c r="D12" s="16">
        <v>30</v>
      </c>
      <c r="E12" s="21">
        <v>2204096</v>
      </c>
      <c r="F12" s="18"/>
      <c r="G12" s="57" t="s">
        <v>70</v>
      </c>
      <c r="H12" s="57"/>
      <c r="I12" s="57"/>
      <c r="J12" s="57"/>
      <c r="K12" s="57"/>
    </row>
    <row r="13" spans="2:11" ht="33.75" customHeight="1">
      <c r="B13" s="19" t="s">
        <v>64</v>
      </c>
      <c r="C13" s="15" t="s">
        <v>63</v>
      </c>
      <c r="D13" s="16">
        <v>20</v>
      </c>
      <c r="E13" s="47">
        <v>10004117235</v>
      </c>
      <c r="F13" s="18"/>
      <c r="G13" s="57" t="s">
        <v>9</v>
      </c>
      <c r="H13" s="57"/>
      <c r="I13" s="57"/>
      <c r="J13" s="57"/>
      <c r="K13" s="57"/>
    </row>
    <row r="14" spans="2:11" ht="33.75" customHeight="1">
      <c r="B14" s="19" t="s">
        <v>10</v>
      </c>
      <c r="C14" s="15">
        <v>6</v>
      </c>
      <c r="D14" s="20">
        <v>40</v>
      </c>
      <c r="E14" s="23">
        <v>949</v>
      </c>
      <c r="F14" s="18"/>
      <c r="G14" s="57" t="s">
        <v>71</v>
      </c>
      <c r="H14" s="57"/>
      <c r="I14" s="57"/>
      <c r="J14" s="57"/>
      <c r="K14" s="57"/>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2:K12"/>
    <mergeCell ref="B2:K2"/>
    <mergeCell ref="B4:K4"/>
    <mergeCell ref="B5:K5"/>
    <mergeCell ref="B6:K6"/>
    <mergeCell ref="G11:K11"/>
    <mergeCell ref="G13:K13"/>
    <mergeCell ref="G14:K14"/>
    <mergeCell ref="H70:K70"/>
    <mergeCell ref="H93:K93"/>
    <mergeCell ref="L93:O93"/>
  </mergeCells>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2:X24"/>
  <sheetViews>
    <sheetView zoomScale="70" zoomScaleNormal="70" workbookViewId="0">
      <selection activeCell="B5" sqref="B5:B14"/>
    </sheetView>
  </sheetViews>
  <sheetFormatPr defaultColWidth="11.44140625" defaultRowHeight="25.8"/>
  <cols>
    <col min="1" max="1" width="21.109375" style="45" bestFit="1" customWidth="1"/>
    <col min="2" max="2" width="43" style="45" bestFit="1" customWidth="1"/>
    <col min="3" max="3" width="15.44140625" style="45" bestFit="1" customWidth="1"/>
    <col min="4" max="4" width="27.6640625" style="45" bestFit="1" customWidth="1"/>
    <col min="5" max="5" width="15.44140625" style="45" bestFit="1" customWidth="1"/>
    <col min="6" max="6" width="27.6640625" style="45" bestFit="1" customWidth="1"/>
    <col min="7" max="7" width="15.4414062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2" spans="1:24">
      <c r="A2" s="53" t="str">
        <f>_xlfn.TRANSLATE(A3,,"en")</f>
        <v>Level</v>
      </c>
      <c r="B2" s="53" t="str">
        <f>_xlfn.TRANSLATE(B3,,"en")</f>
        <v>Bank</v>
      </c>
      <c r="C2" s="53" t="s">
        <v>185</v>
      </c>
      <c r="D2" s="53" t="s">
        <v>192</v>
      </c>
      <c r="E2" s="53" t="s">
        <v>186</v>
      </c>
      <c r="F2" s="53" t="s">
        <v>193</v>
      </c>
      <c r="G2" s="53" t="s">
        <v>187</v>
      </c>
      <c r="H2" s="53" t="s">
        <v>194</v>
      </c>
      <c r="I2" s="53" t="s">
        <v>188</v>
      </c>
      <c r="J2" s="53" t="s">
        <v>195</v>
      </c>
      <c r="K2" s="53" t="s">
        <v>189</v>
      </c>
      <c r="L2" s="53" t="s">
        <v>196</v>
      </c>
      <c r="M2" s="53" t="s">
        <v>190</v>
      </c>
      <c r="N2" s="53" t="s">
        <v>197</v>
      </c>
      <c r="O2" s="53" t="s">
        <v>191</v>
      </c>
      <c r="P2" s="53" t="s">
        <v>198</v>
      </c>
    </row>
    <row r="3" spans="1:24">
      <c r="A3" s="45" t="s">
        <v>15</v>
      </c>
      <c r="B3" s="45" t="s">
        <v>33</v>
      </c>
      <c r="C3" s="51" t="s">
        <v>34</v>
      </c>
      <c r="D3" s="51" t="s">
        <v>125</v>
      </c>
      <c r="E3" s="45" t="s">
        <v>35</v>
      </c>
      <c r="F3" s="45" t="s">
        <v>126</v>
      </c>
      <c r="G3" s="51" t="s">
        <v>36</v>
      </c>
      <c r="H3" s="51" t="s">
        <v>127</v>
      </c>
      <c r="I3" s="45" t="s">
        <v>37</v>
      </c>
      <c r="J3" s="45" t="s">
        <v>128</v>
      </c>
      <c r="K3" s="51" t="s">
        <v>38</v>
      </c>
      <c r="L3" s="51" t="s">
        <v>129</v>
      </c>
      <c r="M3" s="45" t="s">
        <v>39</v>
      </c>
      <c r="N3" s="45" t="s">
        <v>130</v>
      </c>
      <c r="O3" s="51" t="s">
        <v>40</v>
      </c>
      <c r="P3" s="51" t="s">
        <v>131</v>
      </c>
      <c r="R3" s="45">
        <v>2203</v>
      </c>
    </row>
    <row r="4" spans="1:24">
      <c r="A4" s="45">
        <v>6</v>
      </c>
      <c r="B4" s="45" t="s">
        <v>41</v>
      </c>
      <c r="C4" s="46">
        <v>100</v>
      </c>
      <c r="D4" s="46">
        <v>100</v>
      </c>
      <c r="E4" s="46">
        <v>50</v>
      </c>
      <c r="F4" s="46">
        <v>100</v>
      </c>
      <c r="G4" s="46">
        <v>20</v>
      </c>
      <c r="H4" s="46">
        <v>100</v>
      </c>
      <c r="I4" s="46">
        <v>10</v>
      </c>
      <c r="J4" s="46">
        <v>100</v>
      </c>
      <c r="K4" s="46">
        <v>5</v>
      </c>
      <c r="L4" s="46">
        <v>100</v>
      </c>
      <c r="M4" s="46">
        <v>2</v>
      </c>
      <c r="N4" s="46">
        <v>100</v>
      </c>
      <c r="O4" s="46">
        <v>1</v>
      </c>
      <c r="P4" s="46">
        <v>100</v>
      </c>
      <c r="R4" s="45" cm="1">
        <f t="array" ref="R4:X4">INDEX(Bankdata[],6,_xlfn.SEQUENCE(1,7,3,2))</f>
        <v>75462</v>
      </c>
      <c r="S4" s="45">
        <v>24310</v>
      </c>
      <c r="T4" s="45">
        <v>4822</v>
      </c>
      <c r="U4" s="45">
        <v>2724</v>
      </c>
      <c r="V4" s="45">
        <v>199</v>
      </c>
      <c r="W4" s="45">
        <v>45</v>
      </c>
      <c r="X4" s="45">
        <v>1</v>
      </c>
    </row>
    <row r="5" spans="1:24">
      <c r="A5" s="45" t="s">
        <v>42</v>
      </c>
      <c r="B5" s="45" t="s">
        <v>43</v>
      </c>
      <c r="C5" s="46">
        <v>100000</v>
      </c>
      <c r="D5" s="46">
        <v>100</v>
      </c>
      <c r="E5" s="46">
        <v>50000</v>
      </c>
      <c r="F5" s="46">
        <v>100</v>
      </c>
      <c r="G5" s="46">
        <v>20000</v>
      </c>
      <c r="H5" s="46">
        <v>100</v>
      </c>
      <c r="I5" s="46">
        <v>7500</v>
      </c>
      <c r="J5" s="46">
        <v>100</v>
      </c>
      <c r="K5" s="46">
        <v>2250</v>
      </c>
      <c r="L5" s="46">
        <v>100</v>
      </c>
      <c r="M5" s="46">
        <v>25</v>
      </c>
      <c r="N5" s="46">
        <v>100</v>
      </c>
      <c r="O5" s="46">
        <v>1</v>
      </c>
      <c r="P5" s="46">
        <v>100</v>
      </c>
      <c r="R5" s="45" cm="1">
        <f t="array" ref="R5:X5">INDEX(Bankdata[],6,_xlfn.SEQUENCE(1,7,4,2))</f>
        <v>972</v>
      </c>
      <c r="S5" s="45">
        <v>2785</v>
      </c>
      <c r="T5" s="45">
        <v>1801</v>
      </c>
      <c r="U5" s="45">
        <v>1256</v>
      </c>
      <c r="V5" s="45">
        <v>3768</v>
      </c>
      <c r="W5" s="45">
        <v>1794</v>
      </c>
      <c r="X5" s="45">
        <v>1318</v>
      </c>
    </row>
    <row r="6" spans="1:24">
      <c r="A6" s="45" t="s">
        <v>42</v>
      </c>
      <c r="B6" s="45" t="s">
        <v>44</v>
      </c>
      <c r="C6" s="46">
        <v>62013</v>
      </c>
      <c r="D6" s="46">
        <v>3584</v>
      </c>
      <c r="E6" s="46">
        <v>12152</v>
      </c>
      <c r="F6" s="46">
        <v>3486</v>
      </c>
      <c r="G6" s="46">
        <v>11241</v>
      </c>
      <c r="H6" s="46">
        <v>2203</v>
      </c>
      <c r="I6" s="46">
        <v>2850</v>
      </c>
      <c r="J6" s="46">
        <v>3599</v>
      </c>
      <c r="K6" s="46">
        <v>100</v>
      </c>
      <c r="L6" s="46">
        <v>3635</v>
      </c>
      <c r="M6" s="46">
        <v>94</v>
      </c>
      <c r="N6" s="46">
        <v>2150</v>
      </c>
      <c r="O6" s="46">
        <v>1</v>
      </c>
      <c r="P6" s="46">
        <v>1337</v>
      </c>
      <c r="R6" s="45" cm="1">
        <f t="array" ref="R6:X6">_xlfn.LET(_xlpm.z,_xlfn.SORTBY(_xlfn.ANCHORARRAY(R4),_xlfn.ANCHORARRAY(R4),-1),_xlpm.q,_xlfn.SORTBY(_xlfn.ANCHORARRAY(R5),_xlfn.ANCHORARRAY(R4),-1),
_xlfn.SCAN(2203,_xlfn.SEQUENCE(1,7),
_xlfn.LAMBDA(_xlpm.a,_xlpm.v,
_xlfn.LET(_xlpm.tmp,_xlpm.a-INDEX(_xlpm.z,1,_xlpm.v)*MIN(QUOTIENT(_xlpm.a,INDEX(_xlpm.z,1,_xlpm.v)),INDEX(_xlpm.q,1,_xlpm.v)),_xlpm.tmp))))</f>
        <v>2203</v>
      </c>
      <c r="S6" s="45">
        <v>2203</v>
      </c>
      <c r="T6" s="45">
        <v>2203</v>
      </c>
      <c r="U6" s="45">
        <v>2203</v>
      </c>
      <c r="V6" s="45">
        <v>14</v>
      </c>
      <c r="W6" s="45">
        <v>14</v>
      </c>
      <c r="X6" s="45">
        <v>0</v>
      </c>
    </row>
    <row r="7" spans="1:24">
      <c r="A7" s="45" t="s">
        <v>42</v>
      </c>
      <c r="B7" s="45" t="s">
        <v>45</v>
      </c>
      <c r="C7" s="46">
        <v>25398</v>
      </c>
      <c r="D7" s="46">
        <v>321</v>
      </c>
      <c r="E7" s="46">
        <v>5414</v>
      </c>
      <c r="F7" s="46">
        <v>3619</v>
      </c>
      <c r="G7" s="46">
        <v>4484</v>
      </c>
      <c r="H7" s="46">
        <v>1231</v>
      </c>
      <c r="I7" s="46">
        <v>3238</v>
      </c>
      <c r="J7" s="46">
        <v>673</v>
      </c>
      <c r="K7" s="46">
        <v>130</v>
      </c>
      <c r="L7" s="46">
        <v>2322</v>
      </c>
      <c r="M7" s="46">
        <v>27</v>
      </c>
      <c r="N7" s="46">
        <v>3235</v>
      </c>
      <c r="O7" s="46">
        <v>1</v>
      </c>
      <c r="P7" s="46">
        <v>3213</v>
      </c>
    </row>
    <row r="8" spans="1:24">
      <c r="A8" s="45" t="s">
        <v>42</v>
      </c>
      <c r="B8" s="45" t="s">
        <v>46</v>
      </c>
      <c r="C8" s="46">
        <v>90046</v>
      </c>
      <c r="D8" s="46">
        <v>4313</v>
      </c>
      <c r="E8" s="46">
        <v>13451</v>
      </c>
      <c r="F8" s="46">
        <v>2305</v>
      </c>
      <c r="G8" s="46">
        <v>9278</v>
      </c>
      <c r="H8" s="46">
        <v>2168</v>
      </c>
      <c r="I8" s="46">
        <v>3209</v>
      </c>
      <c r="J8" s="46">
        <v>119</v>
      </c>
      <c r="K8" s="46">
        <v>137</v>
      </c>
      <c r="L8" s="46">
        <v>296</v>
      </c>
      <c r="M8" s="46">
        <v>59</v>
      </c>
      <c r="N8" s="46">
        <v>3210</v>
      </c>
      <c r="O8" s="46">
        <v>1</v>
      </c>
      <c r="P8" s="46">
        <v>368</v>
      </c>
      <c r="R8" s="45" cm="1">
        <f t="array" ref="R8:R9">_xlfn.LET(_xlpm.z, _xlfn.SORTBY(_xlfn.ANCHORARRAY(R4),_xlfn.ANCHORARRAY( R4), -1), _xlpm.q, _xlfn.SORTBY(_xlfn.ANCHORARRAY(R5),_xlfn.ANCHORARRAY( R4), -1), _xlfn.REDUCE(_xlfn.VSTACK(2203, 0, 0, 0), _xlfn.SEQUENCE(1, 7), _xlfn.LAMBDA(_xlpm.a,_xlpm.v, _xlfn.LET(_xlpm.rs, INDEX(_xlpm.a, 1, 1), _xlpm.n0, INDEX(_xlpm.a, 2, 1), _xlpm.dv, INDEX(_xlpm.z, 1, _xlpm.v), _xlpm.mx, INDEX(_xlpm.q, 1, _xlpm.v), _xlpm.n, MIN(QUOTIENT(_xlpm.rs, _xlpm.dv), _xlpm.mx), _xlpm.acc, _xlpm.rs - _xlpm.dv * _xlpm.n, _xlfn.VSTACK(_xlpm.acc, _xlpm.n + _xlpm.n0)))))</f>
        <v>0</v>
      </c>
    </row>
    <row r="9" spans="1:24">
      <c r="A9" s="45" t="s">
        <v>42</v>
      </c>
      <c r="B9" s="45" t="s">
        <v>47</v>
      </c>
      <c r="C9" s="46">
        <v>75462</v>
      </c>
      <c r="D9" s="46">
        <v>972</v>
      </c>
      <c r="E9" s="46">
        <v>24310</v>
      </c>
      <c r="F9" s="46">
        <v>2785</v>
      </c>
      <c r="G9" s="46">
        <v>4822</v>
      </c>
      <c r="H9" s="46">
        <v>1801</v>
      </c>
      <c r="I9" s="46">
        <v>2724</v>
      </c>
      <c r="J9" s="46">
        <v>1256</v>
      </c>
      <c r="K9" s="46">
        <v>199</v>
      </c>
      <c r="L9" s="46">
        <v>3768</v>
      </c>
      <c r="M9" s="46">
        <v>45</v>
      </c>
      <c r="N9" s="46">
        <v>1794</v>
      </c>
      <c r="O9" s="46">
        <v>1</v>
      </c>
      <c r="P9" s="46">
        <v>1318</v>
      </c>
      <c r="R9" s="45">
        <v>25</v>
      </c>
    </row>
    <row r="10" spans="1:24">
      <c r="A10" s="45" t="s">
        <v>42</v>
      </c>
      <c r="B10" s="45" t="s">
        <v>48</v>
      </c>
      <c r="C10" s="46">
        <v>54159</v>
      </c>
      <c r="D10" s="46">
        <v>3698</v>
      </c>
      <c r="E10" s="46">
        <v>12111</v>
      </c>
      <c r="F10" s="46">
        <v>415</v>
      </c>
      <c r="G10" s="46">
        <v>9313</v>
      </c>
      <c r="H10" s="46">
        <v>972</v>
      </c>
      <c r="I10" s="46">
        <v>2427</v>
      </c>
      <c r="J10" s="46">
        <v>3384</v>
      </c>
      <c r="K10" s="46">
        <v>116</v>
      </c>
      <c r="L10" s="46">
        <v>3053</v>
      </c>
      <c r="M10" s="46">
        <v>71</v>
      </c>
      <c r="N10" s="46">
        <v>782</v>
      </c>
      <c r="O10" s="46">
        <v>1</v>
      </c>
      <c r="P10" s="46">
        <v>972</v>
      </c>
    </row>
    <row r="11" spans="1:24">
      <c r="A11" s="45" t="s">
        <v>42</v>
      </c>
      <c r="B11" s="45" t="s">
        <v>49</v>
      </c>
      <c r="C11" s="46">
        <v>39398</v>
      </c>
      <c r="D11" s="46">
        <v>2304</v>
      </c>
      <c r="E11" s="46">
        <v>22222</v>
      </c>
      <c r="F11" s="46">
        <v>1141</v>
      </c>
      <c r="G11" s="46">
        <v>9394</v>
      </c>
      <c r="H11" s="46">
        <v>90</v>
      </c>
      <c r="I11" s="46">
        <v>1469</v>
      </c>
      <c r="J11" s="46">
        <v>1680</v>
      </c>
      <c r="K11" s="46">
        <v>195</v>
      </c>
      <c r="L11" s="46">
        <v>2558</v>
      </c>
      <c r="M11" s="46">
        <v>100</v>
      </c>
      <c r="N11" s="46">
        <v>805</v>
      </c>
      <c r="O11" s="46">
        <v>1</v>
      </c>
      <c r="P11" s="46">
        <v>687</v>
      </c>
      <c r="R11" s="45" cm="1">
        <f t="array" ref="R11:R12">_xlfn.LAMBDA(_xlpm.s,_xlpm.r, _xlfn.LET(_xlpm.z0, INDEX(Bankdata[], _xlpm.r, _xlfn.SEQUENCE(1, 7, 3, 2)), _xlpm.q0, INDEX(Bankdata[], 6, _xlfn.SEQUENCE(1, 7, 4, 2)), _xlpm.z, _xlfn.SORTBY(_xlpm.z0, _xlpm.z0, -1), _xlpm.q, _xlfn.SORTBY(_xlpm.q0, _xlpm.z0, -1), _xlfn.REDUCE(_xlfn.VSTACK(_xlpm.s, 0, 0, 0), _xlfn.SEQUENCE(1, 7), _xlfn.LAMBDA(_xlpm.a,_xlpm.v, _xlfn.LET(_xlpm.rs, INDEX(_xlpm.a, 1, 1), _xlpm.n0, INDEX(_xlpm.a, 2, 1), _xlpm.dv, INDEX(_xlpm.z, 1, _xlpm.v), _xlpm.mx, INDEX(_xlpm.q, 1, _xlpm.v), _xlpm.n, MIN(QUOTIENT(_xlpm.rs, _xlpm.dv), _xlpm.mx), _xlpm.acc, _xlpm.rs - _xlpm.dv * _xlpm.n, _xlfn.VSTACK(_xlpm.acc, _xlpm.n + _xlpm.n0))))))(2203, 6)</f>
        <v>0</v>
      </c>
    </row>
    <row r="12" spans="1:24">
      <c r="A12" s="45" t="s">
        <v>42</v>
      </c>
      <c r="B12" s="45" t="s">
        <v>50</v>
      </c>
      <c r="C12" s="46">
        <v>83922</v>
      </c>
      <c r="D12" s="46">
        <v>3379</v>
      </c>
      <c r="E12" s="46">
        <v>24169</v>
      </c>
      <c r="F12" s="46">
        <v>205</v>
      </c>
      <c r="G12" s="46">
        <v>4752</v>
      </c>
      <c r="H12" s="46">
        <v>3000</v>
      </c>
      <c r="I12" s="46">
        <v>2784</v>
      </c>
      <c r="J12" s="46">
        <v>2772</v>
      </c>
      <c r="K12" s="46">
        <v>122</v>
      </c>
      <c r="L12" s="46">
        <v>3854</v>
      </c>
      <c r="M12" s="46">
        <v>90</v>
      </c>
      <c r="N12" s="46">
        <v>1092</v>
      </c>
      <c r="O12" s="46">
        <v>1</v>
      </c>
      <c r="P12" s="46">
        <v>3349</v>
      </c>
      <c r="R12" s="45">
        <v>25</v>
      </c>
    </row>
    <row r="13" spans="1:24">
      <c r="A13" s="45" t="s">
        <v>42</v>
      </c>
      <c r="B13" s="45" t="s">
        <v>51</v>
      </c>
      <c r="C13" s="46">
        <v>59042</v>
      </c>
      <c r="D13" s="46">
        <v>2020</v>
      </c>
      <c r="E13" s="46">
        <v>34102</v>
      </c>
      <c r="F13" s="46">
        <v>2393</v>
      </c>
      <c r="G13" s="46">
        <v>7985</v>
      </c>
      <c r="H13" s="46">
        <v>3959</v>
      </c>
      <c r="I13" s="46">
        <v>1213</v>
      </c>
      <c r="J13" s="46">
        <v>3346</v>
      </c>
      <c r="K13" s="46">
        <v>145</v>
      </c>
      <c r="L13" s="46">
        <v>2299</v>
      </c>
      <c r="M13" s="46">
        <v>50</v>
      </c>
      <c r="N13" s="46">
        <v>2887</v>
      </c>
      <c r="O13" s="46">
        <v>1</v>
      </c>
      <c r="P13" s="46">
        <v>3177</v>
      </c>
    </row>
    <row r="14" spans="1:24">
      <c r="A14" s="45" t="s">
        <v>42</v>
      </c>
      <c r="B14" s="45" t="s">
        <v>52</v>
      </c>
      <c r="C14" s="46">
        <v>74884</v>
      </c>
      <c r="D14" s="46">
        <v>715</v>
      </c>
      <c r="E14" s="46">
        <v>32415</v>
      </c>
      <c r="F14" s="46">
        <v>2489</v>
      </c>
      <c r="G14" s="46">
        <v>9040</v>
      </c>
      <c r="H14" s="46">
        <v>2195</v>
      </c>
      <c r="I14" s="46">
        <v>420</v>
      </c>
      <c r="J14" s="46">
        <v>1705</v>
      </c>
      <c r="K14" s="46">
        <v>137</v>
      </c>
      <c r="L14" s="46">
        <v>2262</v>
      </c>
      <c r="M14" s="46">
        <v>42</v>
      </c>
      <c r="N14" s="46">
        <v>459</v>
      </c>
      <c r="O14" s="46">
        <v>1</v>
      </c>
      <c r="P14" s="46">
        <v>3268</v>
      </c>
      <c r="R14" s="45" cm="1">
        <f t="array" ref="R14:R15">_fx(2203,6)</f>
        <v>0</v>
      </c>
    </row>
    <row r="15" spans="1:24">
      <c r="A15" s="45" t="s">
        <v>53</v>
      </c>
      <c r="B15" s="45" t="s">
        <v>54</v>
      </c>
      <c r="C15" s="46">
        <v>60402</v>
      </c>
      <c r="D15" s="46">
        <v>16699</v>
      </c>
      <c r="E15" s="46">
        <v>20945</v>
      </c>
      <c r="F15" s="46">
        <v>13293</v>
      </c>
      <c r="G15" s="46">
        <v>8212</v>
      </c>
      <c r="H15" s="46">
        <v>42248</v>
      </c>
      <c r="I15" s="46">
        <v>2531</v>
      </c>
      <c r="J15" s="46">
        <v>69188</v>
      </c>
      <c r="K15" s="46">
        <v>321</v>
      </c>
      <c r="L15" s="46">
        <v>2204</v>
      </c>
      <c r="M15" s="46">
        <v>55</v>
      </c>
      <c r="N15" s="46">
        <v>1510</v>
      </c>
      <c r="O15" s="46">
        <v>1</v>
      </c>
      <c r="P15" s="46">
        <v>1626</v>
      </c>
      <c r="R15" s="45">
        <v>25</v>
      </c>
    </row>
    <row r="16" spans="1:24">
      <c r="A16" s="45" t="s">
        <v>53</v>
      </c>
      <c r="B16" s="45" t="s">
        <v>55</v>
      </c>
      <c r="C16" s="46">
        <v>164283</v>
      </c>
      <c r="D16" s="46">
        <v>144584</v>
      </c>
      <c r="E16" s="46">
        <v>96901</v>
      </c>
      <c r="F16" s="46">
        <v>46925</v>
      </c>
      <c r="G16" s="46">
        <v>9009</v>
      </c>
      <c r="H16" s="46">
        <v>16543</v>
      </c>
      <c r="I16" s="46">
        <v>184</v>
      </c>
      <c r="J16" s="46">
        <v>13794</v>
      </c>
      <c r="K16" s="46">
        <v>88</v>
      </c>
      <c r="L16" s="46">
        <v>3584</v>
      </c>
      <c r="M16" s="46">
        <v>6</v>
      </c>
      <c r="N16" s="46">
        <v>3584</v>
      </c>
      <c r="O16" s="46">
        <v>1</v>
      </c>
      <c r="P16" s="46">
        <v>3584</v>
      </c>
    </row>
    <row r="17" spans="1:16">
      <c r="A17" s="45" t="s">
        <v>53</v>
      </c>
      <c r="B17" s="45" t="s">
        <v>56</v>
      </c>
      <c r="C17" s="46">
        <v>390050</v>
      </c>
      <c r="D17" s="46">
        <v>117503</v>
      </c>
      <c r="E17" s="46">
        <v>86291</v>
      </c>
      <c r="F17" s="46">
        <v>26623</v>
      </c>
      <c r="G17" s="46">
        <v>6252</v>
      </c>
      <c r="H17" s="46">
        <v>20944</v>
      </c>
      <c r="I17" s="46">
        <v>103</v>
      </c>
      <c r="J17" s="46">
        <v>74552</v>
      </c>
      <c r="K17" s="46">
        <v>20</v>
      </c>
      <c r="L17" s="46">
        <v>321</v>
      </c>
      <c r="M17" s="46">
        <v>2</v>
      </c>
      <c r="N17" s="46">
        <v>321</v>
      </c>
      <c r="O17" s="46">
        <v>1</v>
      </c>
      <c r="P17" s="46">
        <v>321</v>
      </c>
    </row>
    <row r="18" spans="1:16">
      <c r="A18" s="45" t="s">
        <v>53</v>
      </c>
      <c r="B18" s="45" t="s">
        <v>57</v>
      </c>
      <c r="C18" s="46">
        <v>946322</v>
      </c>
      <c r="D18" s="46">
        <v>140839</v>
      </c>
      <c r="E18" s="46">
        <v>75447</v>
      </c>
      <c r="F18" s="46">
        <v>49059</v>
      </c>
      <c r="G18" s="46">
        <v>3282</v>
      </c>
      <c r="H18" s="46">
        <v>92570</v>
      </c>
      <c r="I18" s="46">
        <v>339</v>
      </c>
      <c r="J18" s="46">
        <v>18534</v>
      </c>
      <c r="K18" s="46">
        <v>87</v>
      </c>
      <c r="L18" s="46">
        <v>4313</v>
      </c>
      <c r="M18" s="46">
        <v>3</v>
      </c>
      <c r="N18" s="46">
        <v>4313</v>
      </c>
      <c r="O18" s="46">
        <v>1</v>
      </c>
      <c r="P18" s="46">
        <v>4313</v>
      </c>
    </row>
    <row r="19" spans="1:16">
      <c r="A19" s="45" t="s">
        <v>53</v>
      </c>
      <c r="B19" s="45" t="s">
        <v>58</v>
      </c>
      <c r="C19" s="46">
        <v>957047</v>
      </c>
      <c r="D19" s="46">
        <v>21019</v>
      </c>
      <c r="E19" s="46">
        <v>95229</v>
      </c>
      <c r="F19" s="46">
        <v>25445</v>
      </c>
      <c r="G19" s="46">
        <v>8783</v>
      </c>
      <c r="H19" s="46">
        <v>62884</v>
      </c>
      <c r="I19" s="46">
        <v>799</v>
      </c>
      <c r="J19" s="46">
        <v>58071</v>
      </c>
      <c r="K19" s="46">
        <v>84</v>
      </c>
      <c r="L19" s="46">
        <v>972</v>
      </c>
      <c r="M19" s="46">
        <v>10</v>
      </c>
      <c r="N19" s="46">
        <v>972</v>
      </c>
      <c r="O19" s="46">
        <v>1</v>
      </c>
      <c r="P19" s="46">
        <v>972</v>
      </c>
    </row>
    <row r="20" spans="1:16">
      <c r="A20" s="45" t="s">
        <v>53</v>
      </c>
      <c r="B20" s="45" t="s">
        <v>59</v>
      </c>
      <c r="C20" s="46">
        <v>557816</v>
      </c>
      <c r="D20" s="46">
        <v>118992</v>
      </c>
      <c r="E20" s="46">
        <v>37539</v>
      </c>
      <c r="F20" s="46">
        <v>66573</v>
      </c>
      <c r="G20" s="46">
        <v>4196</v>
      </c>
      <c r="H20" s="46">
        <v>31595</v>
      </c>
      <c r="I20" s="46">
        <v>793</v>
      </c>
      <c r="J20" s="46">
        <v>98624</v>
      </c>
      <c r="K20" s="46">
        <v>82</v>
      </c>
      <c r="L20" s="46">
        <v>3698</v>
      </c>
      <c r="M20" s="46">
        <v>4</v>
      </c>
      <c r="N20" s="46">
        <v>3698</v>
      </c>
      <c r="O20" s="46">
        <v>1</v>
      </c>
      <c r="P20" s="46">
        <v>3698</v>
      </c>
    </row>
    <row r="21" spans="1:16">
      <c r="A21" s="45" t="s">
        <v>53</v>
      </c>
      <c r="B21" s="45" t="s">
        <v>60</v>
      </c>
      <c r="C21" s="46">
        <v>433171</v>
      </c>
      <c r="D21" s="46">
        <v>110112</v>
      </c>
      <c r="E21" s="46">
        <v>38578</v>
      </c>
      <c r="F21" s="46">
        <v>18343</v>
      </c>
      <c r="G21" s="46">
        <v>4623</v>
      </c>
      <c r="H21" s="46">
        <v>44759</v>
      </c>
      <c r="I21" s="46">
        <v>620</v>
      </c>
      <c r="J21" s="46">
        <v>34982</v>
      </c>
      <c r="K21" s="46">
        <v>97</v>
      </c>
      <c r="L21" s="46">
        <v>2304</v>
      </c>
      <c r="M21" s="46">
        <v>3</v>
      </c>
      <c r="N21" s="46">
        <v>2304</v>
      </c>
      <c r="O21" s="46">
        <v>1</v>
      </c>
      <c r="P21" s="46">
        <v>2304</v>
      </c>
    </row>
    <row r="22" spans="1:16">
      <c r="A22" s="45" t="s">
        <v>53</v>
      </c>
      <c r="B22" s="45" t="s">
        <v>61</v>
      </c>
      <c r="C22" s="46">
        <v>503786</v>
      </c>
      <c r="D22" s="46">
        <v>31459</v>
      </c>
      <c r="E22" s="46">
        <v>44685</v>
      </c>
      <c r="F22" s="46">
        <v>19174</v>
      </c>
      <c r="G22" s="46">
        <v>7744</v>
      </c>
      <c r="H22" s="46">
        <v>22968</v>
      </c>
      <c r="I22" s="46">
        <v>671</v>
      </c>
      <c r="J22" s="46">
        <v>20958</v>
      </c>
      <c r="K22" s="46">
        <v>25</v>
      </c>
      <c r="L22" s="46">
        <v>3379</v>
      </c>
      <c r="M22" s="46">
        <v>9</v>
      </c>
      <c r="N22" s="46">
        <v>3379</v>
      </c>
      <c r="O22" s="46">
        <v>1</v>
      </c>
      <c r="P22" s="46">
        <v>3379</v>
      </c>
    </row>
    <row r="23" spans="1:16">
      <c r="A23" s="45" t="s">
        <v>53</v>
      </c>
      <c r="B23" s="45" t="s">
        <v>62</v>
      </c>
      <c r="C23" s="46">
        <v>958141</v>
      </c>
      <c r="D23" s="46">
        <v>103522</v>
      </c>
      <c r="E23" s="46">
        <v>73334</v>
      </c>
      <c r="F23" s="46">
        <v>33315</v>
      </c>
      <c r="G23" s="46">
        <v>7680</v>
      </c>
      <c r="H23" s="46">
        <v>73995</v>
      </c>
      <c r="I23" s="46">
        <v>319</v>
      </c>
      <c r="J23" s="46">
        <v>52690</v>
      </c>
      <c r="K23" s="46">
        <v>86</v>
      </c>
      <c r="L23" s="46">
        <v>2020</v>
      </c>
      <c r="M23" s="46">
        <v>3</v>
      </c>
      <c r="N23" s="46">
        <v>2020</v>
      </c>
      <c r="O23" s="46">
        <v>1</v>
      </c>
      <c r="P23" s="46">
        <v>2020</v>
      </c>
    </row>
    <row r="24" spans="1:16">
      <c r="A24" s="45" t="s">
        <v>53</v>
      </c>
      <c r="B24" s="45" t="s">
        <v>132</v>
      </c>
      <c r="C24" s="46">
        <v>304665</v>
      </c>
      <c r="D24" s="46">
        <v>149373</v>
      </c>
      <c r="E24" s="46">
        <v>34273</v>
      </c>
      <c r="F24" s="46">
        <v>26923</v>
      </c>
      <c r="G24" s="46">
        <v>3303</v>
      </c>
      <c r="H24" s="46">
        <v>77860</v>
      </c>
      <c r="I24" s="46">
        <v>797</v>
      </c>
      <c r="J24" s="46">
        <v>91627</v>
      </c>
      <c r="K24" s="46">
        <v>96</v>
      </c>
      <c r="L24" s="46">
        <v>715</v>
      </c>
      <c r="M24" s="46">
        <v>6</v>
      </c>
      <c r="N24" s="46">
        <v>715</v>
      </c>
      <c r="O24" s="46">
        <v>1</v>
      </c>
      <c r="P24" s="46">
        <v>715</v>
      </c>
    </row>
  </sheetData>
  <pageMargins left="0.7" right="0.7" top="0.78740157499999996" bottom="0.78740157499999996"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7FE79769-81E1-43B0-85C4-9E635A02D93A}">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 DE</vt:lpstr>
      <vt:lpstr>Case EN</vt:lpstr>
      <vt:lpstr>Answers</vt:lpstr>
      <vt:lpstr>Banks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2025-07-25T04:49:59Z</dcterms:modified>
</cp:coreProperties>
</file>