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B0F32F7-4391-40E3-A434-D9E0CBAFA676}" xr6:coauthVersionLast="47" xr6:coauthVersionMax="47" xr10:uidLastSave="{00000000-0000-0000-0000-000000000000}"/>
  <bookViews>
    <workbookView xWindow="-108" yWindow="-108" windowWidth="23256" windowHeight="12456" firstSheet="2" activeTab="3" xr2:uid="{AD5FE48E-9CE6-4EDE-8F69-E8FD3B4EAF42}"/>
  </bookViews>
  <sheets>
    <sheet name="Formula208" sheetId="1" r:id="rId1"/>
    <sheet name="Formula229" sheetId="4" r:id="rId2"/>
    <sheet name="Formula229 (2)" sheetId="6" r:id="rId3"/>
    <sheet name="Formula229 (3)" sheetId="7" r:id="rId4"/>
    <sheet name="Formats" sheetId="2" r:id="rId5"/>
    <sheet name="Lists" sheetId="3" r:id="rId6"/>
  </sheets>
  <definedNames>
    <definedName name="_Alt">Formula208!$D$23</definedName>
    <definedName name="_d" localSheetId="1">Formula229!$C$6</definedName>
    <definedName name="_d" localSheetId="2">'Formula229 (2)'!$C$6</definedName>
    <definedName name="_d" localSheetId="3">'Formula229 (3)'!$C$6</definedName>
    <definedName name="_d">Formula208!$D$8</definedName>
    <definedName name="_fHM">_xlfn.LAMBDA(_xlpm.a, INT(_xlpm.a) &amp; "° " &amp; FIXED(MOD(_xlpm.a, 1) * 60, 1) &amp; "'")</definedName>
    <definedName name="_h">Formula208!$D$11</definedName>
    <definedName name="_HC" comment="Computed altitude_x000a_" localSheetId="1">Formula229!$D$11</definedName>
    <definedName name="_HC" comment="Computed altitude_x000a_" localSheetId="2">'Formula229 (2)'!$D$11</definedName>
    <definedName name="_HC" comment="Computed altitude_x000a_" localSheetId="3">'Formula229 (3)'!$D$11</definedName>
    <definedName name="_L" localSheetId="1">Formula229!$C$5</definedName>
    <definedName name="_L" localSheetId="2">'Formula229 (2)'!$C$5</definedName>
    <definedName name="_L" localSheetId="3">'Formula229 (3)'!$C$5</definedName>
    <definedName name="_L">Formula208!$D$7</definedName>
    <definedName name="_PX">Formula208!$D$20</definedName>
    <definedName name="_PZ">Formula208!$D$21</definedName>
    <definedName name="_t" localSheetId="1">Formula229!$C$7</definedName>
    <definedName name="_t" localSheetId="2">'Formula229 (2)'!$C$7</definedName>
    <definedName name="_t" localSheetId="3">'Formula229 (3)'!$C$7</definedName>
    <definedName name="_t">Formula208!$D$9</definedName>
    <definedName name="_Z">Formula208!$D$12</definedName>
    <definedName name="_ZPA">Formula208!$D$24</definedName>
    <definedName name="_ZX">Formula208!$D$22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7" l="1"/>
  <c r="C12" i="7"/>
  <c r="C11" i="7"/>
  <c r="K6" i="7"/>
  <c r="J6" i="7"/>
  <c r="I6" i="7"/>
  <c r="C12" i="6"/>
  <c r="C13" i="6" s="1"/>
  <c r="C12" i="4"/>
  <c r="C13" i="4" s="1"/>
  <c r="D13" i="4" s="1" a="1"/>
  <c r="D13" i="4" s="1"/>
  <c r="C14" i="6"/>
  <c r="D14" i="6" s="1" a="1"/>
  <c r="D14" i="6" s="1"/>
  <c r="C11" i="6"/>
  <c r="D11" i="6" s="1" a="1"/>
  <c r="D11" i="6" s="1"/>
  <c r="K6" i="6"/>
  <c r="J6" i="6"/>
  <c r="I6" i="6"/>
  <c r="C14" i="4"/>
  <c r="K6" i="4"/>
  <c r="J6" i="4"/>
  <c r="I6" i="4"/>
  <c r="C11" i="4"/>
  <c r="D11" i="4" s="1" a="1"/>
  <c r="D11" i="4" s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D11" i="7" l="1" a="1"/>
  <c r="D11" i="7" s="1"/>
  <c r="D13" i="6" a="1"/>
  <c r="D13" i="6" s="1"/>
  <c r="D12" i="6" a="1"/>
  <c r="D12" i="6" s="1"/>
  <c r="D12" i="4" a="1"/>
  <c r="D12" i="4" s="1"/>
  <c r="E11" i="1"/>
  <c r="D22" i="1"/>
  <c r="C26" i="1" s="1"/>
  <c r="C27" i="1" s="1"/>
  <c r="D12" i="1"/>
  <c r="D12" i="7" l="1" a="1"/>
  <c r="D12" i="7" s="1"/>
  <c r="D27" i="1"/>
  <c r="C28" i="1"/>
  <c r="D28" i="1" s="1"/>
  <c r="D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<sst xmlns="http://schemas.openxmlformats.org/spreadsheetml/2006/main" count="159" uniqueCount="68">
  <si>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</si>
  <si>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</si>
  <si>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</si>
  <si>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</si>
  <si>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</si>
  <si>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</si>
  <si>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</si>
  <si>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</si>
  <si>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</si>
  <si>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</si>
  <si>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</si>
  <si>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</si>
  <si>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</si>
  <si>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</si>
  <si>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</si>
  <si>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</si>
  <si>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</si>
  <si>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</si>
  <si>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</si>
  <si>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</si>
  <si>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</si>
  <si>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</si>
  <si>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</si>
  <si>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</si>
  <si>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</si>
  <si>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</si>
  <si>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</si>
  <si>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</si>
  <si>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</si>
  <si>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</si>
  <si>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</si>
  <si>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</si>
  <si>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</si>
  <si>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</si>
  <si>
    <t>_Hc</t>
  </si>
  <si>
    <t>28° 5.4'</t>
  </si>
  <si>
    <t>75° 48.6'</t>
  </si>
  <si>
    <t>37° 38.6'</t>
  </si>
  <si>
    <t>218° 2.4'</t>
  </si>
  <si>
    <t>72° 21.5'</t>
  </si>
  <si>
    <t>264° 21.1'</t>
  </si>
  <si>
    <t>284° 11.4'</t>
  </si>
  <si>
    <t>141° 57.6'</t>
  </si>
  <si>
    <t>95° 38.9'</t>
  </si>
  <si>
    <t>Arcturus</t>
  </si>
  <si>
    <t>Antares</t>
  </si>
  <si>
    <t>Rasalhague</t>
  </si>
  <si>
    <t>Regulus</t>
  </si>
  <si>
    <t>Deneb</t>
  </si>
  <si>
    <t>Kochab</t>
  </si>
  <si>
    <t>29° 52.6'</t>
  </si>
  <si>
    <t>252° 59.9'</t>
  </si>
  <si>
    <t>107° 0.1'</t>
  </si>
  <si>
    <t>26° 33.6'</t>
  </si>
  <si>
    <t>50° 40.3'</t>
  </si>
  <si>
    <t>309° 19.7'</t>
  </si>
  <si>
    <t>64° 7.7'</t>
  </si>
  <si>
    <t>8° 2.1'</t>
  </si>
  <si>
    <t>351° 57.9'</t>
  </si>
  <si>
    <t>pg 55</t>
  </si>
  <si>
    <t>HO 208</t>
  </si>
  <si>
    <t>Pub 229</t>
  </si>
  <si>
    <t>291° 57.4'</t>
  </si>
  <si>
    <t>68° 2.6'</t>
  </si>
  <si>
    <t>pg64</t>
  </si>
  <si>
    <t>12° 40.0'</t>
  </si>
  <si>
    <t>111° 57'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</si>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</sst>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FF0000"/>
      <name val="Consolas"/>
      <family val="2"/>
      <scheme val="minor"/>
    </font>
    <font>
      <sz val="1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centerContinuous"/>
    </xf>
    <xf numFmtId="0" fontId="0" fillId="10" borderId="0" xfId="0" applyFill="1"/>
    <xf numFmtId="0" fontId="0" fillId="11" borderId="0" xfId="0" applyFill="1" applyAlignment="1">
      <alignment horizontal="centerContinuous"/>
    </xf>
    <xf numFmtId="0" fontId="11" fillId="0" borderId="0" xfId="0" applyFont="1"/>
    <xf numFmtId="0" fontId="12" fillId="0" borderId="0" xfId="0" applyFon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12C50C-25DA-2C6C-7F62-1F845FA70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330200"/>
          <a:ext cx="1099338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297447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08C245-59EC-9573-C6D8-61726901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200" y="3531870"/>
          <a:ext cx="11009897" cy="429574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105562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685DC6-F112-D7A7-0C3A-FCED35322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860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DD0711-54A8-49A4-B155-D2F0D4F33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584200</xdr:colOff>
      <xdr:row>21</xdr:row>
      <xdr:rowOff>64770</xdr:rowOff>
    </xdr:from>
    <xdr:to>
      <xdr:col>16</xdr:col>
      <xdr:colOff>301257</xdr:colOff>
      <xdr:row>47</xdr:row>
      <xdr:rowOff>72991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E1CD8D-D5C0-4E58-976A-140A5F5C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660" y="3533140"/>
          <a:ext cx="11018787" cy="429955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F8C34B-73C6-4A21-9065-565EAEBFA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0961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34</xdr:col>
      <xdr:colOff>34554</xdr:colOff>
      <xdr:row>23</xdr:row>
      <xdr:rowOff>114800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BBA8A7-86E0-4169-8428-BA43DD9F0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000" y="330200"/>
          <a:ext cx="11007354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500380</xdr:colOff>
      <xdr:row>36</xdr:row>
      <xdr:rowOff>87630</xdr:rowOff>
    </xdr:from>
    <xdr:to>
      <xdr:col>16</xdr:col>
      <xdr:colOff>217437</xdr:colOff>
      <xdr:row>62</xdr:row>
      <xdr:rowOff>95851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83E78E-9F7D-4C6B-B402-AFF1610C6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0380" y="6122670"/>
          <a:ext cx="11009897" cy="436686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17</xdr:col>
      <xdr:colOff>569369</xdr:colOff>
      <xdr:row>21</xdr:row>
      <xdr:rowOff>110642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37C871-440D-4EA7-B504-C97BDB0CC1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3800" y="2476500"/>
          <a:ext cx="7478169" cy="1101242"/>
        </a:xfrm>
        <a:prstGeom prst="rect">
          <a:avLst/>
        </a:prstGeom>
      </xdr:spPr>
    </xdr:pic>
    <xdr:clientData/>
  </xdr:twoCellAnchor>
  <xdr:twoCellAnchor editAs="oneCell">
    <xdr:from>
      <xdr:col>3</xdr:col>
      <xdr:colOff>480060</xdr:colOff>
      <xdr:row>53</xdr:row>
      <xdr:rowOff>53340</xdr:rowOff>
    </xdr:from>
    <xdr:to>
      <xdr:col>18</xdr:col>
      <xdr:colOff>3289</xdr:colOff>
      <xdr:row>85</xdr:row>
      <xdr:rowOff>71236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9DA531-0ABC-567C-CE6A-29865B39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98420" y="8938260"/>
          <a:ext cx="9916909" cy="53823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5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41" row="8">
    <wetp:webextensionref xmlns:r="http://schemas.openxmlformats.org/officeDocument/2006/relationships" r:id="rId1"/>
  </wetp:taskpane>
  <wetp:taskpane dockstate="right" visibility="0" width="974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610B3D2-9FDC-4B5F-B02D-6D2CE6D75A26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CE3DB59B-49FD-4195-9271-1E20C81680B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D814D2B-B43D-4A0E-A2E2-A69725B415D9}">
  <we:reference id="wa200006385" version="1.0.0.0" store="en-US" storeType="OMEX"/>
  <we:alternateReferences>
    <we:reference id="wa200006385" version="1.0.0.0" store="WA20000638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workbookViewId="0">
      <selection activeCell="C28" sqref="C28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B084-70EE-4F78-B076-1D78244F5ECF}">
  <dimension ref="B2:M14"/>
  <sheetViews>
    <sheetView workbookViewId="0">
      <selection activeCell="C12" sqref="C12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</row>
    <row r="9" spans="2:13" x14ac:dyDescent="0.25">
      <c r="F9" s="9" t="s">
        <v>36</v>
      </c>
      <c r="G9" t="s">
        <v>38</v>
      </c>
      <c r="H9" t="s">
        <v>40</v>
      </c>
      <c r="I9" t="s">
        <v>51</v>
      </c>
      <c r="J9" s="9" t="s">
        <v>54</v>
      </c>
      <c r="K9" s="9" t="s">
        <v>57</v>
      </c>
    </row>
    <row r="10" spans="2:13" x14ac:dyDescent="0.25">
      <c r="F10" t="s">
        <v>41</v>
      </c>
      <c r="G10" s="9" t="s">
        <v>42</v>
      </c>
      <c r="H10" s="9" t="s">
        <v>43</v>
      </c>
      <c r="I10" s="9" t="s">
        <v>52</v>
      </c>
      <c r="J10" t="s">
        <v>55</v>
      </c>
      <c r="K10" t="s">
        <v>58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MOD(_xlpm._z-90,360)
)</f>
        <v>218.0402181944944</v>
      </c>
      <c r="D12" t="str" cm="1">
        <f t="array" ref="D12">_fHM(ABS(C12))</f>
        <v>218° 2.4'</v>
      </c>
    </row>
    <row r="13" spans="2:13" x14ac:dyDescent="0.25">
      <c r="C13">
        <f>360-C12</f>
        <v>141.9597818055056</v>
      </c>
      <c r="D13" t="str" cm="1">
        <f t="array" ref="D13">_fHM(ABS(C13))</f>
        <v>141° 57.6'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MOD(_xlpm._z,360)
)</f>
        <v>308.0402181944944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FC01-0787-4116-93FD-519DFE4BC403}">
  <dimension ref="B2:M14"/>
  <sheetViews>
    <sheetView topLeftCell="A22" workbookViewId="0">
      <selection activeCell="C11" sqref="C11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3">
        <v>-1</v>
      </c>
    </row>
    <row r="6" spans="2:13" x14ac:dyDescent="0.25">
      <c r="B6" t="s">
        <v>22</v>
      </c>
      <c r="C6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3">
        <v>21.156666666666666</v>
      </c>
    </row>
    <row r="7" spans="2:13" x14ac:dyDescent="0.25">
      <c r="B7" t="s">
        <v>23</v>
      </c>
      <c r="C7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3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3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t="s">
        <v>55</v>
      </c>
      <c r="K9" t="s">
        <v>58</v>
      </c>
      <c r="L9" s="13" t="s">
        <v>62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s="9" t="s">
        <v>54</v>
      </c>
      <c r="K10" s="9" t="s">
        <v>57</v>
      </c>
      <c r="L10" s="13" t="s">
        <v>63</v>
      </c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  <c r="L11" s="9" t="s">
        <v>66</v>
      </c>
    </row>
    <row r="12" spans="2:13" x14ac:dyDescent="0.25">
      <c r="B12" t="s">
        <v>25</v>
      </c>
      <c r="C12">
        <f>_xlfn.LET(
_xlpm.d,PI()/180*_d,
_xlpm.L,PI()/180*_L,
_xlpm.t,PI()/180*_t,
_xlpm._z,MOD(DEGREES(ATAN2(COS(_xlpm.d)*SIN(_xlpm.t),(COS(_xlpm.L)*SIN(_xlpm.d)-SIN(_xlpm.L)*COS(_xlpm.d)*COS(_xlpm.t)))),360),
_xlpm._y,MOD(_xlpm._z-90,360),
_xlpm._x,IF(SIGN(_xlpm.L)&lt;&gt;SIGN(_xlpm.d),180-_xlpm._y,_xlpm._y),360-_xlpm._x)</f>
        <v>398.0402181944944</v>
      </c>
      <c r="D12" t="str" cm="1">
        <f t="array" ref="D12">_fHM(ABS(C12))</f>
        <v>398° 2.4'</v>
      </c>
    </row>
    <row r="13" spans="2:13" x14ac:dyDescent="0.25">
      <c r="C13">
        <f>360-C12</f>
        <v>-38.0402181944944</v>
      </c>
      <c r="D13" t="str" cm="1">
        <f t="array" ref="D13">_fHM(ABS(C13))</f>
        <v>38° 2.4'</v>
      </c>
    </row>
    <row r="14" spans="2:13" x14ac:dyDescent="0.25">
      <c r="C14">
        <f>_xlfn.LET(
_xlpm.d,PI()/180*_d,
_xlpm.L,PI()/180*_L,
_xlpm.t,PI()/180*_t,
_xlpm._z,MOD(DEGREES(ATAN2(COS(_xlpm.d)*SIN(_xlpm.t),(COS(_xlpm.L)*SIN(_xlpm.d)-SIN(_xlpm.L)*COS(_xlpm.d)*COS(_xlpm.t)))),360),
_xlpm._z
)</f>
        <v>308.0402181944944</v>
      </c>
      <c r="D14" t="str" cm="1">
        <f t="array" ref="D14">_fHM(ABS(C14))</f>
        <v>308° 2.4'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FCC6-3E31-4FC6-8F07-E8D73C1C42B1}">
  <dimension ref="B2:M17"/>
  <sheetViews>
    <sheetView tabSelected="1" topLeftCell="C1" workbookViewId="0">
      <pane xSplit="2" topLeftCell="E1" activePane="topRight" state="frozen"/>
      <selection activeCell="C1" sqref="C1"/>
      <selection pane="topRight" activeCell="F17" sqref="F17"/>
    </sheetView>
  </sheetViews>
  <sheetFormatPr defaultRowHeight="13.2" x14ac:dyDescent="0.25"/>
  <cols>
    <col min="3" max="3" width="13.109375" bestFit="1" customWidth="1"/>
    <col min="6" max="6" width="11" bestFit="1" customWidth="1"/>
    <col min="7" max="7" width="13.21875" bestFit="1" customWidth="1"/>
    <col min="8" max="8" width="12.109375" bestFit="1" customWidth="1"/>
    <col min="9" max="9" width="11" bestFit="1" customWidth="1"/>
    <col min="10" max="11" width="12.109375" bestFit="1" customWidth="1"/>
  </cols>
  <sheetData>
    <row r="2" spans="2:13" x14ac:dyDescent="0.25">
      <c r="F2" s="10" t="s">
        <v>61</v>
      </c>
      <c r="G2" s="10"/>
      <c r="H2" s="10"/>
      <c r="I2" s="12" t="s">
        <v>60</v>
      </c>
      <c r="J2" s="12"/>
      <c r="K2" s="12"/>
    </row>
    <row r="3" spans="2:13" x14ac:dyDescent="0.25">
      <c r="F3" s="11"/>
      <c r="G3" s="11"/>
      <c r="H3" s="11"/>
      <c r="I3" s="12" t="s">
        <v>59</v>
      </c>
      <c r="J3" s="12"/>
      <c r="K3" s="12"/>
      <c r="L3" t="s">
        <v>64</v>
      </c>
    </row>
    <row r="4" spans="2:13" x14ac:dyDescent="0.25"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M4" s="9"/>
    </row>
    <row r="5" spans="2:13" x14ac:dyDescent="0.25">
      <c r="B5" t="s">
        <v>21</v>
      </c>
      <c r="C5" s="13">
        <v>15</v>
      </c>
      <c r="F5">
        <v>15</v>
      </c>
      <c r="G5">
        <v>15</v>
      </c>
      <c r="H5">
        <v>15</v>
      </c>
      <c r="I5">
        <v>49</v>
      </c>
      <c r="J5">
        <v>49</v>
      </c>
      <c r="K5">
        <v>49</v>
      </c>
      <c r="L5" s="14">
        <v>-1</v>
      </c>
    </row>
    <row r="6" spans="2:13" x14ac:dyDescent="0.25">
      <c r="B6" t="s">
        <v>22</v>
      </c>
      <c r="C6" s="13">
        <v>-26.378333333333334</v>
      </c>
      <c r="F6">
        <v>19.315000000000001</v>
      </c>
      <c r="G6">
        <v>-26.378333333333334</v>
      </c>
      <c r="H6">
        <v>12.581666666666667</v>
      </c>
      <c r="I6">
        <f>12+6/60</f>
        <v>12.1</v>
      </c>
      <c r="J6">
        <f>45+11/60</f>
        <v>45.18333333333333</v>
      </c>
      <c r="K6">
        <f>74+16/60</f>
        <v>74.266666666666666</v>
      </c>
      <c r="L6" s="14">
        <v>21.156666666666666</v>
      </c>
    </row>
    <row r="7" spans="2:13" x14ac:dyDescent="0.25">
      <c r="B7" t="s">
        <v>23</v>
      </c>
      <c r="C7" s="13">
        <v>33</v>
      </c>
      <c r="F7">
        <v>65</v>
      </c>
      <c r="G7">
        <v>33</v>
      </c>
      <c r="H7">
        <v>18</v>
      </c>
      <c r="I7">
        <v>58</v>
      </c>
      <c r="J7">
        <v>259</v>
      </c>
      <c r="K7">
        <v>347</v>
      </c>
      <c r="L7" s="14">
        <v>284</v>
      </c>
    </row>
    <row r="8" spans="2:13" x14ac:dyDescent="0.25">
      <c r="F8" t="s">
        <v>35</v>
      </c>
      <c r="G8" t="s">
        <v>37</v>
      </c>
      <c r="H8" t="s">
        <v>39</v>
      </c>
      <c r="I8" t="s">
        <v>50</v>
      </c>
      <c r="J8" t="s">
        <v>53</v>
      </c>
      <c r="K8" t="s">
        <v>56</v>
      </c>
      <c r="L8" s="14" t="s">
        <v>65</v>
      </c>
    </row>
    <row r="9" spans="2:13" x14ac:dyDescent="0.25">
      <c r="F9" s="9" t="s">
        <v>36</v>
      </c>
      <c r="G9" s="9" t="s">
        <v>42</v>
      </c>
      <c r="H9" s="9" t="s">
        <v>43</v>
      </c>
      <c r="I9" s="9" t="s">
        <v>52</v>
      </c>
      <c r="J9" s="9" t="s">
        <v>54</v>
      </c>
      <c r="K9" s="9" t="s">
        <v>57</v>
      </c>
      <c r="L9" s="9" t="s">
        <v>66</v>
      </c>
    </row>
    <row r="10" spans="2:13" x14ac:dyDescent="0.25">
      <c r="F10" t="s">
        <v>41</v>
      </c>
      <c r="G10" t="s">
        <v>38</v>
      </c>
      <c r="H10" t="s">
        <v>40</v>
      </c>
      <c r="I10" t="s">
        <v>51</v>
      </c>
      <c r="J10" t="s">
        <v>55</v>
      </c>
      <c r="K10" t="s">
        <v>58</v>
      </c>
      <c r="L10" s="13"/>
    </row>
    <row r="11" spans="2:13" x14ac:dyDescent="0.25">
      <c r="B11" t="s">
        <v>34</v>
      </c>
      <c r="C11">
        <f>_xlfn.LET(_xlpm.L, PI() / 180 * _L, _xlpm.d, PI() / 180 * _d, _xlpm.t, PI() / 180 * _t, ASIN(SIN(_xlpm.L) * SIN(_xlpm.d) + COS(_xlpm.L) * COS(_xlpm.d) * COS(_xlpm.t)) * 180 / PI())</f>
        <v>37.644050023822807</v>
      </c>
      <c r="D11" t="str" cm="1">
        <f t="array" ref="D11">_fHM(C11)</f>
        <v>37° 38.6'</v>
      </c>
    </row>
    <row r="12" spans="2:13" x14ac:dyDescent="0.25">
      <c r="B12" t="s">
        <v>25</v>
      </c>
      <c r="C12">
        <f>_xlfn.LET(_xlpm.d, PI() / 180 * _d, _xlpm.L, PI() / 180 * _L, _xlpm.t, PI() / 180 * _t, _xlpm.s, SIN(_xlpm.d), _xlpm.c, COS(_xlpm.d) * COS(_xlpm.t), _xlpm.res, ASIN(SIN(_xlpm.L) * SIN(_xlpm.d) + COS(_xlpm.L) * COS(_xlpm.d) * COS(_xlpm.t)), _xlpm.x, DEGREES(ACOS((_xlpm.s * COS(_xlpm.L) - _xlpm.c * SIN(_xlpm.L)) / COS(_xlpm.res))), _xlpm.a, IF(SIGN(_xlpm.d) &lt;&gt; SIGN(_xlpm.L), 180 - _xlpm.x, _xlpm.x), _xlpm.a)</f>
        <v>38.0402181944944</v>
      </c>
      <c r="D12" t="str" cm="1">
        <f t="array" ref="D12">_fHM(ABS(C12))</f>
        <v>38° 2.4'</v>
      </c>
    </row>
    <row r="14" spans="2:13" x14ac:dyDescent="0.25">
      <c r="G14" t="s">
        <v>67</v>
      </c>
    </row>
    <row r="17" spans="3:3" x14ac:dyDescent="0.25">
      <c r="C17" t="b">
        <f>SIGN(_L)&lt;&gt;SIGN(_d)</f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24-May-2025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24-May-2025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CE3DB59B-49FD-4195-9271-1E20C81680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Formula208</vt:lpstr>
      <vt:lpstr>Formula229</vt:lpstr>
      <vt:lpstr>Formula229 (2)</vt:lpstr>
      <vt:lpstr>Formula229 (3)</vt:lpstr>
      <vt:lpstr>Formats</vt:lpstr>
      <vt:lpstr>Lists</vt:lpstr>
      <vt:lpstr>_Alt</vt:lpstr>
      <vt:lpstr>Formula229!_d</vt:lpstr>
      <vt:lpstr>'Formula229 (2)'!_d</vt:lpstr>
      <vt:lpstr>'Formula229 (3)'!_d</vt:lpstr>
      <vt:lpstr>_d</vt:lpstr>
      <vt:lpstr>_h</vt:lpstr>
      <vt:lpstr>Formula229!_HC</vt:lpstr>
      <vt:lpstr>'Formula229 (2)'!_HC</vt:lpstr>
      <vt:lpstr>'Formula229 (3)'!_HC</vt:lpstr>
      <vt:lpstr>Formula229!_L</vt:lpstr>
      <vt:lpstr>'Formula229 (2)'!_L</vt:lpstr>
      <vt:lpstr>'Formula229 (3)'!_L</vt:lpstr>
      <vt:lpstr>_L</vt:lpstr>
      <vt:lpstr>_PX</vt:lpstr>
      <vt:lpstr>_PZ</vt:lpstr>
      <vt:lpstr>Formula229!_t</vt:lpstr>
      <vt:lpstr>'Formula229 (2)'!_t</vt:lpstr>
      <vt:lpstr>'Formula229 (3)'!_t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2025-05-25T04:27:58Z</dcterms:modified>
</cp:coreProperties>
</file>