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0"/>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41A0107C-9259-4688-A461-F08262D3C1BD}" xr6:coauthVersionLast="47" xr6:coauthVersionMax="47" xr10:uidLastSave="{00000000-0000-0000-0000-000000000000}"/>
  <bookViews>
    <workbookView xWindow="-38510" yWindow="-110" windowWidth="38620" windowHeight="21100" tabRatio="859" xr2:uid="{24C680F4-FA9D-4147-9392-8747478D21B6}"/>
  </bookViews>
  <sheets>
    <sheet name="Case" sheetId="42" r:id="rId1"/>
    <sheet name="TIME" sheetId="48" r:id="rId2"/>
    <sheet name="Sheet2" sheetId="70" r:id="rId3"/>
    <sheet name="_tTotal" sheetId="68" r:id="rId4"/>
    <sheet name="Table3" sheetId="65" r:id="rId5"/>
    <sheet name="_tSub" sheetId="67" r:id="rId6"/>
    <sheet name="SUB (L3)" sheetId="55" r:id="rId7"/>
    <sheet name="Sheet1" sheetId="66" r:id="rId8"/>
    <sheet name="Import (L3)" sheetId="56" r:id="rId9"/>
    <sheet name="Print (L5)" sheetId="57" r:id="rId10"/>
    <sheet name="_tBudget" sheetId="69" r:id="rId11"/>
    <sheet name="Budget (L6)" sheetId="64" r:id="rId12"/>
    <sheet name="Bonus 2, 3" sheetId="60" r:id="rId13"/>
    <sheet name="Bonus 4" sheetId="58" r:id="rId14"/>
    <sheet name="Answers" sheetId="61" r:id="rId15"/>
    <sheet name="Model" sheetId="63" r:id="rId16"/>
  </sheets>
  <definedNames>
    <definedName name="_fBCAST">_xlfn.LAMBDA(_xlpm._nData,_xlfn.LET(_xlpm.f, _xlfn.LAMBDA(_xlpm._d,_xlfn.LET(_xlpm._c,COLUMNS(_xlpm._d)-1,_xlfn.DROP(_xlfn.REDUCE("",_xlfn.TAKE(_xlpm._d,,1),_xlfn.LAMBDA(_xlpm.a,_xlpm.v,_xlfn.VSTACK(_xlpm.a,_xlfn.EXPAND(_xlpm.v,_xlpm._c,1,_xlpm.v)))),1))),      _xlfn.HSTACK(_xlpm.f(_xlpm._nData),_xlfn.TOCOL(_xlfn.DROP(_xlpm._nData,,1))) ))</definedName>
    <definedName name="_xlnm._FilterDatabase" localSheetId="12" hidden="1">'Bonus 2, 3'!$A$4:$O$58</definedName>
    <definedName name="_xlnm._FilterDatabase" localSheetId="13" hidden="1">'Bonus 4'!$B$3:$E$106</definedName>
    <definedName name="_xlnm._FilterDatabase" localSheetId="11" hidden="1">'Budget (L6)'!$A$4:$E$58</definedName>
    <definedName name="_xlnm._FilterDatabase" localSheetId="8" hidden="1">'Import (L3)'!$A$1:$D$104</definedName>
    <definedName name="_xlnm._FilterDatabase" localSheetId="15" hidden="1">Model!$B$3:$F$106</definedName>
    <definedName name="_xlnm._FilterDatabase" localSheetId="9" hidden="1">'Print (L5)'!$B$3:$E$106</definedName>
    <definedName name="_xlnm._FilterDatabase" localSheetId="6" hidden="1">'SUB (L3)'!$B$4:$D$9</definedName>
    <definedName name="_xlnm._FilterDatabase" localSheetId="1" hidden="1">TIME!$B$1:$E$1839</definedName>
    <definedName name="_nH">_xlfn.ANCHORARRAY(TIME!$K$1)</definedName>
    <definedName name="_tComb">TIME!$K$1:$L$14</definedName>
    <definedName name="Date">TIME!$D$2:$D$1839</definedName>
    <definedName name="ExternalData_1" localSheetId="10" hidden="1">'_tBudget'!$A$1:$D$55</definedName>
    <definedName name="ExternalData_1" localSheetId="5" hidden="1">'_tSub'!$A$1:$D$104</definedName>
    <definedName name="ExternalData_1" localSheetId="4" hidden="1">Table3!$A$1:$D$1839</definedName>
    <definedName name="ExternalData_2" localSheetId="3" hidden="1">_tTotal!$A$1:$B$56</definedName>
    <definedName name="HD_Date">_xlfn.LET(_xlpm.dt, TODAY(),      _xlpm.y,  YEAR(_xlpm.dt),      _xlpm.m,  MONTH(_xlpm.dt),      _xlpm.d,  DAY(_xlpm.dt),      TEXT(DATE(_xlpm.y,_xlpm.m,_xlpm.d),"dd-mmm-yyyy")     )</definedName>
    <definedName name="Hours">TIME!$E$2:$E$1839</definedName>
    <definedName name="Name">TIME!$B$2:$B$1839</definedName>
    <definedName name="Role">TIME!$C$2:$C$1839</definedName>
    <definedName name="Team">TIME!#REF!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72" i="42" l="1" a="1"/>
  <c r="H272" i="42" s="1"/>
  <c r="H273" i="42" a="1"/>
  <c r="H273" i="42" s="1"/>
  <c r="H274" i="42" a="1"/>
  <c r="H274" i="42" s="1"/>
  <c r="H275" i="42" a="1"/>
  <c r="H275" i="42" s="1"/>
  <c r="H276" i="42" a="1"/>
  <c r="H276" i="42" s="1"/>
  <c r="H277" i="42" a="1"/>
  <c r="H277" i="42" s="1"/>
  <c r="H278" i="42" a="1"/>
  <c r="H278" i="42" s="1"/>
  <c r="H279" i="42" a="1"/>
  <c r="H279" i="42" s="1"/>
  <c r="H280" i="42" a="1"/>
  <c r="H280" i="42" s="1"/>
  <c r="H271" i="42" a="1"/>
  <c r="H271" i="42" s="1"/>
  <c r="C6" i="70" a="1"/>
  <c r="C6" i="70" s="1"/>
  <c r="C7" i="70" a="1"/>
  <c r="C7" i="70" s="1"/>
  <c r="C8" i="70" a="1"/>
  <c r="C8" i="70" s="1"/>
  <c r="C9" i="70" a="1"/>
  <c r="C9" i="70" s="1"/>
  <c r="C10" i="70" a="1"/>
  <c r="C10" i="70" s="1"/>
  <c r="C11" i="70" a="1"/>
  <c r="C11" i="70"/>
  <c r="C12" i="70" a="1"/>
  <c r="C12" i="70" s="1"/>
  <c r="C13" i="70" a="1"/>
  <c r="C13" i="70" s="1"/>
  <c r="C14" i="70" a="1"/>
  <c r="C14" i="70" s="1"/>
  <c r="C15" i="70" a="1"/>
  <c r="C15" i="70" s="1"/>
  <c r="C16" i="70" a="1"/>
  <c r="C16" i="70" s="1"/>
  <c r="C17" i="70" a="1"/>
  <c r="C17" i="70" s="1"/>
  <c r="C18" i="70" a="1"/>
  <c r="C18" i="70" s="1"/>
  <c r="C19" i="70" a="1"/>
  <c r="C19" i="70" s="1"/>
  <c r="C20" i="70" a="1"/>
  <c r="C20" i="70" s="1"/>
  <c r="C21" i="70" a="1"/>
  <c r="C21" i="70" s="1"/>
  <c r="C22" i="70" a="1"/>
  <c r="C22" i="70" s="1"/>
  <c r="C23" i="70" a="1"/>
  <c r="C23" i="70" s="1"/>
  <c r="C24" i="70" a="1"/>
  <c r="C24" i="70" s="1"/>
  <c r="C25" i="70" a="1"/>
  <c r="C25" i="70" s="1"/>
  <c r="C26" i="70" a="1"/>
  <c r="C26" i="70" s="1"/>
  <c r="C27" i="70" a="1"/>
  <c r="C27" i="70" s="1"/>
  <c r="C28" i="70" a="1"/>
  <c r="C28" i="70" s="1"/>
  <c r="C29" i="70" a="1"/>
  <c r="C29" i="70" s="1"/>
  <c r="C30" i="70" a="1"/>
  <c r="C30" i="70" s="1"/>
  <c r="C31" i="70" a="1"/>
  <c r="C31" i="70" s="1"/>
  <c r="C32" i="70" a="1"/>
  <c r="C32" i="70" s="1"/>
  <c r="C33" i="70" a="1"/>
  <c r="C33" i="70" s="1"/>
  <c r="C34" i="70" a="1"/>
  <c r="C34" i="70" s="1"/>
  <c r="C35" i="70" a="1"/>
  <c r="C35" i="70" s="1"/>
  <c r="C36" i="70" a="1"/>
  <c r="C36" i="70" s="1"/>
  <c r="C37" i="70" a="1"/>
  <c r="C37" i="70" s="1"/>
  <c r="C38" i="70" a="1"/>
  <c r="C38" i="70" s="1"/>
  <c r="C39" i="70" a="1"/>
  <c r="C39" i="70" s="1"/>
  <c r="C40" i="70" a="1"/>
  <c r="C40" i="70" s="1"/>
  <c r="C41" i="70" a="1"/>
  <c r="C41" i="70" s="1"/>
  <c r="C42" i="70" a="1"/>
  <c r="C42" i="70" s="1"/>
  <c r="C43" i="70" a="1"/>
  <c r="C43" i="70" s="1"/>
  <c r="C44" i="70" a="1"/>
  <c r="C44" i="70" s="1"/>
  <c r="C45" i="70" a="1"/>
  <c r="C45" i="70" s="1"/>
  <c r="C46" i="70" a="1"/>
  <c r="C46" i="70" s="1"/>
  <c r="C47" i="70" a="1"/>
  <c r="C47" i="70" s="1"/>
  <c r="C48" i="70" a="1"/>
  <c r="C48" i="70" s="1"/>
  <c r="C49" i="70" a="1"/>
  <c r="C49" i="70" s="1"/>
  <c r="C50" i="70" a="1"/>
  <c r="C50" i="70" s="1"/>
  <c r="C51" i="70" a="1"/>
  <c r="C51" i="70" s="1"/>
  <c r="C52" i="70" a="1"/>
  <c r="C52" i="70" s="1"/>
  <c r="C53" i="70" a="1"/>
  <c r="C53" i="70" s="1"/>
  <c r="C54" i="70" a="1"/>
  <c r="C54" i="70" s="1"/>
  <c r="C55" i="70" a="1"/>
  <c r="C55" i="70"/>
  <c r="C56" i="70" a="1"/>
  <c r="C56" i="70" s="1"/>
  <c r="C57" i="70" a="1"/>
  <c r="C57" i="70" s="1"/>
  <c r="C58" i="70" a="1"/>
  <c r="C58" i="70" s="1"/>
  <c r="C59" i="70" a="1"/>
  <c r="C59" i="70" s="1"/>
  <c r="C60" i="70" a="1"/>
  <c r="C60" i="70" s="1"/>
  <c r="C61" i="70" a="1"/>
  <c r="C61" i="70" s="1"/>
  <c r="C62" i="70" a="1"/>
  <c r="C62" i="70" s="1"/>
  <c r="C63" i="70" a="1"/>
  <c r="C63" i="70" s="1"/>
  <c r="C64" i="70" a="1"/>
  <c r="C64" i="70" s="1"/>
  <c r="C65" i="70" a="1"/>
  <c r="C65" i="70" s="1"/>
  <c r="C66" i="70" a="1"/>
  <c r="C66" i="70" s="1"/>
  <c r="C67" i="70" a="1"/>
  <c r="C67" i="70" s="1"/>
  <c r="C68" i="70" a="1"/>
  <c r="C68" i="70" s="1"/>
  <c r="C69" i="70" a="1"/>
  <c r="C69" i="70" s="1"/>
  <c r="C70" i="70" a="1"/>
  <c r="C70" i="70" s="1"/>
  <c r="C71" i="70" a="1"/>
  <c r="C71" i="70" s="1"/>
  <c r="C72" i="70" a="1"/>
  <c r="C72" i="70" s="1"/>
  <c r="C73" i="70" a="1"/>
  <c r="C73" i="70" s="1"/>
  <c r="C74" i="70" a="1"/>
  <c r="C74" i="70" s="1"/>
  <c r="C75" i="70" a="1"/>
  <c r="C75" i="70" s="1"/>
  <c r="C76" i="70" a="1"/>
  <c r="C76" i="70" s="1"/>
  <c r="C77" i="70" a="1"/>
  <c r="C77" i="70" s="1"/>
  <c r="C78" i="70" a="1"/>
  <c r="C78" i="70" s="1"/>
  <c r="C79" i="70" a="1"/>
  <c r="C79" i="70" s="1"/>
  <c r="C80" i="70" a="1"/>
  <c r="C80" i="70" s="1"/>
  <c r="C81" i="70" a="1"/>
  <c r="C81" i="70" s="1"/>
  <c r="C5" i="70" a="1"/>
  <c r="C5" i="70" s="1"/>
  <c r="H198" i="42" a="1"/>
  <c r="H198" i="42" s="1"/>
  <c r="H199" i="42" a="1"/>
  <c r="H199" i="42" s="1"/>
  <c r="H200" i="42" a="1"/>
  <c r="H200" i="42" s="1"/>
  <c r="H201" i="42" a="1"/>
  <c r="H201" i="42" s="1"/>
  <c r="H202" i="42" a="1"/>
  <c r="H202" i="42" s="1"/>
  <c r="H203" i="42" a="1"/>
  <c r="H203" i="42" s="1"/>
  <c r="H204" i="42" a="1"/>
  <c r="H204" i="42" s="1"/>
  <c r="H205" i="42" a="1"/>
  <c r="H205" i="42" s="1"/>
  <c r="H206" i="42" a="1"/>
  <c r="H206" i="42" s="1"/>
  <c r="H207" i="42" a="1"/>
  <c r="H207" i="42" s="1"/>
  <c r="H208" i="42" a="1"/>
  <c r="H208" i="42" s="1"/>
  <c r="H209" i="42" a="1"/>
  <c r="H209" i="42" s="1"/>
  <c r="H210" i="42" a="1"/>
  <c r="H210" i="42" s="1"/>
  <c r="H211" i="42" a="1"/>
  <c r="H211" i="42" s="1"/>
  <c r="H212" i="42" a="1"/>
  <c r="H212" i="42" s="1"/>
  <c r="H213" i="42" a="1"/>
  <c r="H213" i="42" s="1"/>
  <c r="H214" i="42" a="1"/>
  <c r="H214" i="42" s="1"/>
  <c r="H215" i="42" a="1"/>
  <c r="H215" i="42" s="1"/>
  <c r="H216" i="42" a="1"/>
  <c r="H216" i="42" s="1"/>
  <c r="H217" i="42" a="1"/>
  <c r="H217" i="42" s="1"/>
  <c r="H218" i="42" a="1"/>
  <c r="H218" i="42" s="1"/>
  <c r="H219" i="42" a="1"/>
  <c r="H219" i="42" s="1"/>
  <c r="H220" i="42" a="1"/>
  <c r="H220" i="42" s="1"/>
  <c r="H221" i="42" a="1"/>
  <c r="H221" i="42" s="1"/>
  <c r="H222" i="42" a="1"/>
  <c r="H222" i="42" s="1"/>
  <c r="H223" i="42" a="1"/>
  <c r="H223" i="42" s="1"/>
  <c r="H224" i="42" a="1"/>
  <c r="H224" i="42" s="1"/>
  <c r="H225" i="42" a="1"/>
  <c r="H225" i="42" s="1"/>
  <c r="H226" i="42" a="1"/>
  <c r="H226" i="42" s="1"/>
  <c r="H227" i="42" a="1"/>
  <c r="H227" i="42" s="1"/>
  <c r="H228" i="42" a="1"/>
  <c r="H228" i="42" s="1"/>
  <c r="H197" i="42" a="1"/>
  <c r="H197" i="42" s="1"/>
  <c r="I152" i="42" a="1"/>
  <c r="I152" i="42" s="1"/>
  <c r="H243" i="42"/>
  <c r="H244" i="42"/>
  <c r="H245" i="42"/>
  <c r="H246" i="42"/>
  <c r="H247" i="42"/>
  <c r="H248" i="42"/>
  <c r="H249" i="42"/>
  <c r="H250" i="42"/>
  <c r="H251" i="42"/>
  <c r="H252" i="42"/>
  <c r="H253" i="42"/>
  <c r="H242" i="42"/>
  <c r="N153" i="42" a="1"/>
  <c r="N153" i="42" s="1"/>
  <c r="K1" i="48" a="1"/>
  <c r="K1" i="48" s="1"/>
  <c r="B18" i="66" a="1"/>
  <c r="B11" i="66"/>
  <c r="C11" i="66" a="1"/>
  <c r="C11" i="66" s="1"/>
  <c r="B12" i="66"/>
  <c r="C12" i="66" a="1"/>
  <c r="C12" i="66" s="1"/>
  <c r="B13" i="66"/>
  <c r="C13" i="66" a="1"/>
  <c r="C13" i="66" s="1"/>
  <c r="B14" i="66"/>
  <c r="C14" i="66" a="1"/>
  <c r="C14" i="66" s="1"/>
  <c r="C10" i="66" a="1"/>
  <c r="C10" i="66" s="1"/>
  <c r="B10" i="66"/>
  <c r="H114" i="42" a="1"/>
  <c r="H114" i="42" s="1"/>
  <c r="H115" i="42" a="1"/>
  <c r="H115" i="42" s="1"/>
  <c r="H116" i="42" a="1"/>
  <c r="H116" i="42" s="1"/>
  <c r="H117" i="42" a="1"/>
  <c r="H117" i="42" s="1"/>
  <c r="H118" i="42" a="1"/>
  <c r="H118" i="42" s="1"/>
  <c r="H119" i="42" a="1"/>
  <c r="H119" i="42" s="1"/>
  <c r="H120" i="42" a="1"/>
  <c r="H120" i="42" s="1"/>
  <c r="H121" i="42" a="1"/>
  <c r="H121" i="42" s="1"/>
  <c r="H122" i="42" a="1"/>
  <c r="H122" i="42" s="1"/>
  <c r="H123" i="42" a="1"/>
  <c r="H123" i="42" s="1"/>
  <c r="H124" i="42" a="1"/>
  <c r="H124" i="42" s="1"/>
  <c r="H125" i="42" a="1"/>
  <c r="H125" i="42" s="1"/>
  <c r="H126" i="42" a="1"/>
  <c r="H126" i="42" s="1"/>
  <c r="H127" i="42" a="1"/>
  <c r="H127" i="42" s="1"/>
  <c r="H128" i="42" a="1"/>
  <c r="H128" i="42" s="1"/>
  <c r="H129" i="42" a="1"/>
  <c r="H129" i="42" s="1"/>
  <c r="H130" i="42" a="1"/>
  <c r="H130" i="42" s="1"/>
  <c r="H131" i="42" a="1"/>
  <c r="H131" i="42" s="1"/>
  <c r="H132" i="42" a="1"/>
  <c r="H132" i="42" s="1"/>
  <c r="H112" i="42" a="1"/>
  <c r="H112" i="42" s="1"/>
  <c r="H113" i="42" a="1"/>
  <c r="H113" i="42" s="1"/>
  <c r="H111" i="42" a="1"/>
  <c r="H111" i="42" s="1"/>
  <c r="I111" i="42"/>
  <c r="J72" i="42" a="1"/>
  <c r="J72" i="42" s="1"/>
  <c r="J73" i="42" a="1"/>
  <c r="J73" i="42" s="1"/>
  <c r="J74" i="42" a="1"/>
  <c r="J74" i="42" s="1"/>
  <c r="J75" i="42" a="1"/>
  <c r="J75" i="42" s="1"/>
  <c r="J76" i="42" a="1"/>
  <c r="J76" i="42" s="1"/>
  <c r="J77" i="42" a="1"/>
  <c r="J77" i="42" s="1"/>
  <c r="J78" i="42" a="1"/>
  <c r="J78" i="42" s="1"/>
  <c r="J79" i="42" a="1"/>
  <c r="J79" i="42" s="1"/>
  <c r="J80" i="42" a="1"/>
  <c r="J80" i="42" s="1"/>
  <c r="J81" i="42" a="1"/>
  <c r="J81" i="42" s="1"/>
  <c r="J82" i="42" a="1"/>
  <c r="J82" i="42" s="1"/>
  <c r="J83" i="42" a="1"/>
  <c r="J83" i="42" s="1"/>
  <c r="J84" i="42" a="1"/>
  <c r="J84" i="42" s="1"/>
  <c r="J85" i="42" a="1"/>
  <c r="J85" i="42" s="1"/>
  <c r="J86" i="42" a="1"/>
  <c r="J86" i="42" s="1"/>
  <c r="J87" i="42" a="1"/>
  <c r="J87" i="42" s="1"/>
  <c r="J88" i="42" a="1"/>
  <c r="J88" i="42" s="1"/>
  <c r="J89" i="42" a="1"/>
  <c r="J89" i="42" s="1"/>
  <c r="J90" i="42" a="1"/>
  <c r="J90" i="42" s="1"/>
  <c r="J91" i="42" a="1"/>
  <c r="J91" i="42" s="1"/>
  <c r="J92" i="42" a="1"/>
  <c r="J92" i="42" s="1"/>
  <c r="J71" i="42" a="1"/>
  <c r="J71" i="42" s="1"/>
  <c r="J47" i="42" a="1"/>
  <c r="J47" i="42" s="1"/>
  <c r="J48" i="42" a="1"/>
  <c r="J48" i="42" s="1"/>
  <c r="J49" i="42" a="1"/>
  <c r="J49" i="42" s="1"/>
  <c r="J50" i="42" a="1"/>
  <c r="J50" i="42" s="1"/>
  <c r="J51" i="42" a="1"/>
  <c r="J51" i="42" s="1"/>
  <c r="J52" i="42" a="1"/>
  <c r="J52" i="42" s="1"/>
  <c r="J53" i="42" a="1"/>
  <c r="J53" i="42" s="1"/>
  <c r="J54" i="42" a="1"/>
  <c r="J54" i="42" s="1"/>
  <c r="J55" i="42" a="1"/>
  <c r="J55" i="42" s="1"/>
  <c r="J56" i="42" a="1"/>
  <c r="J56" i="42" s="1"/>
  <c r="J57" i="42" a="1"/>
  <c r="J57" i="42" s="1"/>
  <c r="J46" i="42" a="1"/>
  <c r="J46" i="42" s="1"/>
  <c r="F31" i="61"/>
  <c r="F30" i="61"/>
  <c r="F29" i="61"/>
  <c r="F28" i="61"/>
  <c r="F27" i="61"/>
  <c r="F280" i="61"/>
  <c r="F279" i="61"/>
  <c r="F278" i="61"/>
  <c r="F277" i="61"/>
  <c r="F276" i="61"/>
  <c r="F275" i="61"/>
  <c r="F274" i="61"/>
  <c r="F273" i="61"/>
  <c r="F272" i="61"/>
  <c r="F271" i="61"/>
  <c r="F253" i="61"/>
  <c r="F252" i="61"/>
  <c r="F251" i="61"/>
  <c r="F250" i="61"/>
  <c r="F249" i="61"/>
  <c r="F248" i="61"/>
  <c r="F247" i="61"/>
  <c r="F246" i="61"/>
  <c r="F245" i="61"/>
  <c r="F244" i="61"/>
  <c r="F228" i="61"/>
  <c r="F227" i="61"/>
  <c r="F226" i="61"/>
  <c r="F225" i="61"/>
  <c r="F224" i="61"/>
  <c r="F223" i="61"/>
  <c r="F222" i="61"/>
  <c r="F221" i="61"/>
  <c r="F220" i="61"/>
  <c r="F219" i="61"/>
  <c r="F218" i="61"/>
  <c r="F217" i="61"/>
  <c r="F216" i="61"/>
  <c r="F215" i="61"/>
  <c r="F214" i="61"/>
  <c r="F213" i="61"/>
  <c r="F212" i="61"/>
  <c r="F211" i="61"/>
  <c r="F210" i="61"/>
  <c r="F209" i="61"/>
  <c r="F208" i="61"/>
  <c r="F207" i="61"/>
  <c r="F206" i="61"/>
  <c r="F205" i="61"/>
  <c r="F204" i="61"/>
  <c r="F203" i="61"/>
  <c r="F202" i="61"/>
  <c r="F201" i="61"/>
  <c r="F200" i="61"/>
  <c r="F199" i="61"/>
  <c r="F197" i="61"/>
  <c r="F132" i="61"/>
  <c r="F131" i="61"/>
  <c r="F130" i="61"/>
  <c r="F129" i="61"/>
  <c r="F128" i="61"/>
  <c r="F127" i="61"/>
  <c r="F126" i="61"/>
  <c r="F125" i="61"/>
  <c r="F124" i="61"/>
  <c r="F123" i="61"/>
  <c r="F122" i="61"/>
  <c r="F121" i="61"/>
  <c r="F120" i="61"/>
  <c r="F119" i="61"/>
  <c r="F118" i="61"/>
  <c r="F117" i="61"/>
  <c r="F116" i="61"/>
  <c r="F115" i="61"/>
  <c r="F114" i="61"/>
  <c r="F113" i="61"/>
  <c r="K68" i="42"/>
  <c r="N46" i="42"/>
  <c r="E246" i="61" a="1"/>
  <c r="E246" i="61" s="1"/>
  <c r="AH4" i="63" a="1"/>
  <c r="AH4" i="63"/>
  <c r="AG4" i="63" a="1"/>
  <c r="AG4" i="63"/>
  <c r="AF4" i="63" a="1"/>
  <c r="AF4" i="63"/>
  <c r="AE4" i="63" a="1"/>
  <c r="AE4" i="63"/>
  <c r="E253" i="61" a="1"/>
  <c r="E253" i="61" s="1"/>
  <c r="E252" i="61" a="1"/>
  <c r="E252" i="61" s="1"/>
  <c r="E251" i="61" a="1"/>
  <c r="E251" i="61" s="1"/>
  <c r="E250" i="61" a="1"/>
  <c r="E250" i="61" s="1"/>
  <c r="E249" i="61" a="1"/>
  <c r="E249" i="61" s="1"/>
  <c r="E248" i="61" a="1"/>
  <c r="E248" i="61" s="1"/>
  <c r="E247" i="61" a="1"/>
  <c r="E247" i="61" s="1"/>
  <c r="E245" i="61" a="1"/>
  <c r="E245" i="61" s="1"/>
  <c r="E244" i="61" a="1"/>
  <c r="E244" i="61" s="1"/>
  <c r="E242" i="61" a="1"/>
  <c r="E242" i="61" s="1"/>
  <c r="F242" i="61" s="1"/>
  <c r="C6" i="64"/>
  <c r="C7" i="64"/>
  <c r="C8" i="64"/>
  <c r="C9" i="64"/>
  <c r="C10" i="64"/>
  <c r="C11" i="64"/>
  <c r="C12" i="64"/>
  <c r="C13" i="64"/>
  <c r="C14" i="64"/>
  <c r="C15" i="64"/>
  <c r="C16" i="64"/>
  <c r="C17" i="64"/>
  <c r="C18" i="64"/>
  <c r="C19" i="64"/>
  <c r="C20" i="64"/>
  <c r="C21" i="64"/>
  <c r="C22" i="64"/>
  <c r="C23" i="64"/>
  <c r="C24" i="64"/>
  <c r="C25" i="64"/>
  <c r="C26" i="64"/>
  <c r="C27" i="64"/>
  <c r="C28" i="64"/>
  <c r="C29" i="64"/>
  <c r="C30" i="64"/>
  <c r="C31" i="64"/>
  <c r="C32" i="64"/>
  <c r="C33" i="64"/>
  <c r="C34" i="64"/>
  <c r="C35" i="64"/>
  <c r="C36" i="64"/>
  <c r="C37" i="64"/>
  <c r="C38" i="64"/>
  <c r="C39" i="64"/>
  <c r="C40" i="64"/>
  <c r="C41" i="64"/>
  <c r="C42" i="64"/>
  <c r="C43" i="64"/>
  <c r="C44" i="64"/>
  <c r="C45" i="64"/>
  <c r="C46" i="64"/>
  <c r="C47" i="64"/>
  <c r="C48" i="64"/>
  <c r="C49" i="64"/>
  <c r="C50" i="64"/>
  <c r="C51" i="64"/>
  <c r="C52" i="64"/>
  <c r="C53" i="64"/>
  <c r="C54" i="64"/>
  <c r="C55" i="64"/>
  <c r="C56" i="64"/>
  <c r="C57" i="64"/>
  <c r="C58" i="64"/>
  <c r="C5" i="64"/>
  <c r="I2" i="63" a="1"/>
  <c r="I2" i="63" s="1"/>
  <c r="E71" i="61" a="1"/>
  <c r="E71" i="61" s="1"/>
  <c r="F71" i="61" s="1"/>
  <c r="E92" i="61" a="1"/>
  <c r="E92" i="61" s="1"/>
  <c r="F92" i="61" s="1"/>
  <c r="E91" i="61" a="1"/>
  <c r="E91" i="61" s="1"/>
  <c r="F91" i="61" s="1"/>
  <c r="E90" i="61" a="1"/>
  <c r="E90" i="61" s="1"/>
  <c r="F90" i="61" s="1"/>
  <c r="E89" i="61" a="1"/>
  <c r="E89" i="61" s="1"/>
  <c r="F89" i="61" s="1"/>
  <c r="E88" i="61" a="1"/>
  <c r="E88" i="61" s="1"/>
  <c r="F88" i="61" s="1"/>
  <c r="E87" i="61" a="1"/>
  <c r="E87" i="61" s="1"/>
  <c r="F87" i="61" s="1"/>
  <c r="E86" i="61" a="1"/>
  <c r="E86" i="61" s="1"/>
  <c r="F86" i="61" s="1"/>
  <c r="E85" i="61" a="1"/>
  <c r="E85" i="61" s="1"/>
  <c r="F85" i="61" s="1"/>
  <c r="E84" i="61" a="1"/>
  <c r="E84" i="61" s="1"/>
  <c r="F84" i="61" s="1"/>
  <c r="E83" i="61" a="1"/>
  <c r="E83" i="61" s="1"/>
  <c r="F83" i="61" s="1"/>
  <c r="E82" i="61" a="1"/>
  <c r="E82" i="61" s="1"/>
  <c r="F82" i="61" s="1"/>
  <c r="E81" i="61" a="1"/>
  <c r="E81" i="61" s="1"/>
  <c r="F81" i="61" s="1"/>
  <c r="E80" i="61" a="1"/>
  <c r="E80" i="61" s="1"/>
  <c r="F80" i="61" s="1"/>
  <c r="E79" i="61" a="1"/>
  <c r="E79" i="61" s="1"/>
  <c r="F79" i="61" s="1"/>
  <c r="E78" i="61" a="1"/>
  <c r="E78" i="61" s="1"/>
  <c r="F78" i="61" s="1"/>
  <c r="E77" i="61" a="1"/>
  <c r="E77" i="61" s="1"/>
  <c r="F77" i="61" s="1"/>
  <c r="E76" i="61" a="1"/>
  <c r="E76" i="61" s="1"/>
  <c r="F76" i="61" s="1"/>
  <c r="E75" i="61" a="1"/>
  <c r="E75" i="61" s="1"/>
  <c r="F75" i="61" s="1"/>
  <c r="E74" i="61" a="1"/>
  <c r="E74" i="61" s="1"/>
  <c r="F74" i="61" s="1"/>
  <c r="E73" i="61" a="1"/>
  <c r="E73" i="61" s="1"/>
  <c r="F73" i="61" s="1"/>
  <c r="AA4" i="63" a="1"/>
  <c r="AA4" i="63"/>
  <c r="E57" i="61" a="1"/>
  <c r="E57" i="61" s="1"/>
  <c r="F57" i="61" s="1"/>
  <c r="E56" i="61" a="1"/>
  <c r="E56" i="61" s="1"/>
  <c r="F56" i="61" s="1"/>
  <c r="E55" i="61" a="1"/>
  <c r="E55" i="61" s="1"/>
  <c r="F55" i="61" s="1"/>
  <c r="E54" i="61" a="1"/>
  <c r="E54" i="61" s="1"/>
  <c r="F54" i="61" s="1"/>
  <c r="E53" i="61" a="1"/>
  <c r="E53" i="61" s="1"/>
  <c r="F53" i="61" s="1"/>
  <c r="E52" i="61" a="1"/>
  <c r="E52" i="61" s="1"/>
  <c r="F52" i="61" s="1"/>
  <c r="E51" i="61" a="1"/>
  <c r="E51" i="61" s="1"/>
  <c r="F51" i="61" s="1"/>
  <c r="E50" i="61" a="1"/>
  <c r="E50" i="61" s="1"/>
  <c r="F50" i="61" s="1"/>
  <c r="E49" i="61" a="1"/>
  <c r="E49" i="61" s="1"/>
  <c r="F49" i="61" s="1"/>
  <c r="E48" i="61" a="1"/>
  <c r="E48" i="61" s="1"/>
  <c r="F48" i="61" s="1"/>
  <c r="E46" i="61" a="1"/>
  <c r="E46" i="61" s="1"/>
  <c r="F46" i="61" s="1"/>
  <c r="C2" i="63" a="1"/>
  <c r="C2" i="63"/>
  <c r="D2" i="63" a="1"/>
  <c r="D2" i="63" s="1"/>
  <c r="B2" i="63" a="1"/>
  <c r="B2" i="63"/>
  <c r="E28" i="61" a="1"/>
  <c r="E28" i="61" s="1"/>
  <c r="C56" i="63" s="1"/>
  <c r="D56" i="63" s="1"/>
  <c r="E56" i="63" s="1"/>
  <c r="E27" i="61"/>
  <c r="D4" i="60"/>
  <c r="E4" i="60"/>
  <c r="F4" i="60"/>
  <c r="G4" i="60"/>
  <c r="H4" i="60"/>
  <c r="I4" i="60"/>
  <c r="J4" i="60"/>
  <c r="K4" i="60"/>
  <c r="L4" i="60"/>
  <c r="M4" i="60"/>
  <c r="N4" i="60"/>
  <c r="O4" i="60"/>
  <c r="B18" i="66" l="1"/>
  <c r="G18" i="66" s="1" a="1"/>
  <c r="G18" i="66" s="1"/>
  <c r="I141" i="66"/>
  <c r="I142" i="66"/>
  <c r="I143" i="66"/>
  <c r="I144" i="66"/>
  <c r="I145" i="66"/>
  <c r="I146" i="66"/>
  <c r="I147" i="66"/>
  <c r="I148" i="66"/>
  <c r="I149" i="66"/>
  <c r="I150" i="66"/>
  <c r="I151" i="66"/>
  <c r="I152" i="66"/>
  <c r="I153" i="66"/>
  <c r="I154" i="66"/>
  <c r="I155" i="66"/>
  <c r="I156" i="66"/>
  <c r="I157" i="66"/>
  <c r="I158" i="66"/>
  <c r="I159" i="66"/>
  <c r="I160" i="66"/>
  <c r="I161" i="66"/>
  <c r="I162" i="66"/>
  <c r="I163" i="66"/>
  <c r="I164" i="66"/>
  <c r="I165" i="66"/>
  <c r="I166" i="66"/>
  <c r="I167" i="66"/>
  <c r="I168" i="66"/>
  <c r="I169" i="66"/>
  <c r="I170" i="66"/>
  <c r="I171" i="66"/>
  <c r="I172" i="66"/>
  <c r="I173" i="66"/>
  <c r="I174" i="66"/>
  <c r="I175" i="66"/>
  <c r="I176" i="66"/>
  <c r="I177" i="66"/>
  <c r="I178" i="66"/>
  <c r="I179" i="66"/>
  <c r="I180" i="66"/>
  <c r="I181" i="66"/>
  <c r="I182" i="66"/>
  <c r="I183" i="66"/>
  <c r="I184" i="66"/>
  <c r="I185" i="66"/>
  <c r="I186" i="66"/>
  <c r="I187" i="66"/>
  <c r="I188" i="66"/>
  <c r="I189" i="66"/>
  <c r="I190" i="66"/>
  <c r="I191" i="66"/>
  <c r="I192" i="66"/>
  <c r="I193" i="66"/>
  <c r="I194" i="66"/>
  <c r="I195" i="66"/>
  <c r="I196" i="66"/>
  <c r="I197" i="66"/>
  <c r="I198" i="66"/>
  <c r="I199" i="66"/>
  <c r="I200" i="66"/>
  <c r="I201" i="66"/>
  <c r="I202" i="66"/>
  <c r="I203" i="66"/>
  <c r="I204" i="66"/>
  <c r="I205" i="66"/>
  <c r="I206" i="66"/>
  <c r="I207" i="66"/>
  <c r="I208" i="66"/>
  <c r="I209" i="66"/>
  <c r="I210" i="66"/>
  <c r="I211" i="66"/>
  <c r="I212" i="66"/>
  <c r="I213" i="66"/>
  <c r="I214" i="66"/>
  <c r="I215" i="66"/>
  <c r="I216" i="66"/>
  <c r="I217" i="66"/>
  <c r="I218" i="66"/>
  <c r="I219" i="66"/>
  <c r="I220" i="66"/>
  <c r="I221" i="66"/>
  <c r="I222" i="66"/>
  <c r="I223" i="66"/>
  <c r="I224" i="66"/>
  <c r="I225" i="66"/>
  <c r="I226" i="66"/>
  <c r="I227" i="66"/>
  <c r="I228" i="66"/>
  <c r="I229" i="66"/>
  <c r="I230" i="66"/>
  <c r="I231" i="66"/>
  <c r="I232" i="66"/>
  <c r="I233" i="66"/>
  <c r="I234" i="66"/>
  <c r="I235" i="66"/>
  <c r="I236" i="66"/>
  <c r="I237" i="66"/>
  <c r="I238" i="66"/>
  <c r="I239" i="66"/>
  <c r="I240" i="66"/>
  <c r="I241" i="66"/>
  <c r="I242" i="66"/>
  <c r="I243" i="66"/>
  <c r="I244" i="66"/>
  <c r="I245" i="66"/>
  <c r="I246" i="66"/>
  <c r="I247" i="66"/>
  <c r="I248" i="66"/>
  <c r="I249" i="66"/>
  <c r="I250" i="66"/>
  <c r="I251" i="66"/>
  <c r="I252" i="66"/>
  <c r="I253" i="66"/>
  <c r="I254" i="66"/>
  <c r="I255" i="66"/>
  <c r="I256" i="66"/>
  <c r="I257" i="66"/>
  <c r="I258" i="66"/>
  <c r="I259" i="66"/>
  <c r="I260" i="66"/>
  <c r="I261" i="66"/>
  <c r="I262" i="66"/>
  <c r="I263" i="66"/>
  <c r="I264" i="66"/>
  <c r="I265" i="66"/>
  <c r="I266" i="66"/>
  <c r="I267" i="66"/>
  <c r="I268" i="66"/>
  <c r="I269" i="66"/>
  <c r="I270" i="66"/>
  <c r="I271" i="66"/>
  <c r="I272" i="66"/>
  <c r="I273" i="66"/>
  <c r="I274" i="66"/>
  <c r="I275" i="66"/>
  <c r="I276" i="66"/>
  <c r="I277" i="66"/>
  <c r="I278" i="66"/>
  <c r="I279" i="66"/>
  <c r="I280" i="66"/>
  <c r="I281" i="66"/>
  <c r="I282" i="66"/>
  <c r="I283" i="66"/>
  <c r="I284" i="66"/>
  <c r="I285" i="66"/>
  <c r="I286" i="66"/>
  <c r="I287" i="66"/>
  <c r="I288" i="66"/>
  <c r="I289" i="66"/>
  <c r="I290" i="66"/>
  <c r="I291" i="66"/>
  <c r="I292" i="66"/>
  <c r="I293" i="66"/>
  <c r="I294" i="66"/>
  <c r="I295" i="66"/>
  <c r="I296" i="66"/>
  <c r="I297" i="66"/>
  <c r="I298" i="66"/>
  <c r="I299" i="66"/>
  <c r="I300" i="66"/>
  <c r="I301" i="66"/>
  <c r="I302" i="66"/>
  <c r="I303" i="66"/>
  <c r="I304" i="66"/>
  <c r="I305" i="66"/>
  <c r="I306" i="66"/>
  <c r="I307" i="66"/>
  <c r="I308" i="66"/>
  <c r="I309" i="66"/>
  <c r="I310" i="66"/>
  <c r="I311" i="66"/>
  <c r="I312" i="66"/>
  <c r="I313" i="66"/>
  <c r="I314" i="66"/>
  <c r="I315" i="66"/>
  <c r="I316" i="66"/>
  <c r="I317" i="66"/>
  <c r="I318" i="66"/>
  <c r="I319" i="66"/>
  <c r="I320" i="66"/>
  <c r="I321" i="66"/>
  <c r="I322" i="66"/>
  <c r="I323" i="66"/>
  <c r="I324" i="66"/>
  <c r="I325" i="66"/>
  <c r="I326" i="66"/>
  <c r="I327" i="66"/>
  <c r="I328" i="66"/>
  <c r="I329" i="66"/>
  <c r="I330" i="66"/>
  <c r="I331" i="66"/>
  <c r="I332" i="66"/>
  <c r="I333" i="66"/>
  <c r="I334" i="66"/>
  <c r="I335" i="66"/>
  <c r="I336" i="66"/>
  <c r="I337" i="66"/>
  <c r="I18" i="66"/>
  <c r="G19" i="66" a="1"/>
  <c r="G19" i="66" s="1"/>
  <c r="G20" i="66" a="1"/>
  <c r="G20" i="66" s="1"/>
  <c r="G21" i="66" a="1"/>
  <c r="G21" i="66" s="1"/>
  <c r="G22" i="66" a="1"/>
  <c r="G22" i="66" s="1"/>
  <c r="G23" i="66" a="1"/>
  <c r="G23" i="66" s="1"/>
  <c r="G24" i="66" a="1"/>
  <c r="G24" i="66" s="1"/>
  <c r="G25" i="66" a="1"/>
  <c r="G25" i="66" s="1"/>
  <c r="G26" i="66" a="1"/>
  <c r="G26" i="66" s="1"/>
  <c r="G27" i="66" a="1"/>
  <c r="G27" i="66" s="1"/>
  <c r="G28" i="66" a="1"/>
  <c r="G28" i="66" s="1"/>
  <c r="G29" i="66" a="1"/>
  <c r="G29" i="66" s="1"/>
  <c r="G30" i="66" a="1"/>
  <c r="G30" i="66" s="1"/>
  <c r="G31" i="66" a="1"/>
  <c r="G31" i="66" s="1"/>
  <c r="G32" i="66" a="1"/>
  <c r="G32" i="66" s="1"/>
  <c r="G33" i="66" a="1"/>
  <c r="G33" i="66" s="1"/>
  <c r="G34" i="66" a="1"/>
  <c r="G34" i="66" s="1"/>
  <c r="G35" i="66" a="1"/>
  <c r="G35" i="66" s="1"/>
  <c r="G36" i="66" a="1"/>
  <c r="G36" i="66" s="1"/>
  <c r="G37" i="66" a="1"/>
  <c r="G37" i="66" s="1"/>
  <c r="G38" i="66" a="1"/>
  <c r="G38" i="66" s="1"/>
  <c r="G39" i="66" a="1"/>
  <c r="G39" i="66" s="1"/>
  <c r="G40" i="66" a="1"/>
  <c r="G40" i="66" s="1"/>
  <c r="G41" i="66" a="1"/>
  <c r="G41" i="66" s="1"/>
  <c r="G42" i="66" a="1"/>
  <c r="G42" i="66" s="1"/>
  <c r="G43" i="66" a="1"/>
  <c r="G43" i="66" s="1"/>
  <c r="G44" i="66" a="1"/>
  <c r="G44" i="66" s="1"/>
  <c r="G45" i="66" a="1"/>
  <c r="G45" i="66" s="1"/>
  <c r="G46" i="66" a="1"/>
  <c r="G46" i="66" s="1"/>
  <c r="G47" i="66" a="1"/>
  <c r="G47" i="66" s="1"/>
  <c r="G48" i="66" a="1"/>
  <c r="G48" i="66" s="1"/>
  <c r="G49" i="66" a="1"/>
  <c r="G49" i="66" s="1"/>
  <c r="G50" i="66" a="1"/>
  <c r="G50" i="66" s="1"/>
  <c r="G51" i="66" a="1"/>
  <c r="G51" i="66" s="1"/>
  <c r="G52" i="66" a="1"/>
  <c r="G52" i="66" s="1"/>
  <c r="G53" i="66" a="1"/>
  <c r="G53" i="66" s="1"/>
  <c r="G54" i="66" a="1"/>
  <c r="G54" i="66" s="1"/>
  <c r="G55" i="66" a="1"/>
  <c r="G55" i="66" s="1"/>
  <c r="G56" i="66" a="1"/>
  <c r="G56" i="66" s="1"/>
  <c r="G57" i="66" a="1"/>
  <c r="G57" i="66" s="1"/>
  <c r="G58" i="66" a="1"/>
  <c r="G58" i="66" s="1"/>
  <c r="G59" i="66" a="1"/>
  <c r="G59" i="66" s="1"/>
  <c r="G60" i="66" a="1"/>
  <c r="G60" i="66" s="1"/>
  <c r="G61" i="66" a="1"/>
  <c r="G61" i="66" s="1"/>
  <c r="G62" i="66" a="1"/>
  <c r="G62" i="66" s="1"/>
  <c r="G63" i="66" a="1"/>
  <c r="G63" i="66" s="1"/>
  <c r="G64" i="66" a="1"/>
  <c r="G64" i="66" s="1"/>
  <c r="G189" i="66" a="1"/>
  <c r="G189" i="66" s="1"/>
  <c r="G192" i="66" a="1"/>
  <c r="G192" i="66" s="1"/>
  <c r="G195" i="66" a="1"/>
  <c r="G195" i="66" s="1"/>
  <c r="G199" i="66" a="1"/>
  <c r="G199" i="66" s="1"/>
  <c r="G202" i="66" a="1"/>
  <c r="G202" i="66" s="1"/>
  <c r="G207" i="66" a="1"/>
  <c r="G207" i="66" s="1"/>
  <c r="G297" i="66" a="1"/>
  <c r="G297" i="66" s="1"/>
  <c r="G299" i="66" a="1"/>
  <c r="G299" i="66" s="1"/>
  <c r="G301" i="66" a="1"/>
  <c r="G301" i="66" s="1"/>
  <c r="G305" i="66" a="1"/>
  <c r="G305" i="66" s="1"/>
  <c r="G308" i="66" a="1"/>
  <c r="G308" i="66" s="1"/>
  <c r="G313" i="66" a="1"/>
  <c r="G313" i="66" s="1"/>
  <c r="G315" i="66" a="1"/>
  <c r="G315" i="66" s="1"/>
  <c r="G318" i="66" a="1"/>
  <c r="G318" i="66" s="1"/>
  <c r="G320" i="66" a="1"/>
  <c r="G320" i="66" s="1"/>
  <c r="G322" i="66" a="1"/>
  <c r="G322" i="66" s="1"/>
  <c r="G324" i="66" a="1"/>
  <c r="G324" i="66" s="1"/>
  <c r="G326" i="66" a="1"/>
  <c r="G326" i="66" s="1"/>
  <c r="G328" i="66" a="1"/>
  <c r="G328" i="66" s="1"/>
  <c r="G330" i="66" a="1"/>
  <c r="G330" i="66" s="1"/>
  <c r="G332" i="66" a="1"/>
  <c r="G332" i="66" s="1"/>
  <c r="G336" i="66" a="1"/>
  <c r="G336" i="66" s="1"/>
  <c r="G65" i="66" a="1"/>
  <c r="G65" i="66" s="1"/>
  <c r="G66" i="66" a="1"/>
  <c r="G66" i="66" s="1"/>
  <c r="G67" i="66" a="1"/>
  <c r="G67" i="66" s="1"/>
  <c r="G68" i="66" a="1"/>
  <c r="G68" i="66" s="1"/>
  <c r="G69" i="66" a="1"/>
  <c r="G69" i="66" s="1"/>
  <c r="G70" i="66" a="1"/>
  <c r="G70" i="66" s="1"/>
  <c r="G71" i="66" a="1"/>
  <c r="G71" i="66" s="1"/>
  <c r="G72" i="66" a="1"/>
  <c r="G72" i="66" s="1"/>
  <c r="G73" i="66" a="1"/>
  <c r="G73" i="66" s="1"/>
  <c r="G74" i="66" a="1"/>
  <c r="G74" i="66" s="1"/>
  <c r="G75" i="66" a="1"/>
  <c r="G75" i="66" s="1"/>
  <c r="G76" i="66" a="1"/>
  <c r="G76" i="66" s="1"/>
  <c r="G77" i="66" a="1"/>
  <c r="G77" i="66" s="1"/>
  <c r="G78" i="66" a="1"/>
  <c r="G78" i="66" s="1"/>
  <c r="G79" i="66" a="1"/>
  <c r="G79" i="66" s="1"/>
  <c r="G80" i="66" a="1"/>
  <c r="G80" i="66" s="1"/>
  <c r="G81" i="66" a="1"/>
  <c r="G81" i="66" s="1"/>
  <c r="G82" i="66" a="1"/>
  <c r="G82" i="66" s="1"/>
  <c r="G83" i="66" a="1"/>
  <c r="G83" i="66" s="1"/>
  <c r="G84" i="66" a="1"/>
  <c r="G84" i="66" s="1"/>
  <c r="G85" i="66" a="1"/>
  <c r="G85" i="66" s="1"/>
  <c r="G86" i="66" a="1"/>
  <c r="G86" i="66" s="1"/>
  <c r="G87" i="66" a="1"/>
  <c r="G87" i="66" s="1"/>
  <c r="G88" i="66" a="1"/>
  <c r="G88" i="66" s="1"/>
  <c r="G89" i="66" a="1"/>
  <c r="G89" i="66" s="1"/>
  <c r="G90" i="66" a="1"/>
  <c r="G90" i="66" s="1"/>
  <c r="G91" i="66" a="1"/>
  <c r="G91" i="66" s="1"/>
  <c r="G92" i="66" a="1"/>
  <c r="G92" i="66" s="1"/>
  <c r="G93" i="66" a="1"/>
  <c r="G93" i="66" s="1"/>
  <c r="G94" i="66" a="1"/>
  <c r="G94" i="66" s="1"/>
  <c r="G95" i="66" a="1"/>
  <c r="G95" i="66" s="1"/>
  <c r="G96" i="66" a="1"/>
  <c r="G96" i="66" s="1"/>
  <c r="G97" i="66" a="1"/>
  <c r="G97" i="66" s="1"/>
  <c r="G98" i="66" a="1"/>
  <c r="G98" i="66" s="1"/>
  <c r="G99" i="66" a="1"/>
  <c r="G99" i="66" s="1"/>
  <c r="G100" i="66" a="1"/>
  <c r="G100" i="66" s="1"/>
  <c r="G101" i="66" a="1"/>
  <c r="G101" i="66" s="1"/>
  <c r="G102" i="66" a="1"/>
  <c r="G102" i="66" s="1"/>
  <c r="G103" i="66" a="1"/>
  <c r="G103" i="66" s="1"/>
  <c r="G104" i="66" a="1"/>
  <c r="G104" i="66" s="1"/>
  <c r="G105" i="66" a="1"/>
  <c r="G105" i="66" s="1"/>
  <c r="G106" i="66" a="1"/>
  <c r="G106" i="66" s="1"/>
  <c r="G107" i="66" a="1"/>
  <c r="G107" i="66" s="1"/>
  <c r="G108" i="66" a="1"/>
  <c r="G108" i="66" s="1"/>
  <c r="G109" i="66" a="1"/>
  <c r="G109" i="66" s="1"/>
  <c r="G110" i="66" a="1"/>
  <c r="G110" i="66" s="1"/>
  <c r="G111" i="66" a="1"/>
  <c r="G111" i="66" s="1"/>
  <c r="G112" i="66" a="1"/>
  <c r="G112" i="66" s="1"/>
  <c r="G113" i="66" a="1"/>
  <c r="G113" i="66" s="1"/>
  <c r="G114" i="66" a="1"/>
  <c r="G114" i="66" s="1"/>
  <c r="G115" i="66" a="1"/>
  <c r="G115" i="66" s="1"/>
  <c r="G116" i="66" a="1"/>
  <c r="G116" i="66" s="1"/>
  <c r="G117" i="66" a="1"/>
  <c r="G117" i="66" s="1"/>
  <c r="G118" i="66" a="1"/>
  <c r="G118" i="66" s="1"/>
  <c r="G119" i="66" a="1"/>
  <c r="G119" i="66" s="1"/>
  <c r="G120" i="66" a="1"/>
  <c r="G120" i="66" s="1"/>
  <c r="G121" i="66" a="1"/>
  <c r="G121" i="66" s="1"/>
  <c r="G122" i="66" a="1"/>
  <c r="G122" i="66" s="1"/>
  <c r="G123" i="66" a="1"/>
  <c r="G123" i="66" s="1"/>
  <c r="G124" i="66" a="1"/>
  <c r="G124" i="66" s="1"/>
  <c r="G125" i="66" a="1"/>
  <c r="G125" i="66" s="1"/>
  <c r="G126" i="66" a="1"/>
  <c r="G126" i="66" s="1"/>
  <c r="G127" i="66" a="1"/>
  <c r="G127" i="66" s="1"/>
  <c r="G128" i="66" a="1"/>
  <c r="G128" i="66" s="1"/>
  <c r="G129" i="66" a="1"/>
  <c r="G129" i="66" s="1"/>
  <c r="G130" i="66" a="1"/>
  <c r="G130" i="66" s="1"/>
  <c r="G131" i="66" a="1"/>
  <c r="G131" i="66" s="1"/>
  <c r="G132" i="66" a="1"/>
  <c r="G132" i="66" s="1"/>
  <c r="G133" i="66" a="1"/>
  <c r="G133" i="66" s="1"/>
  <c r="G134" i="66" a="1"/>
  <c r="G134" i="66" s="1"/>
  <c r="G135" i="66" a="1"/>
  <c r="G135" i="66" s="1"/>
  <c r="G136" i="66" a="1"/>
  <c r="G136" i="66" s="1"/>
  <c r="G137" i="66" a="1"/>
  <c r="G137" i="66" s="1"/>
  <c r="G187" i="66" a="1"/>
  <c r="G187" i="66" s="1"/>
  <c r="G191" i="66" a="1"/>
  <c r="G191" i="66" s="1"/>
  <c r="G194" i="66" a="1"/>
  <c r="G194" i="66" s="1"/>
  <c r="G197" i="66" a="1"/>
  <c r="G197" i="66" s="1"/>
  <c r="G201" i="66" a="1"/>
  <c r="G201" i="66" s="1"/>
  <c r="G203" i="66" a="1"/>
  <c r="G203" i="66" s="1"/>
  <c r="G208" i="66" a="1"/>
  <c r="G208" i="66" s="1"/>
  <c r="G300" i="66" a="1"/>
  <c r="G300" i="66" s="1"/>
  <c r="G303" i="66" a="1"/>
  <c r="G303" i="66" s="1"/>
  <c r="G304" i="66" a="1"/>
  <c r="G304" i="66" s="1"/>
  <c r="G307" i="66" a="1"/>
  <c r="G307" i="66" s="1"/>
  <c r="G310" i="66" a="1"/>
  <c r="G310" i="66" s="1"/>
  <c r="G312" i="66" a="1"/>
  <c r="G312" i="66" s="1"/>
  <c r="G138" i="66" a="1"/>
  <c r="G138" i="66" s="1"/>
  <c r="G139" i="66" a="1"/>
  <c r="G139" i="66" s="1"/>
  <c r="G140" i="66" a="1"/>
  <c r="G140" i="66" s="1"/>
  <c r="G141" i="66" a="1"/>
  <c r="G141" i="66" s="1"/>
  <c r="G142" i="66" a="1"/>
  <c r="G142" i="66" s="1"/>
  <c r="G143" i="66" a="1"/>
  <c r="G143" i="66" s="1"/>
  <c r="G144" i="66" a="1"/>
  <c r="G144" i="66" s="1"/>
  <c r="G145" i="66" a="1"/>
  <c r="G145" i="66" s="1"/>
  <c r="G146" i="66" a="1"/>
  <c r="G146" i="66" s="1"/>
  <c r="G147" i="66" a="1"/>
  <c r="G147" i="66" s="1"/>
  <c r="G148" i="66" a="1"/>
  <c r="G148" i="66" s="1"/>
  <c r="G149" i="66" a="1"/>
  <c r="G149" i="66" s="1"/>
  <c r="G150" i="66" a="1"/>
  <c r="G150" i="66" s="1"/>
  <c r="G151" i="66" a="1"/>
  <c r="G151" i="66" s="1"/>
  <c r="G152" i="66" a="1"/>
  <c r="G152" i="66" s="1"/>
  <c r="G153" i="66" a="1"/>
  <c r="G153" i="66" s="1"/>
  <c r="G154" i="66" a="1"/>
  <c r="G154" i="66" s="1"/>
  <c r="G155" i="66" a="1"/>
  <c r="G155" i="66" s="1"/>
  <c r="G156" i="66" a="1"/>
  <c r="G156" i="66" s="1"/>
  <c r="G157" i="66" a="1"/>
  <c r="G157" i="66" s="1"/>
  <c r="G158" i="66" a="1"/>
  <c r="G158" i="66" s="1"/>
  <c r="G159" i="66" a="1"/>
  <c r="G159" i="66" s="1"/>
  <c r="G160" i="66" a="1"/>
  <c r="G160" i="66" s="1"/>
  <c r="G161" i="66" a="1"/>
  <c r="G161" i="66" s="1"/>
  <c r="G162" i="66" a="1"/>
  <c r="G162" i="66" s="1"/>
  <c r="G163" i="66" a="1"/>
  <c r="G163" i="66" s="1"/>
  <c r="G164" i="66" a="1"/>
  <c r="G164" i="66" s="1"/>
  <c r="G165" i="66" a="1"/>
  <c r="G165" i="66" s="1"/>
  <c r="G166" i="66" a="1"/>
  <c r="G166" i="66" s="1"/>
  <c r="G167" i="66" a="1"/>
  <c r="G167" i="66" s="1"/>
  <c r="G168" i="66" a="1"/>
  <c r="G168" i="66" s="1"/>
  <c r="G169" i="66" a="1"/>
  <c r="G169" i="66" s="1"/>
  <c r="G170" i="66" a="1"/>
  <c r="G170" i="66" s="1"/>
  <c r="G171" i="66" a="1"/>
  <c r="G171" i="66" s="1"/>
  <c r="G172" i="66" a="1"/>
  <c r="G172" i="66" s="1"/>
  <c r="G173" i="66" a="1"/>
  <c r="G173" i="66" s="1"/>
  <c r="G174" i="66" a="1"/>
  <c r="G174" i="66" s="1"/>
  <c r="G175" i="66" a="1"/>
  <c r="G175" i="66" s="1"/>
  <c r="G176" i="66" a="1"/>
  <c r="G176" i="66" s="1"/>
  <c r="G177" i="66" a="1"/>
  <c r="G177" i="66" s="1"/>
  <c r="G178" i="66" a="1"/>
  <c r="G178" i="66" s="1"/>
  <c r="G179" i="66" a="1"/>
  <c r="G179" i="66" s="1"/>
  <c r="G180" i="66" a="1"/>
  <c r="G180" i="66" s="1"/>
  <c r="G181" i="66" a="1"/>
  <c r="G181" i="66" s="1"/>
  <c r="G182" i="66" a="1"/>
  <c r="G182" i="66" s="1"/>
  <c r="G183" i="66" a="1"/>
  <c r="G183" i="66" s="1"/>
  <c r="G184" i="66" a="1"/>
  <c r="G184" i="66" s="1"/>
  <c r="G185" i="66" a="1"/>
  <c r="G185" i="66" s="1"/>
  <c r="G186" i="66" a="1"/>
  <c r="G186" i="66" s="1"/>
  <c r="G188" i="66" a="1"/>
  <c r="G188" i="66" s="1"/>
  <c r="G190" i="66" a="1"/>
  <c r="G190" i="66" s="1"/>
  <c r="G193" i="66" a="1"/>
  <c r="G193" i="66" s="1"/>
  <c r="G196" i="66" a="1"/>
  <c r="G196" i="66" s="1"/>
  <c r="G198" i="66" a="1"/>
  <c r="G198" i="66" s="1"/>
  <c r="G200" i="66" a="1"/>
  <c r="G200" i="66" s="1"/>
  <c r="G204" i="66" a="1"/>
  <c r="G204" i="66" s="1"/>
  <c r="G205" i="66" a="1"/>
  <c r="G205" i="66" s="1"/>
  <c r="G206" i="66" a="1"/>
  <c r="G206" i="66" s="1"/>
  <c r="G209" i="66" a="1"/>
  <c r="G209" i="66" s="1"/>
  <c r="G298" i="66" a="1"/>
  <c r="G298" i="66" s="1"/>
  <c r="G302" i="66" a="1"/>
  <c r="G302" i="66" s="1"/>
  <c r="G306" i="66" a="1"/>
  <c r="G306" i="66" s="1"/>
  <c r="G309" i="66" a="1"/>
  <c r="G309" i="66" s="1"/>
  <c r="G311" i="66" a="1"/>
  <c r="G311" i="66" s="1"/>
  <c r="G314" i="66" a="1"/>
  <c r="G314" i="66" s="1"/>
  <c r="G316" i="66" a="1"/>
  <c r="G316" i="66" s="1"/>
  <c r="G317" i="66" a="1"/>
  <c r="G317" i="66" s="1"/>
  <c r="G319" i="66" a="1"/>
  <c r="G319" i="66" s="1"/>
  <c r="G321" i="66" a="1"/>
  <c r="G321" i="66" s="1"/>
  <c r="G323" i="66" a="1"/>
  <c r="G323" i="66" s="1"/>
  <c r="G325" i="66" a="1"/>
  <c r="G325" i="66" s="1"/>
  <c r="G327" i="66" a="1"/>
  <c r="G327" i="66" s="1"/>
  <c r="G329" i="66" a="1"/>
  <c r="G329" i="66" s="1"/>
  <c r="G331" i="66" a="1"/>
  <c r="G331" i="66" s="1"/>
  <c r="G333" i="66" a="1"/>
  <c r="G333" i="66" s="1"/>
  <c r="G335" i="66" a="1"/>
  <c r="G335" i="66" s="1"/>
  <c r="G337" i="66" a="1"/>
  <c r="G337" i="66" s="1"/>
  <c r="G210" i="66" a="1"/>
  <c r="G210" i="66" s="1"/>
  <c r="G211" i="66" a="1"/>
  <c r="G211" i="66" s="1"/>
  <c r="G212" i="66" a="1"/>
  <c r="G212" i="66" s="1"/>
  <c r="G213" i="66" a="1"/>
  <c r="G213" i="66" s="1"/>
  <c r="G214" i="66" a="1"/>
  <c r="G214" i="66" s="1"/>
  <c r="G215" i="66" a="1"/>
  <c r="G215" i="66" s="1"/>
  <c r="G216" i="66" a="1"/>
  <c r="G216" i="66" s="1"/>
  <c r="G217" i="66" a="1"/>
  <c r="G217" i="66" s="1"/>
  <c r="G218" i="66" a="1"/>
  <c r="G218" i="66" s="1"/>
  <c r="G219" i="66" a="1"/>
  <c r="G219" i="66" s="1"/>
  <c r="G220" i="66" a="1"/>
  <c r="G220" i="66" s="1"/>
  <c r="G221" i="66" a="1"/>
  <c r="G221" i="66" s="1"/>
  <c r="G222" i="66" a="1"/>
  <c r="G222" i="66" s="1"/>
  <c r="G223" i="66" a="1"/>
  <c r="G223" i="66" s="1"/>
  <c r="G224" i="66" a="1"/>
  <c r="G224" i="66" s="1"/>
  <c r="G225" i="66" a="1"/>
  <c r="G225" i="66" s="1"/>
  <c r="G226" i="66" a="1"/>
  <c r="G226" i="66" s="1"/>
  <c r="G227" i="66" a="1"/>
  <c r="G227" i="66" s="1"/>
  <c r="G228" i="66" a="1"/>
  <c r="G228" i="66" s="1"/>
  <c r="G229" i="66" a="1"/>
  <c r="G229" i="66" s="1"/>
  <c r="G230" i="66" a="1"/>
  <c r="G230" i="66" s="1"/>
  <c r="G231" i="66" a="1"/>
  <c r="G231" i="66" s="1"/>
  <c r="G232" i="66" a="1"/>
  <c r="G232" i="66" s="1"/>
  <c r="G233" i="66" a="1"/>
  <c r="G233" i="66" s="1"/>
  <c r="G234" i="66" a="1"/>
  <c r="G234" i="66" s="1"/>
  <c r="G235" i="66" a="1"/>
  <c r="G235" i="66" s="1"/>
  <c r="G236" i="66" a="1"/>
  <c r="G236" i="66" s="1"/>
  <c r="G237" i="66" a="1"/>
  <c r="G237" i="66" s="1"/>
  <c r="G238" i="66" a="1"/>
  <c r="G238" i="66" s="1"/>
  <c r="G239" i="66" a="1"/>
  <c r="G239" i="66" s="1"/>
  <c r="G240" i="66" a="1"/>
  <c r="G240" i="66" s="1"/>
  <c r="G241" i="66" a="1"/>
  <c r="G241" i="66" s="1"/>
  <c r="G242" i="66" a="1"/>
  <c r="G242" i="66" s="1"/>
  <c r="G243" i="66" a="1"/>
  <c r="G243" i="66" s="1"/>
  <c r="G244" i="66" a="1"/>
  <c r="G244" i="66" s="1"/>
  <c r="G245" i="66" a="1"/>
  <c r="G245" i="66" s="1"/>
  <c r="G246" i="66" a="1"/>
  <c r="G246" i="66" s="1"/>
  <c r="G247" i="66" a="1"/>
  <c r="G247" i="66" s="1"/>
  <c r="G248" i="66" a="1"/>
  <c r="G248" i="66" s="1"/>
  <c r="G249" i="66" a="1"/>
  <c r="G249" i="66" s="1"/>
  <c r="G250" i="66" a="1"/>
  <c r="G250" i="66" s="1"/>
  <c r="G251" i="66" a="1"/>
  <c r="G251" i="66" s="1"/>
  <c r="G252" i="66" a="1"/>
  <c r="G252" i="66" s="1"/>
  <c r="G253" i="66" a="1"/>
  <c r="G253" i="66" s="1"/>
  <c r="G254" i="66" a="1"/>
  <c r="G254" i="66" s="1"/>
  <c r="G255" i="66" a="1"/>
  <c r="G255" i="66" s="1"/>
  <c r="G256" i="66" a="1"/>
  <c r="G256" i="66" s="1"/>
  <c r="G257" i="66" a="1"/>
  <c r="G257" i="66" s="1"/>
  <c r="G258" i="66" a="1"/>
  <c r="G258" i="66" s="1"/>
  <c r="G259" i="66" a="1"/>
  <c r="G259" i="66" s="1"/>
  <c r="G260" i="66" a="1"/>
  <c r="G260" i="66" s="1"/>
  <c r="G261" i="66" a="1"/>
  <c r="G261" i="66" s="1"/>
  <c r="G262" i="66" a="1"/>
  <c r="G262" i="66" s="1"/>
  <c r="G263" i="66" a="1"/>
  <c r="G263" i="66" s="1"/>
  <c r="G264" i="66" a="1"/>
  <c r="G264" i="66" s="1"/>
  <c r="G265" i="66" a="1"/>
  <c r="G265" i="66" s="1"/>
  <c r="G266" i="66" a="1"/>
  <c r="G266" i="66" s="1"/>
  <c r="G267" i="66" a="1"/>
  <c r="G267" i="66" s="1"/>
  <c r="G268" i="66" a="1"/>
  <c r="G268" i="66" s="1"/>
  <c r="G269" i="66" a="1"/>
  <c r="G269" i="66" s="1"/>
  <c r="G270" i="66" a="1"/>
  <c r="G270" i="66" s="1"/>
  <c r="G271" i="66" a="1"/>
  <c r="G271" i="66" s="1"/>
  <c r="G272" i="66" a="1"/>
  <c r="G272" i="66" s="1"/>
  <c r="G273" i="66" a="1"/>
  <c r="G273" i="66" s="1"/>
  <c r="G274" i="66" a="1"/>
  <c r="G274" i="66" s="1"/>
  <c r="G275" i="66" a="1"/>
  <c r="G275" i="66" s="1"/>
  <c r="G276" i="66" a="1"/>
  <c r="G276" i="66" s="1"/>
  <c r="G277" i="66" a="1"/>
  <c r="G277" i="66" s="1"/>
  <c r="G278" i="66" a="1"/>
  <c r="G278" i="66" s="1"/>
  <c r="G279" i="66" a="1"/>
  <c r="G279" i="66" s="1"/>
  <c r="G280" i="66" a="1"/>
  <c r="G280" i="66" s="1"/>
  <c r="G281" i="66" a="1"/>
  <c r="G281" i="66" s="1"/>
  <c r="G283" i="66" a="1"/>
  <c r="G283" i="66" s="1"/>
  <c r="G284" i="66" a="1"/>
  <c r="G284" i="66" s="1"/>
  <c r="G285" i="66" a="1"/>
  <c r="G285" i="66" s="1"/>
  <c r="G286" i="66" a="1"/>
  <c r="G286" i="66" s="1"/>
  <c r="G287" i="66" a="1"/>
  <c r="G287" i="66" s="1"/>
  <c r="G288" i="66" a="1"/>
  <c r="G288" i="66" s="1"/>
  <c r="G289" i="66" a="1"/>
  <c r="G289" i="66" s="1"/>
  <c r="G290" i="66" a="1"/>
  <c r="G290" i="66" s="1"/>
  <c r="G291" i="66" a="1"/>
  <c r="G291" i="66" s="1"/>
  <c r="G292" i="66" a="1"/>
  <c r="G292" i="66" s="1"/>
  <c r="G293" i="66" a="1"/>
  <c r="G293" i="66" s="1"/>
  <c r="G294" i="66" a="1"/>
  <c r="G294" i="66" s="1"/>
  <c r="G295" i="66" a="1"/>
  <c r="G295" i="66" s="1"/>
  <c r="G296" i="66" a="1"/>
  <c r="G296" i="66" s="1"/>
  <c r="G334" i="66" a="1"/>
  <c r="G334" i="66" s="1"/>
  <c r="G282" i="66" a="1"/>
  <c r="G282" i="66" s="1"/>
  <c r="I19" i="66"/>
  <c r="I20" i="66"/>
  <c r="I21" i="66"/>
  <c r="I22" i="66"/>
  <c r="I23" i="66"/>
  <c r="I24" i="66"/>
  <c r="I25" i="66"/>
  <c r="I26" i="66"/>
  <c r="I27" i="66"/>
  <c r="I29" i="66"/>
  <c r="I31" i="66"/>
  <c r="I32" i="66"/>
  <c r="I33" i="66"/>
  <c r="I34" i="66"/>
  <c r="I35" i="66"/>
  <c r="I36" i="66"/>
  <c r="I37" i="66"/>
  <c r="I38" i="66"/>
  <c r="I39" i="66"/>
  <c r="I40" i="66"/>
  <c r="I41" i="66"/>
  <c r="I42" i="66"/>
  <c r="I43" i="66"/>
  <c r="I44" i="66"/>
  <c r="I45" i="66"/>
  <c r="I46" i="66"/>
  <c r="I47" i="66"/>
  <c r="I48" i="66"/>
  <c r="I49" i="66"/>
  <c r="I50" i="66"/>
  <c r="I51" i="66"/>
  <c r="I52" i="66"/>
  <c r="I53" i="66"/>
  <c r="I54" i="66"/>
  <c r="I55" i="66"/>
  <c r="I56" i="66"/>
  <c r="I57" i="66"/>
  <c r="I59" i="66"/>
  <c r="I61" i="66"/>
  <c r="I63" i="66"/>
  <c r="I65" i="66"/>
  <c r="I66" i="66"/>
  <c r="I68" i="66"/>
  <c r="I70" i="66"/>
  <c r="I72" i="66"/>
  <c r="I74" i="66"/>
  <c r="I75" i="66"/>
  <c r="I78" i="66"/>
  <c r="I80" i="66"/>
  <c r="I82" i="66"/>
  <c r="I84" i="66"/>
  <c r="I86" i="66"/>
  <c r="I88" i="66"/>
  <c r="I90" i="66"/>
  <c r="I92" i="66"/>
  <c r="I94" i="66"/>
  <c r="I95" i="66"/>
  <c r="I97" i="66"/>
  <c r="I99" i="66"/>
  <c r="I101" i="66"/>
  <c r="I102" i="66"/>
  <c r="I104" i="66"/>
  <c r="I106" i="66"/>
  <c r="I107" i="66"/>
  <c r="I109" i="66"/>
  <c r="I111" i="66"/>
  <c r="I113" i="66"/>
  <c r="I115" i="66"/>
  <c r="I116" i="66"/>
  <c r="I118" i="66"/>
  <c r="I120" i="66"/>
  <c r="I122" i="66"/>
  <c r="I123" i="66"/>
  <c r="I125" i="66"/>
  <c r="I127" i="66"/>
  <c r="I129" i="66"/>
  <c r="I28" i="66"/>
  <c r="I58" i="66"/>
  <c r="I60" i="66"/>
  <c r="I62" i="66"/>
  <c r="I64" i="66"/>
  <c r="I67" i="66"/>
  <c r="I69" i="66"/>
  <c r="I71" i="66"/>
  <c r="I73" i="66"/>
  <c r="I76" i="66"/>
  <c r="I77" i="66"/>
  <c r="I79" i="66"/>
  <c r="I81" i="66"/>
  <c r="I83" i="66"/>
  <c r="I85" i="66"/>
  <c r="I87" i="66"/>
  <c r="I89" i="66"/>
  <c r="I91" i="66"/>
  <c r="I93" i="66"/>
  <c r="I96" i="66"/>
  <c r="I98" i="66"/>
  <c r="I100" i="66"/>
  <c r="I103" i="66"/>
  <c r="I105" i="66"/>
  <c r="I108" i="66"/>
  <c r="I110" i="66"/>
  <c r="I112" i="66"/>
  <c r="I114" i="66"/>
  <c r="I117" i="66"/>
  <c r="I119" i="66"/>
  <c r="I121" i="66"/>
  <c r="I124" i="66"/>
  <c r="I126" i="66"/>
  <c r="I128" i="66"/>
  <c r="I130" i="66"/>
  <c r="I131" i="66"/>
  <c r="I132" i="66"/>
  <c r="I133" i="66"/>
  <c r="I135" i="66"/>
  <c r="I138" i="66"/>
  <c r="I139" i="66"/>
  <c r="I140" i="66"/>
  <c r="I30" i="66"/>
  <c r="I137" i="66"/>
  <c r="I134" i="66"/>
  <c r="I136" i="66"/>
  <c r="I153" i="42" a="1"/>
  <c r="G2" i="63" a="1"/>
  <c r="G2" i="63" s="1"/>
  <c r="E29" i="61" s="1"/>
  <c r="E2" i="63" a="1"/>
  <c r="E2" i="63" s="1"/>
  <c r="AI4" i="63" s="1" a="1"/>
  <c r="AI4" i="63" s="1"/>
  <c r="O2" i="63" a="1"/>
  <c r="O2" i="63" s="1"/>
  <c r="E111" i="61" s="1"/>
  <c r="F111" i="61" s="1"/>
  <c r="O7" i="63" a="1"/>
  <c r="O7" i="63" s="1"/>
  <c r="E116" i="61" s="1"/>
  <c r="O21" i="63" a="1"/>
  <c r="O21" i="63" s="1"/>
  <c r="E130" i="61" s="1"/>
  <c r="O23" i="63" a="1"/>
  <c r="O23" i="63" s="1"/>
  <c r="E132" i="61" s="1"/>
  <c r="O19" i="63" a="1"/>
  <c r="O19" i="63" s="1"/>
  <c r="E128" i="61" s="1"/>
  <c r="O8" i="63" a="1"/>
  <c r="O8" i="63" s="1"/>
  <c r="E117" i="61" s="1"/>
  <c r="O18" i="63" a="1"/>
  <c r="O18" i="63" s="1"/>
  <c r="E127" i="61" s="1"/>
  <c r="O13" i="63" a="1"/>
  <c r="O13" i="63" s="1"/>
  <c r="E122" i="61" s="1"/>
  <c r="O5" i="63" a="1"/>
  <c r="O5" i="63" s="1"/>
  <c r="E114" i="61" s="1"/>
  <c r="O16" i="63" a="1"/>
  <c r="O16" i="63" s="1"/>
  <c r="E125" i="61" s="1"/>
  <c r="O17" i="63" a="1"/>
  <c r="O17" i="63" s="1"/>
  <c r="E126" i="61" s="1"/>
  <c r="O4" i="63" a="1"/>
  <c r="O4" i="63" s="1"/>
  <c r="E113" i="61" s="1"/>
  <c r="O15" i="63" a="1"/>
  <c r="O15" i="63" s="1"/>
  <c r="E124" i="61" s="1"/>
  <c r="O22" i="63" a="1"/>
  <c r="O22" i="63" s="1"/>
  <c r="E131" i="61" s="1"/>
  <c r="O6" i="63" a="1"/>
  <c r="O6" i="63" s="1"/>
  <c r="E115" i="61" s="1"/>
  <c r="O10" i="63" a="1"/>
  <c r="O10" i="63" s="1"/>
  <c r="E119" i="61" s="1"/>
  <c r="O12" i="63" a="1"/>
  <c r="O12" i="63" s="1"/>
  <c r="E121" i="61" s="1"/>
  <c r="O14" i="63" a="1"/>
  <c r="O14" i="63" s="1"/>
  <c r="E123" i="61" s="1"/>
  <c r="O11" i="63" a="1"/>
  <c r="O11" i="63" s="1"/>
  <c r="E120" i="61" s="1"/>
  <c r="O20" i="63" a="1"/>
  <c r="O20" i="63" s="1"/>
  <c r="E129" i="61" s="1"/>
  <c r="O9" i="63" a="1"/>
  <c r="O9" i="63" s="1"/>
  <c r="E118" i="61" s="1"/>
  <c r="L17" i="66" l="1" a="1"/>
  <c r="L17" i="66" s="1"/>
  <c r="I153" i="42"/>
  <c r="J153" i="42" s="1" a="1"/>
  <c r="U9" i="63" a="1"/>
  <c r="U9" i="63" s="1"/>
  <c r="E160" i="61" s="1"/>
  <c r="F160" i="61" s="1"/>
  <c r="U12" i="63" a="1"/>
  <c r="U12" i="63" s="1"/>
  <c r="E163" i="61" s="1"/>
  <c r="F163" i="61" s="1"/>
  <c r="U23" i="63" a="1"/>
  <c r="U23" i="63" s="1"/>
  <c r="E174" i="61" s="1"/>
  <c r="F174" i="61" s="1"/>
  <c r="U21" i="63" a="1"/>
  <c r="U21" i="63" s="1"/>
  <c r="E172" i="61" s="1"/>
  <c r="F172" i="61" s="1"/>
  <c r="U20" i="63" a="1"/>
  <c r="U20" i="63" s="1"/>
  <c r="E171" i="61" s="1"/>
  <c r="F171" i="61" s="1"/>
  <c r="U6" i="63" a="1"/>
  <c r="U6" i="63" s="1"/>
  <c r="E157" i="61" s="1"/>
  <c r="F157" i="61" s="1"/>
  <c r="U18" i="63" a="1"/>
  <c r="U18" i="63" s="1"/>
  <c r="E169" i="61" s="1"/>
  <c r="F169" i="61" s="1"/>
  <c r="U5" i="63" a="1"/>
  <c r="U5" i="63" s="1"/>
  <c r="E156" i="61" s="1"/>
  <c r="F156" i="61" s="1"/>
  <c r="U11" i="63" a="1"/>
  <c r="U11" i="63" s="1"/>
  <c r="E162" i="61" s="1"/>
  <c r="F162" i="61" s="1"/>
  <c r="U4" i="63" a="1"/>
  <c r="U4" i="63" s="1"/>
  <c r="E155" i="61" s="1"/>
  <c r="F155" i="61" s="1"/>
  <c r="U15" i="63" a="1"/>
  <c r="U15" i="63" s="1"/>
  <c r="E166" i="61" s="1"/>
  <c r="F166" i="61" s="1"/>
  <c r="AB4" i="63" a="1"/>
  <c r="AB4" i="63" s="1"/>
  <c r="U14" i="63" a="1"/>
  <c r="U14" i="63" s="1"/>
  <c r="E165" i="61" s="1"/>
  <c r="F165" i="61" s="1"/>
  <c r="U10" i="63" a="1"/>
  <c r="U10" i="63" s="1"/>
  <c r="E161" i="61" s="1"/>
  <c r="F161" i="61" s="1"/>
  <c r="U16" i="63" a="1"/>
  <c r="U16" i="63" s="1"/>
  <c r="E167" i="61" s="1"/>
  <c r="F167" i="61" s="1"/>
  <c r="U17" i="63" a="1"/>
  <c r="U17" i="63" s="1"/>
  <c r="E168" i="61" s="1"/>
  <c r="F168" i="61" s="1"/>
  <c r="U7" i="63" a="1"/>
  <c r="U7" i="63" s="1"/>
  <c r="E158" i="61" s="1"/>
  <c r="F158" i="61" s="1"/>
  <c r="U8" i="63" a="1"/>
  <c r="U8" i="63" s="1"/>
  <c r="E159" i="61" s="1"/>
  <c r="F159" i="61" s="1"/>
  <c r="U2" i="63" a="1"/>
  <c r="U2" i="63" s="1"/>
  <c r="E153" i="61" s="1"/>
  <c r="F153" i="61" s="1"/>
  <c r="U22" i="63" a="1"/>
  <c r="U22" i="63" s="1"/>
  <c r="E173" i="61" s="1"/>
  <c r="F173" i="61" s="1"/>
  <c r="U13" i="63" a="1"/>
  <c r="U13" i="63" s="1"/>
  <c r="E164" i="61" s="1"/>
  <c r="F164" i="61" s="1"/>
  <c r="U19" i="63" a="1"/>
  <c r="U19" i="63" s="1"/>
  <c r="E170" i="61" s="1"/>
  <c r="F170" i="61" s="1"/>
  <c r="AO10" i="63" a="1"/>
  <c r="AO10" i="63" s="1"/>
  <c r="E275" i="61" s="1"/>
  <c r="AO8" i="63" a="1"/>
  <c r="AO8" i="63" s="1"/>
  <c r="E273" i="61" s="1"/>
  <c r="AO11" i="63" a="1"/>
  <c r="AO11" i="63" s="1"/>
  <c r="E276" i="61" s="1"/>
  <c r="AO12" i="63" a="1"/>
  <c r="AO12" i="63" s="1"/>
  <c r="E277" i="61" s="1"/>
  <c r="AO6" i="63" a="1"/>
  <c r="AO6" i="63" s="1"/>
  <c r="E271" i="61" s="1"/>
  <c r="AO9" i="63" a="1"/>
  <c r="AO9" i="63" s="1"/>
  <c r="E274" i="61" s="1"/>
  <c r="AO7" i="63" a="1"/>
  <c r="AO7" i="63" s="1"/>
  <c r="E272" i="61" s="1"/>
  <c r="AO4" i="63" a="1"/>
  <c r="AO4" i="63" s="1"/>
  <c r="E269" i="61" s="1"/>
  <c r="F269" i="61" s="1"/>
  <c r="AO14" i="63" a="1"/>
  <c r="AO14" i="63" s="1"/>
  <c r="E279" i="61" s="1"/>
  <c r="AO15" i="63" a="1"/>
  <c r="AO15" i="63" s="1"/>
  <c r="E280" i="61" s="1"/>
  <c r="AO13" i="63" a="1"/>
  <c r="AO13" i="63" s="1"/>
  <c r="E278" i="61" s="1"/>
  <c r="J153" i="42" l="1"/>
  <c r="M149" i="42" s="1"/>
  <c r="X150" i="42" s="1"/>
  <c r="X166" i="42" s="1"/>
  <c r="X168" i="42" s="1" a="1"/>
  <c r="M153" i="42" a="1"/>
  <c r="M153" i="42" s="1"/>
  <c r="O152" i="42" s="1"/>
  <c r="L36" i="61" a="1"/>
  <c r="L36" i="61" s="1"/>
  <c r="Y2" i="63" a="1"/>
  <c r="Y2" i="63" s="1"/>
  <c r="Y4" i="63" a="1"/>
  <c r="X168" i="42" l="1"/>
  <c r="E213" i="61"/>
  <c r="E204" i="61"/>
  <c r="E226" i="61"/>
  <c r="E216" i="61"/>
  <c r="E215" i="61"/>
  <c r="E211" i="61"/>
  <c r="E220" i="61"/>
  <c r="E210" i="61"/>
  <c r="E212" i="61"/>
  <c r="E219" i="61"/>
  <c r="E208" i="61"/>
  <c r="E217" i="61"/>
  <c r="E221" i="61"/>
  <c r="E224" i="61"/>
  <c r="E203" i="61"/>
  <c r="E218" i="61"/>
  <c r="E206" i="61"/>
  <c r="E200" i="61"/>
  <c r="E202" i="61"/>
  <c r="E205" i="61"/>
  <c r="E207" i="61"/>
  <c r="E209" i="61"/>
  <c r="E201" i="61"/>
  <c r="E214" i="61"/>
  <c r="E228" i="61"/>
  <c r="E225" i="61"/>
  <c r="E223" i="61"/>
  <c r="E227" i="61"/>
  <c r="E222" i="61"/>
  <c r="Y4" i="63"/>
  <c r="E199" i="6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D9B548-2AAB-43B1-BB50-A67553C12D78}" keepAlive="1" name="Query - _tActual" description="Connection to the '_tActual' query in the workbook." type="5" refreshedVersion="8" background="1" saveData="1">
    <dbPr connection="Provider=Microsoft.Mashup.OleDb.1;Data Source=$Workbook$;Location=_tActual;Extended Properties=&quot;&quot;" command="SELECT * FROM [_tActual]"/>
  </connection>
  <connection id="2" xr16:uid="{22590FC8-9F4D-4295-BE57-AACEF43ABA0A}" keepAlive="1" name="Query - _tBudget" description="Connection to the '_tBudget' query in the workbook." type="5" refreshedVersion="8" background="1" saveData="1">
    <dbPr connection="Provider=Microsoft.Mashup.OleDb.1;Data Source=$Workbook$;Location=_tBudget;Extended Properties=&quot;&quot;" command="SELECT * FROM [_tBudget]"/>
  </connection>
  <connection id="3" xr16:uid="{50FB3250-552E-4425-8C16-259D2F1B26EA}" keepAlive="1" name="Query - _tSub" description="Connection to the '_tSub' query in the workbook." type="5" refreshedVersion="8" background="1" saveData="1">
    <dbPr connection="Provider=Microsoft.Mashup.OleDb.1;Data Source=$Workbook$;Location=_tSub;Extended Properties=&quot;&quot;" command="SELECT * FROM [_tSub]"/>
  </connection>
  <connection id="4" xr16:uid="{B15C2CDB-A0E3-4B88-BC3B-86D3E88B3A13}"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<sst xmlns="http://schemas.openxmlformats.org/spreadsheetml/2006/main" count="9846" uniqueCount="435">
  <si>
    <t xml:space="preserve"> </t>
  </si>
  <si>
    <t>Practice Case - Grinding the Grid</t>
  </si>
  <si>
    <t>Exploring newer functions in Excel</t>
  </si>
  <si>
    <t>Case Author</t>
  </si>
  <si>
    <t xml:space="preserve">This case is inspired by the Microsoft Excel World Championships, </t>
  </si>
  <si>
    <t xml:space="preserve">organised by the Financial Modelling World Cup. </t>
  </si>
  <si>
    <t>Check out what they're doing at https://fmworldcup.com/</t>
  </si>
  <si>
    <t>Arvey Yeo</t>
  </si>
  <si>
    <t>Instructions</t>
  </si>
  <si>
    <t xml:space="preserve">In this case, you are presented with a few situations to test your Excel skills in manipulating and preparing the data in a certain format. 
These skills can be useful when you need to transform data into a printable format, or to a format that can be exported to another software. 
You may choose to use Power Query, dynamic arrays, pivot tables, even VBA, but you won't be expected to know every skill to solve the problems. Suggested approaches are provided for each question below, which can be displayed by pressing the '2' icon in the top left corner below the Excel ribbon. Note that the approach may not be the ones you are most comfortable with, so feel free to use whatever suits you. </t>
  </si>
  <si>
    <t>Bonus Questions</t>
  </si>
  <si>
    <t>To make the game more exciting, we have created 5 bonus questions for you. These questions can be answered at any time during the game.</t>
  </si>
  <si>
    <t>Game #</t>
  </si>
  <si>
    <t>Relates to Level #</t>
  </si>
  <si>
    <t>Points</t>
  </si>
  <si>
    <t>Answer</t>
  </si>
  <si>
    <t>Bonus 1</t>
  </si>
  <si>
    <t xml:space="preserve">What is the sum of hours in February for all staff members whose first names start with the letter "H" in the 'TIME' sheet? </t>
  </si>
  <si>
    <t>Bonus 2</t>
  </si>
  <si>
    <t>N/A</t>
  </si>
  <si>
    <t xml:space="preserve">Which team member's name from either the TIME sheet or SUB sheet is missing in the 'Bonus 2, 3' sheet, ? </t>
  </si>
  <si>
    <t>Bonus 3</t>
  </si>
  <si>
    <t xml:space="preserve">In the 'Bonus 2, 3' sheet, among the members who have the word "Engineer" in their roles, one member have a "Y" allocated in a week that is later than all the others. What is the name of that Engineer? </t>
  </si>
  <si>
    <t>Bonus 4</t>
  </si>
  <si>
    <t xml:space="preserve">What two letters appear in cell G6 of the 'Bonus 4' sheet when you complete the task outlined in that sheet? </t>
  </si>
  <si>
    <t>Bonus 5</t>
  </si>
  <si>
    <t xml:space="preserve">Using A4 paper size, 1.9 cm margins on every side, 0.8cm for both headers and footers, portrait orientation, scale of 100%, no page breaks inserted, and print area set to A1:B81, while repeating the first 3 rows on each page, on which page would the last person in the "Weapons &amp; Defense Systems Team" be printed in the 'Print' sheet. </t>
  </si>
  <si>
    <t>Questions</t>
  </si>
  <si>
    <t>Level 1</t>
  </si>
  <si>
    <t>Very Easy</t>
  </si>
  <si>
    <t xml:space="preserve">Data exported from the company's timesheeting software is provided in the "Time" sheet. </t>
  </si>
  <si>
    <t xml:space="preserve">You are given 3 names in each scenario below. </t>
  </si>
  <si>
    <t xml:space="preserve">Find the total hours worked in February 2025 for the 3 names combined. </t>
  </si>
  <si>
    <t xml:space="preserve">In Example1, Hiroshi Tanaka worked 94 hours in February, while Chloe Sterling and Dylan Westwood worked 61 and 74 hours respectively, giving a total of 229 hours. </t>
  </si>
  <si>
    <t>Suggestion: You may use SUMIFS for this level with an array of cells selected for one of the criteria, then wrap it around a SUM function</t>
  </si>
  <si>
    <t>Level</t>
  </si>
  <si>
    <t>Name 1</t>
  </si>
  <si>
    <t>Name 2</t>
  </si>
  <si>
    <t>Name 3</t>
  </si>
  <si>
    <t>Example1</t>
  </si>
  <si>
    <t>Hiroshi Tanaka</t>
  </si>
  <si>
    <t>Chloe Sterling</t>
  </si>
  <si>
    <t>Dylan Westwood</t>
  </si>
  <si>
    <t>Amelia Donovan</t>
  </si>
  <si>
    <t>Sophia Callahan</t>
  </si>
  <si>
    <t>Lucas Hartwell</t>
  </si>
  <si>
    <t>Isla Davenport</t>
  </si>
  <si>
    <t>Wei Zhang</t>
  </si>
  <si>
    <t>Sebastian Ford</t>
  </si>
  <si>
    <t>Victoria Harlow</t>
  </si>
  <si>
    <t>Liam Fletcher</t>
  </si>
  <si>
    <t>Adam Bellinger</t>
  </si>
  <si>
    <t>Ethan Kim</t>
  </si>
  <si>
    <t>Owen Blake</t>
  </si>
  <si>
    <t>Nur Aisyah</t>
  </si>
  <si>
    <t>Zachary Nguyen</t>
  </si>
  <si>
    <t>Henry Caldwell</t>
  </si>
  <si>
    <t>Fatimah Abdullah</t>
  </si>
  <si>
    <t>Elijah Ng</t>
  </si>
  <si>
    <t>Benjamin Reid</t>
  </si>
  <si>
    <t>Nathaniel Rowe</t>
  </si>
  <si>
    <t>Harper Ellison</t>
  </si>
  <si>
    <t>Caleb Prescott</t>
  </si>
  <si>
    <t>MeiLing Wong</t>
  </si>
  <si>
    <t>Jack Delaney</t>
  </si>
  <si>
    <t>Grace Prescott</t>
  </si>
  <si>
    <t>Level 2</t>
  </si>
  <si>
    <t>Easy</t>
  </si>
  <si>
    <t xml:space="preserve">Each person in the 'TIME' sheet has been assigned a role in the project. The role will determine which team they belong to, as given in columns G and H in the 'TIME' sheet. </t>
  </si>
  <si>
    <t xml:space="preserve">Find the sum of hours in the given period (dates are inclusive) for each team below. Ignore the data in the SUB sheet for this level. </t>
  </si>
  <si>
    <t xml:space="preserve">In Example2, 3 roles can be matched to the Finance and Budget Team, namely Budget Analyst, Procurement Officer, Grant Writer. </t>
  </si>
  <si>
    <t xml:space="preserve">The total hours from 4-Jan to 31-Jan for persons assigned to these roles is 261 hours, including 5 hours on 4-Jan and 2 hours on 31-Jan. </t>
  </si>
  <si>
    <t xml:space="preserve">Suggestion: You may create a helper column in the 'TIME' sheet, and use XLOOKUP to first find the team of each person, then apply a SUMIFS similar to Level 1. </t>
  </si>
  <si>
    <t>From Date</t>
  </si>
  <si>
    <t>To Date</t>
  </si>
  <si>
    <t>Team</t>
  </si>
  <si>
    <t>Example2</t>
  </si>
  <si>
    <t>Finance and Budget Team</t>
  </si>
  <si>
    <t>Payload Team</t>
  </si>
  <si>
    <t>Public Relations and Outreach Team</t>
  </si>
  <si>
    <t>Astronaut Training &amp; Support Team</t>
  </si>
  <si>
    <t>Legal and Compliance Team</t>
  </si>
  <si>
    <t>Mission Design and Planning Team</t>
  </si>
  <si>
    <t>Safety and Risk Assessment Team</t>
  </si>
  <si>
    <t>Avionics and Electronics Team</t>
  </si>
  <si>
    <t>Rocket Engineering Team</t>
  </si>
  <si>
    <t>Weapons &amp; Defense Systems Team</t>
  </si>
  <si>
    <t>Materials and Manufacturing Team</t>
  </si>
  <si>
    <t>Level 3</t>
  </si>
  <si>
    <t>Medium</t>
  </si>
  <si>
    <t xml:space="preserve">You are provided timesheets from subcontractors who do not record their time directly in your timesheeting software. </t>
  </si>
  <si>
    <t xml:space="preserve">Instead, they submit manual timesheets as presented in the 'SUB' sheet, which will need to be imported to your timesheet software. </t>
  </si>
  <si>
    <t xml:space="preserve">For the import, the data must first be rearranged into a table with the columns "Name", "Role", "Date", "Hours" as headers in the "Import" sheet. </t>
  </si>
  <si>
    <t xml:space="preserve">List only rows that are neither blank nor zero, and sort the rows first by name, then by date. </t>
  </si>
  <si>
    <t xml:space="preserve">The output should look like the view in the example on the right, with the "Name" starting in cell A1. </t>
  </si>
  <si>
    <t xml:space="preserve">Once completed, return the value in the cell in each of the scenarios below. </t>
  </si>
  <si>
    <t xml:space="preserve">In Example3, cell C43 points to the date of 13-Jan-25. </t>
  </si>
  <si>
    <t xml:space="preserve">Suggestion: You can use TOCOL to flatten the table and its headings. </t>
  </si>
  <si>
    <t xml:space="preserve">Then use FILTER to remove the cells with zero. </t>
  </si>
  <si>
    <t xml:space="preserve">And finally use INDIRECT to get the value in the cell in the 'Import' sheet. </t>
  </si>
  <si>
    <t>Cell</t>
  </si>
  <si>
    <t>Example3</t>
  </si>
  <si>
    <t>C43</t>
  </si>
  <si>
    <t>D47</t>
  </si>
  <si>
    <t>C8</t>
  </si>
  <si>
    <t>D50</t>
  </si>
  <si>
    <t>A89</t>
  </si>
  <si>
    <t>C89</t>
  </si>
  <si>
    <t>D88</t>
  </si>
  <si>
    <t>A61</t>
  </si>
  <si>
    <t>D40</t>
  </si>
  <si>
    <t>D83</t>
  </si>
  <si>
    <t>A75</t>
  </si>
  <si>
    <t>B90</t>
  </si>
  <si>
    <t>D12</t>
  </si>
  <si>
    <t>C55</t>
  </si>
  <si>
    <t>C63</t>
  </si>
  <si>
    <t>A100</t>
  </si>
  <si>
    <t>C32</t>
  </si>
  <si>
    <t>C86</t>
  </si>
  <si>
    <t>B101</t>
  </si>
  <si>
    <t>C104</t>
  </si>
  <si>
    <t>D13</t>
  </si>
  <si>
    <t>Level 4</t>
  </si>
  <si>
    <t xml:space="preserve">Your client has requested that you provide the names of all employees working on the project. </t>
  </si>
  <si>
    <t xml:space="preserve">For each of the given team below, list out the names that belong to the team. Note that some teams might have members in the 'SUB' sheet too. </t>
  </si>
  <si>
    <t xml:space="preserve">Then convert the names to "Last Name, First Name" format, assuming that the second word is always the last name of the person (though this may not be true). </t>
  </si>
  <si>
    <t xml:space="preserve">No names have more than two words in this case. </t>
  </si>
  <si>
    <t xml:space="preserve">For example, "Amelia Donovan" would be rearranged as "Donovan, Amelia". </t>
  </si>
  <si>
    <t xml:space="preserve">Sort all the names by their family names within the list. </t>
  </si>
  <si>
    <t xml:space="preserve">Return the nth person in the list. </t>
  </si>
  <si>
    <t xml:space="preserve">In Example4, the first five sorted names are Caldwell, Henry; Callahan, Sophia; Cheng, Isabella; Faizan, Amina; Grayson, Charlotte. </t>
  </si>
  <si>
    <t xml:space="preserve">Therefore, the 5th person in this list is Grayson, Charlotte. </t>
  </si>
  <si>
    <t xml:space="preserve">Suggestion: You can use TEXTBEFORE, TEXTAFTER, to split the names into its components, then concatenate them back in the rearranged order. </t>
  </si>
  <si>
    <t xml:space="preserve">Use FILTER to get the names based on the given team, then use SORT to sort them by alphabetical order. </t>
  </si>
  <si>
    <t xml:space="preserve">The nth person in the list can be retrieved using an INDEX function. </t>
  </si>
  <si>
    <t>nth Person</t>
  </si>
  <si>
    <t>Example4</t>
  </si>
  <si>
    <t>Grayson, Charlotte</t>
  </si>
  <si>
    <t>Level 5</t>
  </si>
  <si>
    <t>Hard</t>
  </si>
  <si>
    <t xml:space="preserve">As in Level 4, you want to list the names of all the members in a team. </t>
  </si>
  <si>
    <t xml:space="preserve">But you would also like to stack the list of members for each team one top of the other, in the order of teams in column G of the 'TIME' sheet. </t>
  </si>
  <si>
    <t xml:space="preserve">The output should be formatted so the team name appears first, followed by the list of members in alphabetical order in subsequent rows. </t>
  </si>
  <si>
    <t xml:space="preserve">Finally, insert a blank row between each team. A screenshot of the intended outcome is provided on the right. </t>
  </si>
  <si>
    <t xml:space="preserve">Your output should start on cell B4 with "Mission Design and Planning Team", followed by "Donovan, Amelia" in cell B5. </t>
  </si>
  <si>
    <t xml:space="preserve">You may use the 'Print' sheet for this level. </t>
  </si>
  <si>
    <t xml:space="preserve">Once you have the final output, return the value in the cell given below. </t>
  </si>
  <si>
    <t xml:space="preserve">In Example5, cell B12 should return the first name of the "Rocket Engineering Team", which is "Caldwell, Henry". </t>
  </si>
  <si>
    <t xml:space="preserve">Suggestion: You can use the LAMBDA function to store your formula in Level 4 in the Name Manager. </t>
  </si>
  <si>
    <t xml:space="preserve">Then use a REDUCE function to vertically stack each team together using VSTACK. </t>
  </si>
  <si>
    <t xml:space="preserve">You may need to use the UNIQUE function to get the team names to apply the REDUCE function to. </t>
  </si>
  <si>
    <t xml:space="preserve">Finally, you may use DROP to clean up any unwanted artefacts caused by using the REDUCE function. </t>
  </si>
  <si>
    <t xml:space="preserve">Alternatively, you may build a pivot table to arrange the cells in the desired format. </t>
  </si>
  <si>
    <t>Example5</t>
  </si>
  <si>
    <t>Caldwell, Henry</t>
  </si>
  <si>
    <t>B12</t>
  </si>
  <si>
    <t>B35</t>
  </si>
  <si>
    <t>B52</t>
  </si>
  <si>
    <t>B68</t>
  </si>
  <si>
    <t>B38</t>
  </si>
  <si>
    <t>B77</t>
  </si>
  <si>
    <t>B57</t>
  </si>
  <si>
    <t>B30</t>
  </si>
  <si>
    <t>B22</t>
  </si>
  <si>
    <t>B50</t>
  </si>
  <si>
    <t>B19</t>
  </si>
  <si>
    <t>B47</t>
  </si>
  <si>
    <t>B28</t>
  </si>
  <si>
    <t>B56</t>
  </si>
  <si>
    <t>B61</t>
  </si>
  <si>
    <t>B44</t>
  </si>
  <si>
    <t>B25</t>
  </si>
  <si>
    <t>B18</t>
  </si>
  <si>
    <t>B41</t>
  </si>
  <si>
    <t>B23</t>
  </si>
  <si>
    <t>B74</t>
  </si>
  <si>
    <t>B79</t>
  </si>
  <si>
    <t>B80</t>
  </si>
  <si>
    <t>B69</t>
  </si>
  <si>
    <t>B63</t>
  </si>
  <si>
    <t>B51</t>
  </si>
  <si>
    <t>B45</t>
  </si>
  <si>
    <t>B40</t>
  </si>
  <si>
    <t>B58</t>
  </si>
  <si>
    <t>B62</t>
  </si>
  <si>
    <t>Level 6</t>
  </si>
  <si>
    <t xml:space="preserve">In this level, you need to compare actuals (as recorded on the TIME and SUB sheets) versus planned hours (as recorded on the Budget sheet) for the first two months of 2025. </t>
  </si>
  <si>
    <t xml:space="preserve">Calculate the absolute difference between the planned and actual hours for January and February 2025 combined. </t>
  </si>
  <si>
    <t xml:space="preserve">In Example6, Ella Whitmore was planned to spend 65 hours in each month, for a total of 130 hours over the two months. </t>
  </si>
  <si>
    <t xml:space="preserve">Her actual recorded timesheet from the TIME sheet for the period up to 28-Feb is 129 hours. </t>
  </si>
  <si>
    <t xml:space="preserve">Therefore the absolute difference is 130-129 = 1 hour (ignoring + or - signs). </t>
  </si>
  <si>
    <t xml:space="preserve">Note that some of the names are found only in the SUB sheet. </t>
  </si>
  <si>
    <t>Example6</t>
  </si>
  <si>
    <t>Ella Whitmore</t>
  </si>
  <si>
    <t>Levka Morozov</t>
  </si>
  <si>
    <t>Penelope Winslow</t>
  </si>
  <si>
    <t>Rin Tsukuda</t>
  </si>
  <si>
    <t>Emily Carrington</t>
  </si>
  <si>
    <t>Ava Sheffield</t>
  </si>
  <si>
    <t>Daniel Rockwell</t>
  </si>
  <si>
    <t>Level 7</t>
  </si>
  <si>
    <t xml:space="preserve">In this level, you will be preparing an output similar to Level 5, but with three more columns to the right of the names. </t>
  </si>
  <si>
    <t xml:space="preserve">The output should first have the name of each team like Level 5, followed in subsequent rows by a list of team member names belonging to that team. </t>
  </si>
  <si>
    <t xml:space="preserve">To the right of each team member name, there should be the planned hours in Jan &amp; Feb of that team member (from Level 6). </t>
  </si>
  <si>
    <t xml:space="preserve">Then the actual hours of the team member in Jan &amp; Feb. </t>
  </si>
  <si>
    <t xml:space="preserve">And finally a column recording the absolute difference between the actual and planned hours from the previous columns. </t>
  </si>
  <si>
    <t xml:space="preserve">The teams should appear in the same order as presented in Level 5, starting in cell B4. A screenshot of the expected output is provided to the right. </t>
  </si>
  <si>
    <t xml:space="preserve">Once an output is generated, return the value in a cell. </t>
  </si>
  <si>
    <t>In Example7, cell C12 returns a value of 155 (the planned value Caldwell, Henry in Jan &amp; Feb)</t>
  </si>
  <si>
    <t>C12</t>
  </si>
  <si>
    <t>E15</t>
  </si>
  <si>
    <t>D18</t>
  </si>
  <si>
    <t>C44</t>
  </si>
  <si>
    <t>E58</t>
  </si>
  <si>
    <t>E69</t>
  </si>
  <si>
    <t>C78</t>
  </si>
  <si>
    <t>C74</t>
  </si>
  <si>
    <t>D22</t>
  </si>
  <si>
    <t>E38</t>
  </si>
  <si>
    <t>Name</t>
  </si>
  <si>
    <t>Role</t>
  </si>
  <si>
    <t>Date</t>
  </si>
  <si>
    <t>Hours</t>
  </si>
  <si>
    <t>Project Lead</t>
  </si>
  <si>
    <t>Flight Director</t>
  </si>
  <si>
    <t>Mission Planner</t>
  </si>
  <si>
    <t>Spaceship Architect</t>
  </si>
  <si>
    <t>PMO Support</t>
  </si>
  <si>
    <t>Rocket Scientist</t>
  </si>
  <si>
    <t>Propulsion Engineer</t>
  </si>
  <si>
    <t>Structural Engineer</t>
  </si>
  <si>
    <t>Thermal Engineer</t>
  </si>
  <si>
    <t>Avionics Engineer</t>
  </si>
  <si>
    <t>Sensor Specialist</t>
  </si>
  <si>
    <t>Software Engineer</t>
  </si>
  <si>
    <t>Spacecraft Architect</t>
  </si>
  <si>
    <t>Orbital Dynamics Specialist</t>
  </si>
  <si>
    <t>Payload Scientist</t>
  </si>
  <si>
    <t>Satellite Deployment Engineer</t>
  </si>
  <si>
    <t>Materials Scientist</t>
  </si>
  <si>
    <t>Manufacturing Engineer</t>
  </si>
  <si>
    <t>Quality Assurance Specialist</t>
  </si>
  <si>
    <t>Safety Engineer</t>
  </si>
  <si>
    <t>Risk Analyst</t>
  </si>
  <si>
    <t>Emergency Response Coordinator</t>
  </si>
  <si>
    <t>Communications Specialist</t>
  </si>
  <si>
    <t>Social Media Manager</t>
  </si>
  <si>
    <t>Outreach Coordinator</t>
  </si>
  <si>
    <t>Training Coordinator</t>
  </si>
  <si>
    <t>Medical Officer</t>
  </si>
  <si>
    <t>Psychologist</t>
  </si>
  <si>
    <t>Budget Analyst</t>
  </si>
  <si>
    <t>Procurement Officer</t>
  </si>
  <si>
    <t>Grant Writer</t>
  </si>
  <si>
    <t>Space Law Expert</t>
  </si>
  <si>
    <t>Compliance Officer</t>
  </si>
  <si>
    <t>Contract Manager</t>
  </si>
  <si>
    <t>Environmental Impact Assessment Team</t>
  </si>
  <si>
    <t>Environmental Engineer</t>
  </si>
  <si>
    <t>Sustainability Officer</t>
  </si>
  <si>
    <t>Impact Analyst</t>
  </si>
  <si>
    <t>Energy Beam Engineer</t>
  </si>
  <si>
    <t>Artificer</t>
  </si>
  <si>
    <t>Ballistic Engineer</t>
  </si>
  <si>
    <t>Shields Armorer</t>
  </si>
  <si>
    <t>Aisha Okoye</t>
  </si>
  <si>
    <t>Isabella Cheng</t>
  </si>
  <si>
    <t>Alexander Hayes</t>
  </si>
  <si>
    <t>Ananya Sharma</t>
  </si>
  <si>
    <t>Charlotte Grayson</t>
  </si>
  <si>
    <t>Mia Harrington</t>
  </si>
  <si>
    <t>Oliver Keaton</t>
  </si>
  <si>
    <t>Samuel Morgan</t>
  </si>
  <si>
    <t>Scarlett Wainwright</t>
  </si>
  <si>
    <t>Abigail Dawson</t>
  </si>
  <si>
    <t>Natalie Hawthorne</t>
  </si>
  <si>
    <t>Julian Fairfax</t>
  </si>
  <si>
    <t>Hazel Arlington</t>
  </si>
  <si>
    <t>Ryan Huxley</t>
  </si>
  <si>
    <t>Lily Wentworth</t>
  </si>
  <si>
    <t>Aria Thornton</t>
  </si>
  <si>
    <t>Mason Carrington</t>
  </si>
  <si>
    <t>Akira Nakamura</t>
  </si>
  <si>
    <t>Jamal Hassan</t>
  </si>
  <si>
    <t>The Diverse Company - timesheets for the period 1 Jan 2025 to 31 Mar 2025</t>
  </si>
  <si>
    <t>Amina Faizan</t>
  </si>
  <si>
    <t>Matías Ferrero</t>
  </si>
  <si>
    <t>Nia Okafor</t>
  </si>
  <si>
    <t>You may use this sheet for Level 3</t>
  </si>
  <si>
    <t>List of Personnel by Team</t>
  </si>
  <si>
    <t>You may use this sheet for Level 5</t>
  </si>
  <si>
    <t>Team / Resource Name</t>
  </si>
  <si>
    <t>Planned Hours by Month</t>
  </si>
  <si>
    <t>Project Role</t>
  </si>
  <si>
    <t>Weekly View of Forecast timesheets</t>
  </si>
  <si>
    <t>Y</t>
  </si>
  <si>
    <t xml:space="preserve">Insert each number into an alternating cell in the 'Output' range. </t>
  </si>
  <si>
    <t xml:space="preserve">This trick can be useful to copy values into certain softwares that require this layout. </t>
  </si>
  <si>
    <t>Numbers</t>
  </si>
  <si>
    <t>Output</t>
  </si>
  <si>
    <t>Practice Case</t>
  </si>
  <si>
    <t>RV</t>
  </si>
  <si>
    <t xml:space="preserve">Using A4 paper size, 1.9 cm margins on every side, 0.8cm for both headers and footers, portrait orientation, scale of 100%, no page breaks inserted, and print area set to A1:B81, while repeating the first 3 rows on each page, on which page would the last name of "Weapons &amp; Defense Systems Team" be printed in the 'Teams' sheet. </t>
  </si>
  <si>
    <t>Current Score</t>
  </si>
  <si>
    <t xml:space="preserve">The total hours from 4-Jan to 31-Jan for persons assigned to these roles is 267 hours, including 5 hours on 4-Jan and 2 hours on 31-Jan. </t>
  </si>
  <si>
    <t xml:space="preserve">The output should be formatted so the team name appears first, followed by the list of members in alphabetically order in subsequent rows. </t>
  </si>
  <si>
    <t>Column B</t>
  </si>
  <si>
    <t>Column C</t>
  </si>
  <si>
    <t>Column D</t>
  </si>
  <si>
    <t>Column E</t>
  </si>
  <si>
    <t>01-Jan-25</t>
  </si>
  <si>
    <t>02-Jan-25</t>
  </si>
  <si>
    <t>03-Jan-25</t>
  </si>
  <si>
    <t>06-Jan-25</t>
  </si>
  <si>
    <t>07-Jan-25</t>
  </si>
  <si>
    <t>08-Jan-25</t>
  </si>
  <si>
    <t>09-Jan-25</t>
  </si>
  <si>
    <t>10-Jan-25</t>
  </si>
  <si>
    <t>13-Jan-25</t>
  </si>
  <si>
    <t>14-Jan-25</t>
  </si>
  <si>
    <t>15-Jan-25</t>
  </si>
  <si>
    <t>16-Jan-25</t>
  </si>
  <si>
    <t>17-Jan-25</t>
  </si>
  <si>
    <t>20-Jan-25</t>
  </si>
  <si>
    <t>21-Jan-25</t>
  </si>
  <si>
    <t>22-Jan-25</t>
  </si>
  <si>
    <t>23-Jan-25</t>
  </si>
  <si>
    <t>24-Jan-25</t>
  </si>
  <si>
    <t>27-Jan-25</t>
  </si>
  <si>
    <t>28-Jan-25</t>
  </si>
  <si>
    <t>29-Jan-25</t>
  </si>
  <si>
    <t>30-Jan-25</t>
  </si>
  <si>
    <t>31-Jan-25</t>
  </si>
  <si>
    <t>03-Feb-25</t>
  </si>
  <si>
    <t>04-Feb-25</t>
  </si>
  <si>
    <t>05-Feb-25</t>
  </si>
  <si>
    <t>06-Feb-25</t>
  </si>
  <si>
    <t>07-Feb-25</t>
  </si>
  <si>
    <t>10-Feb-25</t>
  </si>
  <si>
    <t>11-Feb-25</t>
  </si>
  <si>
    <t>12-Feb-25</t>
  </si>
  <si>
    <t>13-Feb-25</t>
  </si>
  <si>
    <t>14-Feb-25</t>
  </si>
  <si>
    <t>17-Feb-25</t>
  </si>
  <si>
    <t>18-Feb-25</t>
  </si>
  <si>
    <t>19-Feb-25</t>
  </si>
  <si>
    <t>20-Feb-25</t>
  </si>
  <si>
    <t>21-Feb-25</t>
  </si>
  <si>
    <t>24-Feb-25</t>
  </si>
  <si>
    <t>25-Feb-25</t>
  </si>
  <si>
    <t>26-Feb-25</t>
  </si>
  <si>
    <t>27-Feb-25</t>
  </si>
  <si>
    <t>28-Feb-25</t>
  </si>
  <si>
    <t>03-Mar-25</t>
  </si>
  <si>
    <t>04-Mar-25</t>
  </si>
  <si>
    <t>05-Mar-25</t>
  </si>
  <si>
    <t>06-Mar-25</t>
  </si>
  <si>
    <t>07-Mar-25</t>
  </si>
  <si>
    <t>10-Mar-25</t>
  </si>
  <si>
    <t>11-Mar-25</t>
  </si>
  <si>
    <t>12-Mar-25</t>
  </si>
  <si>
    <t>13-Mar-25</t>
  </si>
  <si>
    <t>14-Mar-25</t>
  </si>
  <si>
    <t>17-Mar-25</t>
  </si>
  <si>
    <t>18-Mar-25</t>
  </si>
  <si>
    <t>19-Mar-25</t>
  </si>
  <si>
    <t>20-Mar-25</t>
  </si>
  <si>
    <t>21-Mar-25</t>
  </si>
  <si>
    <t>24-Mar-25</t>
  </si>
  <si>
    <t>25-Mar-25</t>
  </si>
  <si>
    <t>26-Mar-25</t>
  </si>
  <si>
    <t>27-Mar-25</t>
  </si>
  <si>
    <t>28-Mar-25</t>
  </si>
  <si>
    <t>31-Mar-25</t>
  </si>
  <si>
    <t>Value</t>
  </si>
  <si>
    <t>Wentworth, Lily</t>
  </si>
  <si>
    <t>Prescott, Caleb</t>
  </si>
  <si>
    <t>Okoye, Aisha</t>
  </si>
  <si>
    <t>Harrington, Mia</t>
  </si>
  <si>
    <t>Bellinger, Adam</t>
  </si>
  <si>
    <t>Sharma, Ananya</t>
  </si>
  <si>
    <t>Dawson, Abigail</t>
  </si>
  <si>
    <t>Ng, Elijah</t>
  </si>
  <si>
    <t>Wainwright, Scarlett</t>
  </si>
  <si>
    <t>Rowe, Nathaniel</t>
  </si>
  <si>
    <t>Okafor, Nia</t>
  </si>
  <si>
    <t>Nguyen, Zachary</t>
  </si>
  <si>
    <t>Ellison, Harper</t>
  </si>
  <si>
    <t>Hartwell, Lucas</t>
  </si>
  <si>
    <t>Tsukuda, Rin</t>
  </si>
  <si>
    <t>Whitmore, Ella</t>
  </si>
  <si>
    <t>Wong, MeiLing</t>
  </si>
  <si>
    <t>Westwood, Dylan</t>
  </si>
  <si>
    <t>Zhang, Wei</t>
  </si>
  <si>
    <t>Jan-25</t>
  </si>
  <si>
    <t>Feb-25</t>
  </si>
  <si>
    <t>Actual</t>
  </si>
  <si>
    <t>Budet</t>
  </si>
  <si>
    <t>Delta</t>
  </si>
  <si>
    <t>Carrington, Mason</t>
  </si>
  <si>
    <t>Ford, Sebastian</t>
  </si>
  <si>
    <t>Thornton, Aria</t>
  </si>
  <si>
    <t>Donovan, Amelia</t>
  </si>
  <si>
    <t>Reid, Benjamin</t>
  </si>
  <si>
    <t>Tanaka, Hiroshi</t>
  </si>
  <si>
    <t>Callahan, Sophia</t>
  </si>
  <si>
    <t>Cheng, Isabella</t>
  </si>
  <si>
    <t>Faizan, Amina</t>
  </si>
  <si>
    <t>Hayes, Alexander</t>
  </si>
  <si>
    <t>Kim, Ethan</t>
  </si>
  <si>
    <t>Carrington, Emily</t>
  </si>
  <si>
    <t>Delaney, Jack</t>
  </si>
  <si>
    <t>Ferrero, Matías</t>
  </si>
  <si>
    <t>Fletcher, Liam</t>
  </si>
  <si>
    <t>Morozov, Levka</t>
  </si>
  <si>
    <t>Prescott, Grace</t>
  </si>
  <si>
    <t>Sheffield, Ava</t>
  </si>
  <si>
    <t>Keaton, Oliver</t>
  </si>
  <si>
    <t>Morgan, Samuel</t>
  </si>
  <si>
    <t>Sterling, Chloe</t>
  </si>
  <si>
    <t>Aisyah, Nur</t>
  </si>
  <si>
    <t>Blake, Owen</t>
  </si>
  <si>
    <t>Hawthorne, Natalie</t>
  </si>
  <si>
    <t>Abdullah, Fatimah</t>
  </si>
  <si>
    <t>Fairfax, Julian</t>
  </si>
  <si>
    <t>Harlow, Victoria</t>
  </si>
  <si>
    <t>Arlington, Hazel</t>
  </si>
  <si>
    <t>Davenport, Isla</t>
  </si>
  <si>
    <t>Winslow, Penelope</t>
  </si>
  <si>
    <t>Huxley, Ryan</t>
  </si>
  <si>
    <t>Hassan, Jamal</t>
  </si>
  <si>
    <t>Nakamura, Akira</t>
  </si>
  <si>
    <t>Rockwell, Daniel</t>
  </si>
  <si>
    <t>My technique was screwy, but it worked.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</si>
</sst>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R$&quot;\ * #,##0.00_-;\-&quot;R$&quot;\ * #,##0.00_-;_-&quot;R$&quot;\ * &quot;-&quot;??_-;_-@_-"/>
    <numFmt numFmtId="165" formatCode="0.0"/>
    <numFmt numFmtId="166" formatCode="&quot;&quot;"/>
  </numFmts>
  <fonts count="37">
    <font>
      <sz val="20"/>
      <color theme="1"/>
      <name val="Aptos"/>
      <family val="2"/>
    </font>
    <font>
      <sz val="20"/>
      <color theme="1"/>
      <name val="Aptos"/>
      <family val="2"/>
    </font>
    <font>
      <sz val="11"/>
      <color theme="1"/>
      <name val="Roboto"/>
    </font>
    <font>
      <b/>
      <sz val="18"/>
      <color theme="0"/>
      <name val="ROBOTECH GP"/>
      <family val="2"/>
    </font>
    <font>
      <b/>
      <sz val="20"/>
      <color theme="1"/>
      <name val="Robotech"/>
    </font>
    <font>
      <u/>
      <sz val="20"/>
      <color theme="10"/>
      <name val="Aptos"/>
      <family val="2"/>
    </font>
    <font>
      <b/>
      <sz val="14"/>
      <name val="Aptos"/>
      <family val="2"/>
    </font>
    <font>
      <sz val="15"/>
      <color theme="1"/>
      <name val="Aptos"/>
      <family val="2"/>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18"/>
      <color theme="0"/>
      <name val="Roboto"/>
    </font>
    <font>
      <sz val="12"/>
      <color theme="7" tint="-0.499984740745262"/>
      <name val="Aptos Narrow"/>
      <family val="2"/>
      <scheme val="minor"/>
    </font>
    <font>
      <b/>
      <sz val="20"/>
      <color theme="0"/>
      <name val="Roboto"/>
    </font>
    <font>
      <b/>
      <sz val="14"/>
      <color theme="0"/>
      <name val="Roboto"/>
    </font>
    <font>
      <i/>
      <sz val="10"/>
      <color theme="1"/>
      <name val="Roboto"/>
    </font>
    <font>
      <sz val="12"/>
      <color theme="1"/>
      <name val="Roboto"/>
    </font>
    <font>
      <sz val="11"/>
      <name val="Roboto"/>
    </font>
    <font>
      <b/>
      <sz val="11"/>
      <color theme="1"/>
      <name val="Roboto"/>
    </font>
    <font>
      <sz val="11"/>
      <color theme="7" tint="-0.499984740745262"/>
      <name val="Roboto"/>
    </font>
    <font>
      <sz val="12"/>
      <name val="Roboto"/>
    </font>
    <font>
      <sz val="11"/>
      <color theme="1"/>
      <name val="Aptos"/>
      <family val="2"/>
    </font>
    <font>
      <b/>
      <sz val="48"/>
      <color theme="0"/>
      <name val="ROBOTECH GP"/>
      <family val="2"/>
    </font>
    <font>
      <sz val="14"/>
      <color theme="1"/>
      <name val="Calibri"/>
      <family val="2"/>
    </font>
    <font>
      <sz val="14"/>
      <color theme="1"/>
      <name val="Roboto"/>
    </font>
    <font>
      <b/>
      <sz val="36"/>
      <color theme="1"/>
      <name val="ROBOTECH GP"/>
      <family val="2"/>
    </font>
    <font>
      <sz val="9"/>
      <color theme="7" tint="-0.499984740745262"/>
      <name val="Roboto"/>
    </font>
    <font>
      <i/>
      <sz val="11"/>
      <color theme="1"/>
      <name val="Roboto"/>
    </font>
    <font>
      <i/>
      <sz val="11"/>
      <name val="Roboto"/>
    </font>
    <font>
      <sz val="9"/>
      <color theme="7" tint="-0.499984740745262"/>
      <name val="Aptos Narrow"/>
      <family val="2"/>
      <scheme val="minor"/>
    </font>
    <font>
      <sz val="11"/>
      <color rgb="FF242424"/>
      <name val="Consolas"/>
      <family val="3"/>
    </font>
    <font>
      <sz val="10"/>
      <name val="Aptos"/>
      <family val="2"/>
    </font>
    <font>
      <sz val="10"/>
      <color theme="1"/>
      <name val="Aptos Narrow"/>
      <family val="2"/>
      <scheme val="minor"/>
    </font>
    <font>
      <b/>
      <sz val="10"/>
      <color theme="1"/>
      <name val="Aptos Narrow"/>
      <family val="2"/>
      <scheme val="minor"/>
    </font>
    <font>
      <sz val="12"/>
      <color theme="1"/>
      <name val="Aptos"/>
      <family val="2"/>
    </font>
  </fonts>
  <fills count="11">
    <fill>
      <patternFill patternType="none"/>
    </fill>
    <fill>
      <patternFill patternType="gray125"/>
    </fill>
    <fill>
      <patternFill patternType="solid">
        <fgColor theme="0"/>
        <bgColor indexed="64"/>
      </patternFill>
    </fill>
    <fill>
      <patternFill patternType="solid">
        <fgColor theme="9" tint="0.79998168889431442"/>
        <bgColor indexed="64"/>
      </patternFill>
    </fill>
    <fill>
      <gradientFill>
        <stop position="0">
          <color rgb="FF007B00"/>
        </stop>
        <stop position="1">
          <color rgb="FF020024"/>
        </stop>
      </gradientFill>
    </fill>
    <fill>
      <patternFill patternType="solid">
        <fgColor rgb="FF228AB8"/>
        <bgColor indexed="64"/>
      </patternFill>
    </fill>
    <fill>
      <patternFill patternType="solid">
        <fgColor theme="5" tint="0.79998168889431442"/>
        <bgColor indexed="64"/>
      </patternFill>
    </fill>
    <fill>
      <gradientFill>
        <stop position="0">
          <color theme="4"/>
        </stop>
        <stop position="1">
          <color rgb="FF020024"/>
        </stop>
      </gradientFill>
    </fill>
    <fill>
      <patternFill patternType="solid">
        <fgColor theme="4" tint="-0.24994659260841701"/>
        <bgColor indexed="64"/>
      </patternFill>
    </fill>
    <fill>
      <patternFill patternType="solid">
        <fgColor theme="6" tint="0.59996337778862885"/>
        <bgColor indexed="64"/>
      </patternFill>
    </fill>
    <fill>
      <patternFill patternType="solid">
        <fgColor rgb="FFFFFF00"/>
        <bgColor indexed="64"/>
      </patternFill>
    </fill>
  </fills>
  <borders count="27">
    <border>
      <left/>
      <right/>
      <top/>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theme="0" tint="-0.499984740745262"/>
      </left>
      <right style="thin">
        <color theme="0" tint="-0.499984740745262"/>
      </right>
      <top style="thin">
        <color theme="0" tint="-0.499984740745262"/>
      </top>
      <bottom/>
      <diagonal/>
    </border>
  </borders>
  <cellStyleXfs count="5">
    <xf numFmtId="0" fontId="0" fillId="0" borderId="0"/>
    <xf numFmtId="164" fontId="1" fillId="0" borderId="0" applyFont="0" applyFill="0" applyBorder="0" applyAlignment="0" applyProtection="0"/>
    <xf numFmtId="0" fontId="5" fillId="0" borderId="0" applyNumberFormat="0" applyFill="0" applyBorder="0" applyAlignment="0" applyProtection="0"/>
    <xf numFmtId="0" fontId="34" fillId="0" borderId="0"/>
    <xf numFmtId="0" fontId="35" fillId="9" borderId="0" applyNumberFormat="0" applyAlignment="0" applyProtection="0"/>
  </cellStyleXfs>
  <cellXfs count="114">
    <xf numFmtId="0" fontId="0" fillId="0" borderId="0" xfId="0"/>
    <xf numFmtId="3" fontId="9" fillId="5" borderId="7" xfId="0" applyNumberFormat="1" applyFont="1" applyFill="1" applyBorder="1" applyAlignment="1">
      <alignment horizontal="center" vertical="center"/>
    </xf>
    <xf numFmtId="3" fontId="10" fillId="5" borderId="7" xfId="0" applyNumberFormat="1" applyFont="1" applyFill="1" applyBorder="1" applyAlignment="1">
      <alignment horizontal="center" vertical="center" wrapText="1"/>
    </xf>
    <xf numFmtId="0" fontId="9" fillId="5" borderId="7" xfId="0" applyFont="1" applyFill="1" applyBorder="1" applyAlignment="1">
      <alignment horizontal="center" vertical="center"/>
    </xf>
    <xf numFmtId="0" fontId="4" fillId="2" borderId="5" xfId="0" applyFont="1" applyFill="1" applyBorder="1" applyAlignment="1">
      <alignment wrapText="1"/>
    </xf>
    <xf numFmtId="0" fontId="4" fillId="2" borderId="0" xfId="0" applyFont="1" applyFill="1" applyAlignment="1">
      <alignment wrapText="1"/>
    </xf>
    <xf numFmtId="0" fontId="17" fillId="3" borderId="7" xfId="0" applyFont="1" applyFill="1" applyBorder="1" applyAlignment="1">
      <alignment horizontal="center" vertical="center"/>
    </xf>
    <xf numFmtId="0" fontId="0" fillId="0" borderId="0" xfId="0" applyAlignment="1">
      <alignment vertical="center"/>
    </xf>
    <xf numFmtId="0" fontId="19" fillId="0" borderId="0" xfId="0" applyFont="1" applyAlignment="1">
      <alignment vertical="center"/>
    </xf>
    <xf numFmtId="0" fontId="2" fillId="0" borderId="0" xfId="0" applyFont="1"/>
    <xf numFmtId="3" fontId="2" fillId="0" borderId="0" xfId="0" applyNumberFormat="1" applyFont="1"/>
    <xf numFmtId="3" fontId="0" fillId="0" borderId="0" xfId="0" applyNumberFormat="1"/>
    <xf numFmtId="0" fontId="6" fillId="0" borderId="0" xfId="2" applyFont="1" applyFill="1" applyBorder="1" applyAlignment="1">
      <alignment vertical="top"/>
    </xf>
    <xf numFmtId="0" fontId="4" fillId="0" borderId="0" xfId="0" applyFont="1" applyAlignment="1">
      <alignment wrapText="1"/>
    </xf>
    <xf numFmtId="0" fontId="7"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vertical="top" wrapText="1"/>
    </xf>
    <xf numFmtId="3" fontId="2" fillId="0" borderId="0" xfId="0" applyNumberFormat="1" applyFont="1" applyAlignment="1">
      <alignment vertical="top" wrapText="1"/>
    </xf>
    <xf numFmtId="0" fontId="8" fillId="0" borderId="0" xfId="0" applyFont="1" applyAlignment="1">
      <alignment horizontal="left" vertical="top"/>
    </xf>
    <xf numFmtId="3" fontId="2" fillId="0" borderId="0" xfId="0" applyNumberFormat="1" applyFont="1" applyAlignment="1">
      <alignment horizontal="center"/>
    </xf>
    <xf numFmtId="0" fontId="11" fillId="0" borderId="8" xfId="0" applyFont="1" applyBorder="1" applyAlignment="1">
      <alignment horizontal="center" vertical="center" wrapText="1"/>
    </xf>
    <xf numFmtId="0" fontId="12" fillId="0" borderId="8" xfId="0" applyFont="1" applyBorder="1" applyAlignment="1">
      <alignment horizontal="center" vertical="center"/>
    </xf>
    <xf numFmtId="0" fontId="11" fillId="0" borderId="9" xfId="0" applyFont="1" applyBorder="1" applyAlignment="1">
      <alignment horizontal="center" vertical="center" wrapText="1"/>
    </xf>
    <xf numFmtId="0" fontId="15" fillId="0" borderId="0" xfId="0" applyFont="1"/>
    <xf numFmtId="3" fontId="15" fillId="0" borderId="0" xfId="0" applyNumberFormat="1" applyFont="1"/>
    <xf numFmtId="3" fontId="20" fillId="0" borderId="0" xfId="0" applyNumberFormat="1" applyFont="1" applyAlignment="1">
      <alignment horizontal="left" vertical="center"/>
    </xf>
    <xf numFmtId="0" fontId="2" fillId="0" borderId="0" xfId="0" applyFont="1" applyAlignment="1">
      <alignment vertical="center"/>
    </xf>
    <xf numFmtId="3" fontId="2" fillId="0" borderId="0" xfId="0" applyNumberFormat="1" applyFont="1" applyAlignment="1">
      <alignment horizontal="center" vertical="center"/>
    </xf>
    <xf numFmtId="0" fontId="20" fillId="0" borderId="0" xfId="0" applyFont="1" applyAlignment="1">
      <alignment horizontal="left" vertical="center"/>
    </xf>
    <xf numFmtId="0" fontId="8" fillId="0" borderId="0" xfId="0" applyFont="1" applyAlignment="1">
      <alignment horizontal="left" vertical="center"/>
    </xf>
    <xf numFmtId="3" fontId="2" fillId="0" borderId="0" xfId="0" applyNumberFormat="1" applyFont="1" applyAlignment="1">
      <alignment vertical="center"/>
    </xf>
    <xf numFmtId="0" fontId="14" fillId="0" borderId="0" xfId="0" applyFont="1" applyAlignment="1">
      <alignment horizontal="center" vertical="center"/>
    </xf>
    <xf numFmtId="0" fontId="21" fillId="0" borderId="8" xfId="0" applyFont="1" applyBorder="1" applyAlignment="1">
      <alignment horizontal="center" vertical="center" wrapText="1"/>
    </xf>
    <xf numFmtId="0" fontId="20" fillId="0" borderId="0" xfId="0" applyFont="1" applyAlignment="1">
      <alignment vertical="center"/>
    </xf>
    <xf numFmtId="0" fontId="12" fillId="0" borderId="10" xfId="0" applyFont="1" applyBorder="1" applyAlignment="1">
      <alignment horizontal="center" vertical="center"/>
    </xf>
    <xf numFmtId="0" fontId="18" fillId="0" borderId="0" xfId="0" applyFont="1" applyAlignment="1">
      <alignment vertical="center"/>
    </xf>
    <xf numFmtId="0" fontId="19" fillId="0" borderId="0" xfId="0" applyFont="1" applyAlignment="1">
      <alignment horizontal="center" vertical="center"/>
    </xf>
    <xf numFmtId="0" fontId="22" fillId="0" borderId="0" xfId="0" applyFont="1" applyAlignment="1">
      <alignment vertical="center"/>
    </xf>
    <xf numFmtId="0" fontId="18" fillId="0" borderId="0" xfId="0" applyFont="1" applyAlignment="1">
      <alignment horizontal="left" vertical="center"/>
    </xf>
    <xf numFmtId="0" fontId="2" fillId="0" borderId="0" xfId="1" applyNumberFormat="1" applyFont="1" applyFill="1" applyAlignment="1">
      <alignment vertical="center"/>
    </xf>
    <xf numFmtId="0" fontId="23" fillId="0" borderId="0" xfId="0" applyFont="1" applyAlignment="1">
      <alignment vertical="center"/>
    </xf>
    <xf numFmtId="0" fontId="20" fillId="0" borderId="0" xfId="0" applyFont="1" applyAlignment="1">
      <alignment horizontal="center" vertical="center"/>
    </xf>
    <xf numFmtId="0" fontId="8" fillId="0" borderId="0" xfId="0" applyFont="1" applyAlignment="1">
      <alignment vertical="center"/>
    </xf>
    <xf numFmtId="0" fontId="26" fillId="0" borderId="0" xfId="0" applyFont="1" applyAlignment="1">
      <alignment horizontal="center" vertical="center"/>
    </xf>
    <xf numFmtId="3" fontId="9" fillId="5" borderId="12" xfId="0" applyNumberFormat="1" applyFont="1" applyFill="1" applyBorder="1" applyAlignment="1">
      <alignment horizontal="centerContinuous" vertical="center"/>
    </xf>
    <xf numFmtId="3" fontId="9" fillId="5" borderId="13" xfId="0" applyNumberFormat="1" applyFont="1" applyFill="1" applyBorder="1" applyAlignment="1">
      <alignment horizontal="centerContinuous" vertical="center"/>
    </xf>
    <xf numFmtId="3" fontId="9" fillId="5" borderId="7" xfId="0" applyNumberFormat="1" applyFont="1" applyFill="1" applyBorder="1" applyAlignment="1">
      <alignment horizontal="centerContinuous" vertical="center"/>
    </xf>
    <xf numFmtId="0" fontId="0" fillId="0" borderId="0" xfId="0" applyAlignment="1">
      <alignment horizontal="center"/>
    </xf>
    <xf numFmtId="0" fontId="28" fillId="0" borderId="8" xfId="0" applyFont="1" applyBorder="1" applyAlignment="1">
      <alignment horizontal="center" vertical="center" wrapText="1"/>
    </xf>
    <xf numFmtId="15" fontId="11" fillId="0" borderId="8" xfId="0" applyNumberFormat="1" applyFont="1" applyBorder="1" applyAlignment="1">
      <alignment horizontal="center" vertical="center" wrapText="1"/>
    </xf>
    <xf numFmtId="15" fontId="11" fillId="0" borderId="0" xfId="0" applyNumberFormat="1" applyFont="1" applyAlignment="1">
      <alignment horizontal="center" vertical="center" wrapText="1"/>
    </xf>
    <xf numFmtId="0" fontId="0" fillId="0" borderId="0" xfId="0" applyAlignment="1">
      <alignment horizontal="center" vertical="center"/>
    </xf>
    <xf numFmtId="0" fontId="29" fillId="0" borderId="0" xfId="0" applyFont="1" applyAlignment="1">
      <alignment vertical="center"/>
    </xf>
    <xf numFmtId="15" fontId="9" fillId="5" borderId="7" xfId="0" applyNumberFormat="1" applyFont="1" applyFill="1" applyBorder="1" applyAlignment="1">
      <alignment horizontal="center" vertical="center"/>
    </xf>
    <xf numFmtId="0" fontId="30" fillId="0" borderId="0" xfId="0" applyFont="1" applyAlignment="1">
      <alignment vertical="center"/>
    </xf>
    <xf numFmtId="3" fontId="9" fillId="5" borderId="24" xfId="0" applyNumberFormat="1" applyFont="1" applyFill="1" applyBorder="1" applyAlignment="1">
      <alignment horizontal="centerContinuous" vertical="center"/>
    </xf>
    <xf numFmtId="165" fontId="0" fillId="0" borderId="0" xfId="0" applyNumberFormat="1"/>
    <xf numFmtId="0" fontId="31" fillId="0" borderId="0" xfId="0" applyFont="1" applyAlignment="1">
      <alignment horizontal="center" vertical="center"/>
    </xf>
    <xf numFmtId="0" fontId="28" fillId="0" borderId="8" xfId="0" applyFont="1" applyBorder="1" applyAlignment="1" applyProtection="1">
      <alignment horizontal="center" vertical="center" wrapText="1"/>
      <protection locked="0"/>
    </xf>
    <xf numFmtId="0" fontId="11" fillId="0" borderId="0" xfId="0" applyFont="1" applyAlignment="1">
      <alignment horizontal="center" vertical="center" wrapText="1"/>
    </xf>
    <xf numFmtId="15" fontId="14" fillId="0" borderId="0" xfId="0" applyNumberFormat="1" applyFont="1" applyAlignment="1">
      <alignment horizontal="center" vertical="center"/>
    </xf>
    <xf numFmtId="0" fontId="13" fillId="8" borderId="1" xfId="0" applyFont="1" applyFill="1" applyBorder="1" applyAlignment="1">
      <alignment horizontal="center" vertical="center"/>
    </xf>
    <xf numFmtId="1" fontId="13" fillId="8" borderId="1" xfId="0" applyNumberFormat="1" applyFont="1" applyFill="1" applyBorder="1" applyAlignment="1">
      <alignment horizontal="center" vertical="center"/>
    </xf>
    <xf numFmtId="1" fontId="16" fillId="8" borderId="1" xfId="0" applyNumberFormat="1" applyFont="1" applyFill="1" applyBorder="1" applyAlignment="1">
      <alignment horizontal="center" vertical="center"/>
    </xf>
    <xf numFmtId="15" fontId="13" fillId="8" borderId="1" xfId="0" applyNumberFormat="1" applyFont="1" applyFill="1" applyBorder="1" applyAlignment="1">
      <alignment horizontal="center" vertical="center"/>
    </xf>
    <xf numFmtId="166" fontId="0" fillId="6" borderId="6" xfId="0" applyNumberFormat="1" applyFill="1" applyBorder="1" applyAlignment="1">
      <alignment horizontal="center"/>
    </xf>
    <xf numFmtId="0" fontId="21" fillId="0" borderId="0" xfId="0" applyFont="1" applyAlignment="1">
      <alignment horizontal="center" vertical="center" wrapText="1"/>
    </xf>
    <xf numFmtId="0" fontId="32" fillId="0" borderId="0" xfId="0" quotePrefix="1" applyFont="1"/>
    <xf numFmtId="3" fontId="9" fillId="5" borderId="25" xfId="0" applyNumberFormat="1" applyFont="1" applyFill="1" applyBorder="1" applyAlignment="1">
      <alignment horizontal="center" vertical="center"/>
    </xf>
    <xf numFmtId="0" fontId="11" fillId="0" borderId="26" xfId="0" applyFont="1" applyBorder="1" applyAlignment="1">
      <alignment horizontal="center" vertical="center" wrapText="1"/>
    </xf>
    <xf numFmtId="15" fontId="11" fillId="0" borderId="26" xfId="0" applyNumberFormat="1" applyFont="1" applyBorder="1" applyAlignment="1">
      <alignment horizontal="center" vertical="center" wrapText="1"/>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24" fillId="7" borderId="2" xfId="0" applyFont="1" applyFill="1" applyBorder="1" applyAlignment="1">
      <alignment horizontal="center" vertical="center"/>
    </xf>
    <xf numFmtId="0" fontId="24" fillId="7" borderId="3" xfId="0" applyFont="1" applyFill="1" applyBorder="1" applyAlignment="1">
      <alignment horizontal="center" vertical="center"/>
    </xf>
    <xf numFmtId="0" fontId="24" fillId="7" borderId="4" xfId="0" applyFont="1" applyFill="1" applyBorder="1" applyAlignment="1">
      <alignment horizontal="center" vertical="center"/>
    </xf>
    <xf numFmtId="0" fontId="25" fillId="0" borderId="6" xfId="0" applyFont="1" applyBorder="1" applyAlignment="1">
      <alignment horizontal="left" vertical="top"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15" fontId="9" fillId="5" borderId="25" xfId="0" applyNumberFormat="1" applyFont="1" applyFill="1" applyBorder="1" applyAlignment="1">
      <alignment horizontal="center" vertical="center"/>
    </xf>
    <xf numFmtId="15" fontId="2" fillId="0" borderId="0" xfId="0" applyNumberFormat="1" applyFont="1" applyAlignment="1">
      <alignment vertical="center"/>
    </xf>
    <xf numFmtId="0" fontId="34" fillId="0" borderId="0" xfId="3"/>
    <xf numFmtId="0" fontId="34" fillId="0" borderId="0" xfId="3" applyAlignment="1">
      <alignment textRotation="90"/>
    </xf>
    <xf numFmtId="3" fontId="9" fillId="5" borderId="12" xfId="0" applyNumberFormat="1" applyFont="1" applyFill="1" applyBorder="1" applyAlignment="1">
      <alignment horizontal="center" vertical="center"/>
    </xf>
    <xf numFmtId="3" fontId="9" fillId="5" borderId="13" xfId="0" applyNumberFormat="1" applyFont="1" applyFill="1" applyBorder="1" applyAlignment="1">
      <alignment horizontal="center" vertical="center"/>
    </xf>
    <xf numFmtId="0" fontId="36" fillId="0" borderId="0" xfId="0" applyFont="1"/>
    <xf numFmtId="14" fontId="0" fillId="0" borderId="0" xfId="0" applyNumberFormat="1"/>
    <xf numFmtId="17" fontId="9" fillId="5" borderId="25" xfId="0" applyNumberFormat="1" applyFont="1" applyFill="1" applyBorder="1" applyAlignment="1">
      <alignment horizontal="center" vertical="center"/>
    </xf>
    <xf numFmtId="0" fontId="19" fillId="10" borderId="0" xfId="0" applyFont="1" applyFill="1" applyAlignment="1">
      <alignment vertical="center"/>
    </xf>
    <xf numFmtId="3" fontId="9" fillId="5" borderId="0" xfId="0" applyNumberFormat="1" applyFont="1" applyFill="1" applyAlignment="1">
      <alignment horizontal="center" vertical="center" wrapText="1"/>
    </xf>
    <xf numFmtId="0" fontId="0" fillId="0" borderId="0" xfId="0" applyAlignment="1">
      <alignment wrapText="1"/>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25" fillId="0" borderId="6" xfId="0" applyFont="1" applyBorder="1" applyAlignment="1">
      <alignment horizontal="left" vertical="top" wrapText="1"/>
    </xf>
    <xf numFmtId="0" fontId="24" fillId="7" borderId="2" xfId="0" applyFont="1" applyFill="1" applyBorder="1" applyAlignment="1">
      <alignment horizontal="center" vertical="center"/>
    </xf>
    <xf numFmtId="0" fontId="24" fillId="7" borderId="3" xfId="0" applyFont="1" applyFill="1" applyBorder="1" applyAlignment="1">
      <alignment horizontal="center" vertical="center"/>
    </xf>
    <xf numFmtId="0" fontId="24" fillId="7" borderId="4"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3" fontId="27" fillId="2" borderId="14" xfId="0" applyNumberFormat="1" applyFont="1"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0" fontId="14" fillId="0" borderId="22" xfId="0" applyFont="1" applyBorder="1" applyAlignment="1">
      <alignment horizontal="left" vertical="center" wrapText="1"/>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23" xfId="0" applyFont="1" applyBorder="1" applyAlignment="1">
      <alignment horizontal="left" vertical="center" wrapText="1"/>
    </xf>
  </cellXfs>
  <cellStyles count="5">
    <cellStyle name="Currency" xfId="1" builtinId="4"/>
    <cellStyle name="Hyperlink" xfId="2" builtinId="8"/>
    <cellStyle name="Intro_Hd" xfId="4" xr:uid="{E3AE152C-83BE-4A5E-B0EE-E90F2D3799D0}"/>
    <cellStyle name="Normal" xfId="0" builtinId="0"/>
    <cellStyle name="Normal 2" xfId="3" xr:uid="{1B4565B4-B99E-400C-ACF8-15C7BA9E7252}"/>
  </cellStyles>
  <dxfs count="106">
    <dxf>
      <numFmt numFmtId="167" formatCode=";&quot;RV&quot;;"/>
    </dxf>
    <dxf>
      <fill>
        <patternFill>
          <bgColor theme="9" tint="0.39994506668294322"/>
        </patternFill>
      </fill>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numFmt numFmtId="0" formatCode="General"/>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20" formatCode="dd/mmm/yy"/>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3" formatCode="#,##0"/>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numFmt numFmtId="20" formatCode="dd/mmm/yy"/>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3" formatCode="#,##0"/>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FBE2D5"/>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emf"/><Relationship Id="rId4" Type="http://schemas.openxmlformats.org/officeDocument/2006/relationships/image" Target="../media/image4.png"/><Relationship Id="rId9" Type="http://schemas.openxmlformats.org/officeDocument/2006/relationships/image" Target="../media/image9.emf"/></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6.png"/><Relationship Id="rId5" Type="http://schemas.openxmlformats.org/officeDocument/2006/relationships/image" Target="../media/image1.jpe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3.emf"/><Relationship Id="rId2" Type="http://schemas.openxmlformats.org/officeDocument/2006/relationships/image" Target="../media/image12.emf"/><Relationship Id="rId1" Type="http://schemas.openxmlformats.org/officeDocument/2006/relationships/image" Target="../media/image11.emf"/><Relationship Id="rId4"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editAs="oneCell">
    <xdr:from>
      <xdr:col>1</xdr:col>
      <xdr:colOff>528557</xdr:colOff>
      <xdr:row>4</xdr:row>
      <xdr:rowOff>130278</xdr:rowOff>
    </xdr:from>
    <xdr:to>
      <xdr:col>4</xdr:col>
      <xdr:colOff>1940004</xdr:colOff>
      <xdr:row>12</xdr:row>
      <xdr:rowOff>304324</xdr:rowOff>
    </xdr:to>
    <xdr:pic>
      <xdr:nvPicPr>
        <xdr:cNvPr id="3" name="Image 1" descr="A person in a suit with clasped hands">
          <a:extLst>
            <a:ext uri="{FF2B5EF4-FFF2-40B4-BE49-F238E27FC236}">
              <a16:creationId xmlns:a16="http://schemas.microsoft.com/office/drawing/2014/main" id="{3D2E7722-2150-4141-A719-5CB53952A2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747632" y="1682853"/>
          <a:ext cx="3900647" cy="2707696"/>
        </a:xfrm>
        <a:prstGeom prst="rect">
          <a:avLst/>
        </a:prstGeom>
      </xdr:spPr>
    </xdr:pic>
    <xdr:clientData/>
  </xdr:twoCellAnchor>
  <xdr:twoCellAnchor editAs="oneCell">
    <xdr:from>
      <xdr:col>11</xdr:col>
      <xdr:colOff>152175</xdr:colOff>
      <xdr:row>4</xdr:row>
      <xdr:rowOff>36291</xdr:rowOff>
    </xdr:from>
    <xdr:to>
      <xdr:col>12</xdr:col>
      <xdr:colOff>1292538</xdr:colOff>
      <xdr:row>11</xdr:row>
      <xdr:rowOff>187324</xdr:rowOff>
    </xdr:to>
    <xdr:pic>
      <xdr:nvPicPr>
        <xdr:cNvPr id="4" name="Picture 3">
          <a:extLst>
            <a:ext uri="{FF2B5EF4-FFF2-40B4-BE49-F238E27FC236}">
              <a16:creationId xmlns:a16="http://schemas.microsoft.com/office/drawing/2014/main" id="{F404726A-8B39-46A3-94A4-347AC60A023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4306325" y="1579341"/>
          <a:ext cx="2411633" cy="2411633"/>
        </a:xfrm>
        <a:prstGeom prst="rect">
          <a:avLst/>
        </a:prstGeom>
      </xdr:spPr>
    </xdr:pic>
    <xdr:clientData/>
  </xdr:twoCellAnchor>
  <xdr:twoCellAnchor editAs="oneCell">
    <xdr:from>
      <xdr:col>13</xdr:col>
      <xdr:colOff>669625</xdr:colOff>
      <xdr:row>90</xdr:row>
      <xdr:rowOff>28575</xdr:rowOff>
    </xdr:from>
    <xdr:to>
      <xdr:col>16</xdr:col>
      <xdr:colOff>1069957</xdr:colOff>
      <xdr:row>96</xdr:row>
      <xdr:rowOff>152823</xdr:rowOff>
    </xdr:to>
    <xdr:pic>
      <xdr:nvPicPr>
        <xdr:cNvPr id="2" name="Picture 1">
          <a:extLst>
            <a:ext uri="{FF2B5EF4-FFF2-40B4-BE49-F238E27FC236}">
              <a16:creationId xmlns:a16="http://schemas.microsoft.com/office/drawing/2014/main" id="{675190C8-54E4-8E7E-9A0D-EC69005CD8B5}"/>
            </a:ext>
          </a:extLst>
        </xdr:cNvPr>
        <xdr:cNvPicPr>
          <a:picLocks noChangeAspect="1"/>
        </xdr:cNvPicPr>
      </xdr:nvPicPr>
      <xdr:blipFill>
        <a:blip xmlns:r="http://schemas.openxmlformats.org/officeDocument/2006/relationships" r:embed="rId3"/>
        <a:stretch>
          <a:fillRect/>
        </a:stretch>
      </xdr:blipFill>
      <xdr:spPr>
        <a:xfrm>
          <a:off x="17824150" y="25222200"/>
          <a:ext cx="4713252" cy="1591098"/>
        </a:xfrm>
        <a:prstGeom prst="rect">
          <a:avLst/>
        </a:prstGeom>
      </xdr:spPr>
    </xdr:pic>
    <xdr:clientData/>
  </xdr:twoCellAnchor>
  <xdr:twoCellAnchor editAs="oneCell">
    <xdr:from>
      <xdr:col>9</xdr:col>
      <xdr:colOff>1390650</xdr:colOff>
      <xdr:row>95</xdr:row>
      <xdr:rowOff>0</xdr:rowOff>
    </xdr:from>
    <xdr:to>
      <xdr:col>13</xdr:col>
      <xdr:colOff>377190</xdr:colOff>
      <xdr:row>101</xdr:row>
      <xdr:rowOff>186813</xdr:rowOff>
    </xdr:to>
    <xdr:pic>
      <xdr:nvPicPr>
        <xdr:cNvPr id="5" name="Picture 4">
          <a:extLst>
            <a:ext uri="{FF2B5EF4-FFF2-40B4-BE49-F238E27FC236}">
              <a16:creationId xmlns:a16="http://schemas.microsoft.com/office/drawing/2014/main" id="{4AF43A3B-CA29-5612-9FAE-047BCC0E9AD0}"/>
            </a:ext>
          </a:extLst>
        </xdr:cNvPr>
        <xdr:cNvPicPr>
          <a:picLocks noChangeAspect="1"/>
        </xdr:cNvPicPr>
      </xdr:nvPicPr>
      <xdr:blipFill rotWithShape="1">
        <a:blip xmlns:r="http://schemas.openxmlformats.org/officeDocument/2006/relationships" r:embed="rId4"/>
        <a:srcRect t="22531"/>
        <a:stretch/>
      </xdr:blipFill>
      <xdr:spPr>
        <a:xfrm>
          <a:off x="12906375" y="26469975"/>
          <a:ext cx="4610100" cy="1319653"/>
        </a:xfrm>
        <a:prstGeom prst="rect">
          <a:avLst/>
        </a:prstGeom>
      </xdr:spPr>
    </xdr:pic>
    <xdr:clientData/>
  </xdr:twoCellAnchor>
  <xdr:twoCellAnchor editAs="oneCell">
    <xdr:from>
      <xdr:col>8</xdr:col>
      <xdr:colOff>66675</xdr:colOff>
      <xdr:row>179</xdr:row>
      <xdr:rowOff>64648</xdr:rowOff>
    </xdr:from>
    <xdr:to>
      <xdr:col>9</xdr:col>
      <xdr:colOff>111115</xdr:colOff>
      <xdr:row>186</xdr:row>
      <xdr:rowOff>34702</xdr:rowOff>
    </xdr:to>
    <xdr:pic>
      <xdr:nvPicPr>
        <xdr:cNvPr id="7" name="Picture 6">
          <a:extLst>
            <a:ext uri="{FF2B5EF4-FFF2-40B4-BE49-F238E27FC236}">
              <a16:creationId xmlns:a16="http://schemas.microsoft.com/office/drawing/2014/main" id="{719E73C1-232E-32B4-9825-DB0E68847111}"/>
            </a:ext>
          </a:extLst>
        </xdr:cNvPr>
        <xdr:cNvPicPr>
          <a:picLocks noChangeAspect="1"/>
        </xdr:cNvPicPr>
      </xdr:nvPicPr>
      <xdr:blipFill>
        <a:blip xmlns:r="http://schemas.openxmlformats.org/officeDocument/2006/relationships" r:embed="rId5"/>
        <a:stretch>
          <a:fillRect/>
        </a:stretch>
      </xdr:blipFill>
      <xdr:spPr>
        <a:xfrm>
          <a:off x="9639300" y="47032423"/>
          <a:ext cx="1953250" cy="1288314"/>
        </a:xfrm>
        <a:prstGeom prst="rect">
          <a:avLst/>
        </a:prstGeom>
      </xdr:spPr>
    </xdr:pic>
    <xdr:clientData/>
  </xdr:twoCellAnchor>
  <xdr:twoCellAnchor editAs="oneCell">
    <xdr:from>
      <xdr:col>10</xdr:col>
      <xdr:colOff>219075</xdr:colOff>
      <xdr:row>262</xdr:row>
      <xdr:rowOff>161925</xdr:rowOff>
    </xdr:from>
    <xdr:to>
      <xdr:col>14</xdr:col>
      <xdr:colOff>1368585</xdr:colOff>
      <xdr:row>277</xdr:row>
      <xdr:rowOff>113252</xdr:rowOff>
    </xdr:to>
    <xdr:pic>
      <xdr:nvPicPr>
        <xdr:cNvPr id="8" name="Picture 7">
          <a:extLst>
            <a:ext uri="{FF2B5EF4-FFF2-40B4-BE49-F238E27FC236}">
              <a16:creationId xmlns:a16="http://schemas.microsoft.com/office/drawing/2014/main" id="{51148AF8-6526-42B5-A4AD-FBA90F63275E}"/>
            </a:ext>
          </a:extLst>
        </xdr:cNvPr>
        <xdr:cNvPicPr>
          <a:picLocks noChangeAspect="1"/>
        </xdr:cNvPicPr>
      </xdr:nvPicPr>
      <xdr:blipFill>
        <a:blip xmlns:r="http://schemas.openxmlformats.org/officeDocument/2006/relationships" r:embed="rId6"/>
        <a:stretch>
          <a:fillRect/>
        </a:stretch>
      </xdr:blipFill>
      <xdr:spPr>
        <a:xfrm>
          <a:off x="13611225" y="68037075"/>
          <a:ext cx="6108860" cy="4113752"/>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156210</xdr:colOff>
          <xdr:row>71</xdr:row>
          <xdr:rowOff>160020</xdr:rowOff>
        </xdr:from>
        <xdr:to>
          <xdr:col>3</xdr:col>
          <xdr:colOff>568325</xdr:colOff>
          <xdr:row>91</xdr:row>
          <xdr:rowOff>269875</xdr:rowOff>
        </xdr:to>
        <xdr:pic>
          <xdr:nvPicPr>
            <xdr:cNvPr id="6" name="Picture 5">
              <a:extLst>
                <a:ext uri="{FF2B5EF4-FFF2-40B4-BE49-F238E27FC236}">
                  <a16:creationId xmlns:a16="http://schemas.microsoft.com/office/drawing/2014/main" id="{352E0A93-61F6-7527-75A6-63840BF3DC8F}"/>
                </a:ext>
              </a:extLst>
            </xdr:cNvPr>
            <xdr:cNvPicPr>
              <a:picLocks noChangeAspect="1" noChangeArrowheads="1"/>
              <a:extLst>
                <a:ext uri="{84589F7E-364E-4C9E-8A38-B11213B215E9}">
                  <a14:cameraTool cellRange="Answers!$E$73:$E$92" spid="_x0000_s1105"/>
                </a:ext>
              </a:extLst>
            </xdr:cNvPicPr>
          </xdr:nvPicPr>
          <xdr:blipFill>
            <a:blip xmlns:r="http://schemas.openxmlformats.org/officeDocument/2006/relationships" r:embed="rId7"/>
            <a:srcRect/>
            <a:stretch>
              <a:fillRect/>
            </a:stretch>
          </xdr:blipFill>
          <xdr:spPr bwMode="auto">
            <a:xfrm>
              <a:off x="156210" y="20019645"/>
              <a:ext cx="2548890" cy="5735955"/>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188595</xdr:colOff>
          <xdr:row>47</xdr:row>
          <xdr:rowOff>3810</xdr:rowOff>
        </xdr:from>
        <xdr:to>
          <xdr:col>3</xdr:col>
          <xdr:colOff>605790</xdr:colOff>
          <xdr:row>57</xdr:row>
          <xdr:rowOff>2540</xdr:rowOff>
        </xdr:to>
        <xdr:pic>
          <xdr:nvPicPr>
            <xdr:cNvPr id="9" name="Picture 8">
              <a:extLst>
                <a:ext uri="{FF2B5EF4-FFF2-40B4-BE49-F238E27FC236}">
                  <a16:creationId xmlns:a16="http://schemas.microsoft.com/office/drawing/2014/main" id="{2282E8BA-EF9B-B14E-5798-30732E0426A4}"/>
                </a:ext>
              </a:extLst>
            </xdr:cNvPr>
            <xdr:cNvPicPr>
              <a:picLocks noChangeAspect="1" noChangeArrowheads="1"/>
              <a:extLst>
                <a:ext uri="{84589F7E-364E-4C9E-8A38-B11213B215E9}">
                  <a14:cameraTool cellRange="Answers!$E$48:$E$57" spid="_x0000_s1106"/>
                </a:ext>
              </a:extLst>
            </xdr:cNvPicPr>
          </xdr:nvPicPr>
          <xdr:blipFill>
            <a:blip xmlns:r="http://schemas.openxmlformats.org/officeDocument/2006/relationships" r:embed="rId8"/>
            <a:srcRect/>
            <a:stretch>
              <a:fillRect/>
            </a:stretch>
          </xdr:blipFill>
          <xdr:spPr bwMode="auto">
            <a:xfrm>
              <a:off x="188595" y="13976985"/>
              <a:ext cx="2548890" cy="286893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xdr:colOff>
          <xdr:row>112</xdr:row>
          <xdr:rowOff>17145</xdr:rowOff>
        </xdr:from>
        <xdr:to>
          <xdr:col>3</xdr:col>
          <xdr:colOff>643890</xdr:colOff>
          <xdr:row>132</xdr:row>
          <xdr:rowOff>34925</xdr:rowOff>
        </xdr:to>
        <xdr:pic>
          <xdr:nvPicPr>
            <xdr:cNvPr id="10" name="Picture 9">
              <a:extLst>
                <a:ext uri="{FF2B5EF4-FFF2-40B4-BE49-F238E27FC236}">
                  <a16:creationId xmlns:a16="http://schemas.microsoft.com/office/drawing/2014/main" id="{884575D5-6B24-094C-415C-14CB775F4048}"/>
                </a:ext>
              </a:extLst>
            </xdr:cNvPr>
            <xdr:cNvPicPr>
              <a:picLocks noChangeAspect="1" noChangeArrowheads="1"/>
              <a:extLst>
                <a:ext uri="{84589F7E-364E-4C9E-8A38-B11213B215E9}">
                  <a14:cameraTool cellRange="Answers!$E$113:$E$132" spid="_x0000_s1107"/>
                </a:ext>
              </a:extLst>
            </xdr:cNvPicPr>
          </xdr:nvPicPr>
          <xdr:blipFill>
            <a:blip xmlns:r="http://schemas.openxmlformats.org/officeDocument/2006/relationships" r:embed="rId9"/>
            <a:srcRect/>
            <a:stretch>
              <a:fillRect/>
            </a:stretch>
          </xdr:blipFill>
          <xdr:spPr bwMode="auto">
            <a:xfrm>
              <a:off x="230505" y="29954220"/>
              <a:ext cx="2548890" cy="572643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87630</xdr:colOff>
          <xdr:row>154</xdr:row>
          <xdr:rowOff>38100</xdr:rowOff>
        </xdr:from>
        <xdr:to>
          <xdr:col>3</xdr:col>
          <xdr:colOff>493395</xdr:colOff>
          <xdr:row>174</xdr:row>
          <xdr:rowOff>40640</xdr:rowOff>
        </xdr:to>
        <xdr:pic>
          <xdr:nvPicPr>
            <xdr:cNvPr id="11" name="Picture 10">
              <a:extLst>
                <a:ext uri="{FF2B5EF4-FFF2-40B4-BE49-F238E27FC236}">
                  <a16:creationId xmlns:a16="http://schemas.microsoft.com/office/drawing/2014/main" id="{40BEDD55-A74A-C6D9-F9CF-C45B71BEC0A1}"/>
                </a:ext>
              </a:extLst>
            </xdr:cNvPr>
            <xdr:cNvPicPr>
              <a:picLocks noChangeAspect="1" noChangeArrowheads="1"/>
              <a:extLst>
                <a:ext uri="{84589F7E-364E-4C9E-8A38-B11213B215E9}">
                  <a14:cameraTool cellRange="Answers!$E$155:$E$174" spid="_x0000_s1108"/>
                </a:ext>
              </a:extLst>
            </xdr:cNvPicPr>
          </xdr:nvPicPr>
          <xdr:blipFill>
            <a:blip xmlns:r="http://schemas.openxmlformats.org/officeDocument/2006/relationships" r:embed="rId10"/>
            <a:srcRect/>
            <a:stretch>
              <a:fillRect/>
            </a:stretch>
          </xdr:blipFill>
          <xdr:spPr bwMode="auto">
            <a:xfrm>
              <a:off x="87630" y="40243125"/>
              <a:ext cx="2548890" cy="572262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220980</xdr:colOff>
      <xdr:row>5</xdr:row>
      <xdr:rowOff>144780</xdr:rowOff>
    </xdr:from>
    <xdr:to>
      <xdr:col>2</xdr:col>
      <xdr:colOff>2179320</xdr:colOff>
      <xdr:row>5</xdr:row>
      <xdr:rowOff>152400</xdr:rowOff>
    </xdr:to>
    <xdr:cxnSp macro="">
      <xdr:nvCxnSpPr>
        <xdr:cNvPr id="3" name="Straight Arrow Connector 2">
          <a:extLst>
            <a:ext uri="{FF2B5EF4-FFF2-40B4-BE49-F238E27FC236}">
              <a16:creationId xmlns:a16="http://schemas.microsoft.com/office/drawing/2014/main" id="{CBEFBF42-6E89-1CCF-3DBE-58C68FE75636}"/>
            </a:ext>
          </a:extLst>
        </xdr:cNvPr>
        <xdr:cNvCxnSpPr/>
      </xdr:nvCxnSpPr>
      <xdr:spPr>
        <a:xfrm>
          <a:off x="2156460" y="1798320"/>
          <a:ext cx="1958340"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236220</xdr:colOff>
      <xdr:row>6</xdr:row>
      <xdr:rowOff>167640</xdr:rowOff>
    </xdr:from>
    <xdr:to>
      <xdr:col>2</xdr:col>
      <xdr:colOff>2141220</xdr:colOff>
      <xdr:row>7</xdr:row>
      <xdr:rowOff>160020</xdr:rowOff>
    </xdr:to>
    <xdr:cxnSp macro="">
      <xdr:nvCxnSpPr>
        <xdr:cNvPr id="5" name="Straight Arrow Connector 4">
          <a:extLst>
            <a:ext uri="{FF2B5EF4-FFF2-40B4-BE49-F238E27FC236}">
              <a16:creationId xmlns:a16="http://schemas.microsoft.com/office/drawing/2014/main" id="{9C463B05-35A1-44F2-BE5D-371F60923F9D}"/>
            </a:ext>
          </a:extLst>
        </xdr:cNvPr>
        <xdr:cNvCxnSpPr/>
      </xdr:nvCxnSpPr>
      <xdr:spPr>
        <a:xfrm>
          <a:off x="2171700" y="2148840"/>
          <a:ext cx="1905000" cy="3200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152175</xdr:colOff>
      <xdr:row>4</xdr:row>
      <xdr:rowOff>36291</xdr:rowOff>
    </xdr:from>
    <xdr:to>
      <xdr:col>12</xdr:col>
      <xdr:colOff>1287458</xdr:colOff>
      <xdr:row>11</xdr:row>
      <xdr:rowOff>180974</xdr:rowOff>
    </xdr:to>
    <xdr:pic>
      <xdr:nvPicPr>
        <xdr:cNvPr id="3" name="Picture 2">
          <a:extLst>
            <a:ext uri="{FF2B5EF4-FFF2-40B4-BE49-F238E27FC236}">
              <a16:creationId xmlns:a16="http://schemas.microsoft.com/office/drawing/2014/main" id="{AC1FE602-6023-4000-8751-ECEBC33BCD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4675895" y="1583151"/>
          <a:ext cx="2415443" cy="2438303"/>
        </a:xfrm>
        <a:prstGeom prst="rect">
          <a:avLst/>
        </a:prstGeom>
      </xdr:spPr>
    </xdr:pic>
    <xdr:clientData/>
  </xdr:twoCellAnchor>
  <xdr:twoCellAnchor editAs="oneCell">
    <xdr:from>
      <xdr:col>8</xdr:col>
      <xdr:colOff>593425</xdr:colOff>
      <xdr:row>94</xdr:row>
      <xdr:rowOff>257175</xdr:rowOff>
    </xdr:from>
    <xdr:to>
      <xdr:col>11</xdr:col>
      <xdr:colOff>372727</xdr:colOff>
      <xdr:row>103</xdr:row>
      <xdr:rowOff>423</xdr:rowOff>
    </xdr:to>
    <xdr:pic>
      <xdr:nvPicPr>
        <xdr:cNvPr id="4" name="Picture 3">
          <a:extLst>
            <a:ext uri="{FF2B5EF4-FFF2-40B4-BE49-F238E27FC236}">
              <a16:creationId xmlns:a16="http://schemas.microsoft.com/office/drawing/2014/main" id="{95D5CA66-4364-49A5-9DEC-302B5A5363DF}"/>
            </a:ext>
          </a:extLst>
        </xdr:cNvPr>
        <xdr:cNvPicPr>
          <a:picLocks noChangeAspect="1"/>
        </xdr:cNvPicPr>
      </xdr:nvPicPr>
      <xdr:blipFill>
        <a:blip xmlns:r="http://schemas.openxmlformats.org/officeDocument/2006/relationships" r:embed="rId2"/>
        <a:stretch>
          <a:fillRect/>
        </a:stretch>
      </xdr:blipFill>
      <xdr:spPr>
        <a:xfrm>
          <a:off x="10187005" y="25753695"/>
          <a:ext cx="4709442" cy="1587288"/>
        </a:xfrm>
        <a:prstGeom prst="rect">
          <a:avLst/>
        </a:prstGeom>
      </xdr:spPr>
    </xdr:pic>
    <xdr:clientData/>
  </xdr:twoCellAnchor>
  <xdr:twoCellAnchor editAs="oneCell">
    <xdr:from>
      <xdr:col>8</xdr:col>
      <xdr:colOff>590550</xdr:colOff>
      <xdr:row>105</xdr:row>
      <xdr:rowOff>28575</xdr:rowOff>
    </xdr:from>
    <xdr:to>
      <xdr:col>11</xdr:col>
      <xdr:colOff>266700</xdr:colOff>
      <xdr:row>113</xdr:row>
      <xdr:rowOff>19490</xdr:rowOff>
    </xdr:to>
    <xdr:pic>
      <xdr:nvPicPr>
        <xdr:cNvPr id="5" name="Picture 4">
          <a:extLst>
            <a:ext uri="{FF2B5EF4-FFF2-40B4-BE49-F238E27FC236}">
              <a16:creationId xmlns:a16="http://schemas.microsoft.com/office/drawing/2014/main" id="{E968B101-3545-4158-A546-352FC37A07FC}"/>
            </a:ext>
          </a:extLst>
        </xdr:cNvPr>
        <xdr:cNvPicPr>
          <a:picLocks noChangeAspect="1"/>
        </xdr:cNvPicPr>
      </xdr:nvPicPr>
      <xdr:blipFill rotWithShape="1">
        <a:blip xmlns:r="http://schemas.openxmlformats.org/officeDocument/2006/relationships" r:embed="rId3"/>
        <a:srcRect t="22531"/>
        <a:stretch/>
      </xdr:blipFill>
      <xdr:spPr>
        <a:xfrm>
          <a:off x="10184130" y="27531060"/>
          <a:ext cx="4606290" cy="1299650"/>
        </a:xfrm>
        <a:prstGeom prst="rect">
          <a:avLst/>
        </a:prstGeom>
      </xdr:spPr>
    </xdr:pic>
    <xdr:clientData/>
  </xdr:twoCellAnchor>
  <xdr:twoCellAnchor editAs="oneCell">
    <xdr:from>
      <xdr:col>8</xdr:col>
      <xdr:colOff>66675</xdr:colOff>
      <xdr:row>179</xdr:row>
      <xdr:rowOff>64648</xdr:rowOff>
    </xdr:from>
    <xdr:to>
      <xdr:col>9</xdr:col>
      <xdr:colOff>95875</xdr:colOff>
      <xdr:row>186</xdr:row>
      <xdr:rowOff>19462</xdr:rowOff>
    </xdr:to>
    <xdr:pic>
      <xdr:nvPicPr>
        <xdr:cNvPr id="6" name="Picture 5">
          <a:extLst>
            <a:ext uri="{FF2B5EF4-FFF2-40B4-BE49-F238E27FC236}">
              <a16:creationId xmlns:a16="http://schemas.microsoft.com/office/drawing/2014/main" id="{568A9AB0-379D-4AA4-9740-89944354C19E}"/>
            </a:ext>
          </a:extLst>
        </xdr:cNvPr>
        <xdr:cNvPicPr>
          <a:picLocks noChangeAspect="1"/>
        </xdr:cNvPicPr>
      </xdr:nvPicPr>
      <xdr:blipFill>
        <a:blip xmlns:r="http://schemas.openxmlformats.org/officeDocument/2006/relationships" r:embed="rId4"/>
        <a:stretch>
          <a:fillRect/>
        </a:stretch>
      </xdr:blipFill>
      <xdr:spPr>
        <a:xfrm>
          <a:off x="9660255" y="44847388"/>
          <a:ext cx="1949440" cy="1288314"/>
        </a:xfrm>
        <a:prstGeom prst="rect">
          <a:avLst/>
        </a:prstGeom>
      </xdr:spPr>
    </xdr:pic>
    <xdr:clientData/>
  </xdr:twoCellAnchor>
  <xdr:twoCellAnchor editAs="oneCell">
    <xdr:from>
      <xdr:col>1</xdr:col>
      <xdr:colOff>528557</xdr:colOff>
      <xdr:row>4</xdr:row>
      <xdr:rowOff>149328</xdr:rowOff>
    </xdr:from>
    <xdr:to>
      <xdr:col>4</xdr:col>
      <xdr:colOff>1933654</xdr:colOff>
      <xdr:row>12</xdr:row>
      <xdr:rowOff>323374</xdr:rowOff>
    </xdr:to>
    <xdr:pic>
      <xdr:nvPicPr>
        <xdr:cNvPr id="7" name="Image 1" descr="A person in a suit with clasped hands">
          <a:extLst>
            <a:ext uri="{FF2B5EF4-FFF2-40B4-BE49-F238E27FC236}">
              <a16:creationId xmlns:a16="http://schemas.microsoft.com/office/drawing/2014/main" id="{FCF2EC2A-69A3-4775-8698-C86FB5109D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757157" y="1696188"/>
          <a:ext cx="3973037" cy="2673406"/>
        </a:xfrm>
        <a:prstGeom prst="rect">
          <a:avLst/>
        </a:prstGeom>
      </xdr:spPr>
    </xdr:pic>
    <xdr:clientData/>
  </xdr:twoCellAnchor>
  <xdr:twoCellAnchor editAs="oneCell">
    <xdr:from>
      <xdr:col>9</xdr:col>
      <xdr:colOff>0</xdr:colOff>
      <xdr:row>260</xdr:row>
      <xdr:rowOff>0</xdr:rowOff>
    </xdr:from>
    <xdr:to>
      <xdr:col>13</xdr:col>
      <xdr:colOff>470060</xdr:colOff>
      <xdr:row>275</xdr:row>
      <xdr:rowOff>218027</xdr:rowOff>
    </xdr:to>
    <xdr:pic>
      <xdr:nvPicPr>
        <xdr:cNvPr id="8" name="Picture 7">
          <a:extLst>
            <a:ext uri="{FF2B5EF4-FFF2-40B4-BE49-F238E27FC236}">
              <a16:creationId xmlns:a16="http://schemas.microsoft.com/office/drawing/2014/main" id="{3D64B557-AA18-459A-9BB6-27DD977DC870}"/>
            </a:ext>
          </a:extLst>
        </xdr:cNvPr>
        <xdr:cNvPicPr>
          <a:picLocks noChangeAspect="1"/>
        </xdr:cNvPicPr>
      </xdr:nvPicPr>
      <xdr:blipFill>
        <a:blip xmlns:r="http://schemas.openxmlformats.org/officeDocument/2006/relationships" r:embed="rId6"/>
        <a:stretch>
          <a:fillRect/>
        </a:stretch>
      </xdr:blipFill>
      <xdr:spPr>
        <a:xfrm>
          <a:off x="11203781" y="65293875"/>
          <a:ext cx="5958842" cy="4182808"/>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C020A31E-9C1D-4438-9FB8-2931FF3CF48D}" autoFormatId="16" applyNumberFormats="0" applyBorderFormats="0" applyFontFormats="0" applyPatternFormats="0" applyAlignmentFormats="0" applyWidthHeightFormats="0">
  <queryTableRefresh nextId="11">
    <queryTableFields count="2">
      <queryTableField id="1" name="Name" tableColumnId="1"/>
      <queryTableField id="10" name="Actual"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7BEDD963-FA25-4258-8828-BDE9E3F37114}" autoFormatId="16" applyNumberFormats="0" applyBorderFormats="0" applyFontFormats="0" applyPatternFormats="0" applyAlignmentFormats="0" applyWidthHeightFormats="0">
  <queryTableRefresh nextId="5">
    <queryTableFields count="4">
      <queryTableField id="1" name="Name" tableColumnId="1"/>
      <queryTableField id="2" name="Role" tableColumnId="2"/>
      <queryTableField id="3" name="Date" tableColumnId="3"/>
      <queryTableField id="4" name="Hours"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01D2C3B-F870-4018-AF01-51E959782469}" autoFormatId="16" applyNumberFormats="0" applyBorderFormats="0" applyFontFormats="0" applyPatternFormats="0" applyAlignmentFormats="0" applyWidthHeightFormats="0">
  <queryTableRefresh nextId="69">
    <queryTableFields count="4">
      <queryTableField id="1" name="Name" tableColumnId="1"/>
      <queryTableField id="2" name="Role" tableColumnId="2"/>
      <queryTableField id="67" name="Date" tableColumnId="67"/>
      <queryTableField id="68" name="Hours" tableColumnId="6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D0835889-C030-4F44-83CA-1043C7D355F9}" autoFormatId="16" applyNumberFormats="0" applyBorderFormats="0" applyFontFormats="0" applyPatternFormats="0" applyAlignmentFormats="0" applyWidthHeightFormats="0">
  <queryTableRefresh nextId="5">
    <queryTableFields count="4">
      <queryTableField id="1" name="Name" tableColumnId="1"/>
      <queryTableField id="2" name="Budet" tableColumnId="2"/>
      <queryTableField id="3" name="Actual" tableColumnId="3"/>
      <queryTableField id="4" name="Delta" tableColumnId="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989286-94DA-46AF-B4C6-4A40E6FDBE55}" name="_tHours" displayName="_tHours" ref="B1:E1839" totalsRowShown="0" headerRowDxfId="105" dataDxfId="103" headerRowBorderDxfId="104" tableBorderDxfId="102" totalsRowBorderDxfId="101">
  <tableColumns count="4">
    <tableColumn id="1" xr3:uid="{DE5D0112-E27B-4CEB-B99A-5EFACDBD930A}" name="Name" dataDxfId="100"/>
    <tableColumn id="2" xr3:uid="{6A31E61B-A7D1-4B35-83C0-32A0E23CB122}" name="Role" dataDxfId="99"/>
    <tableColumn id="3" xr3:uid="{03F2AE11-F124-4242-A8B6-F77EF60FD475}" name="Date" dataDxfId="98"/>
    <tableColumn id="4" xr3:uid="{DD17BAD3-EEFD-46F5-A25E-E22C1323B5B7}" name="Hours" dataDxfId="9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5F104E-75D3-4D4A-AAE9-555C1DDA7343}" name="_tTeam" displayName="_tTeam" ref="G1:H42" totalsRowShown="0" headerRowDxfId="96" dataDxfId="94" headerRowBorderDxfId="95" tableBorderDxfId="93" totalsRowBorderDxfId="92">
  <tableColumns count="2">
    <tableColumn id="1" xr3:uid="{F21414EF-AA8E-4040-B18F-3B1522E82E83}" name="Team" dataDxfId="91"/>
    <tableColumn id="2" xr3:uid="{BE175AD7-51DB-454B-BD7E-C5326CA6D338}" name="Role" dataDxfId="9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E458B4-6B04-471F-8C6C-7A0BC4A14FE9}" name="_tActual" displayName="_tActual" ref="A1:B56" tableType="queryTable" totalsRowShown="0">
  <autoFilter ref="A1:B56" xr:uid="{71E458B4-6B04-471F-8C6C-7A0BC4A14FE9}"/>
  <tableColumns count="2">
    <tableColumn id="1" xr3:uid="{16FBCF06-A6B5-4930-87FF-92E170781A2F}" uniqueName="1" name="Name" queryTableFieldId="1" dataDxfId="89"/>
    <tableColumn id="10" xr3:uid="{362ACEFF-ABDD-45D3-977D-D343A18B1059}" uniqueName="10" name="Actual" queryTableField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B4782C-EFC4-4DAC-9CD5-F17527DAFDCE}" name="Table3_1" displayName="Table3_1" ref="A1:D1839" tableType="queryTable" totalsRowShown="0">
  <autoFilter ref="A1:D1839" xr:uid="{93B4782C-EFC4-4DAC-9CD5-F17527DAFDCE}"/>
  <tableColumns count="4">
    <tableColumn id="1" xr3:uid="{D55200A0-E8FE-4776-9033-2B4B5A920A0B}" uniqueName="1" name="Name" queryTableFieldId="1" dataDxfId="88"/>
    <tableColumn id="2" xr3:uid="{EDF07FF4-F1F7-4FA5-B7FF-BA607D2F723B}" uniqueName="2" name="Role" queryTableFieldId="2" dataDxfId="87"/>
    <tableColumn id="3" xr3:uid="{2A8A6B77-A259-42E3-8026-4150C353C1F6}" uniqueName="3" name="Date" queryTableFieldId="3" dataDxfId="86"/>
    <tableColumn id="4" xr3:uid="{8B74817D-DF2D-4C8F-A841-F074E9B6D73B}" uniqueName="4" name="Hours" queryTableFieldId="4" dataDxfId="8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63B649-D390-4BA0-A4D5-E58B80480E44}" name="_tSub_" displayName="_tSub_" ref="A1:D104" tableType="queryTable" totalsRowShown="0">
  <autoFilter ref="A1:D104" xr:uid="{0663B649-D390-4BA0-A4D5-E58B80480E44}"/>
  <tableColumns count="4">
    <tableColumn id="1" xr3:uid="{22DD1C9D-296C-4FF7-94BC-6CF81B4CBC3F}" uniqueName="1" name="Name" queryTableFieldId="1" dataDxfId="84"/>
    <tableColumn id="2" xr3:uid="{4C101BA6-2D96-47CC-BCE5-6595CCC9CC14}" uniqueName="2" name="Role" queryTableFieldId="2" dataDxfId="83"/>
    <tableColumn id="67" xr3:uid="{C75378B8-5288-4EA0-B7B0-CE998F0D7400}" uniqueName="67" name="Date" queryTableFieldId="67" dataDxfId="82"/>
    <tableColumn id="68" xr3:uid="{0EF20B9C-C2CC-4C43-ABF3-FB2D35B659A1}" uniqueName="68" name="Hours" queryTableFieldId="6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F9DF3B-D171-4DA5-9DA3-8BC79B41BDCF}" name="_tSub" displayName="_tSub" ref="B4:BO9" totalsRowShown="0" headerRowDxfId="81" dataDxfId="79" headerRowBorderDxfId="80" tableBorderDxfId="78" totalsRowBorderDxfId="77">
  <autoFilter ref="B4:BO9" xr:uid="{73F9DF3B-D171-4DA5-9DA3-8BC79B41BDCF}"/>
  <tableColumns count="66">
    <tableColumn id="1" xr3:uid="{C49DD8B9-2E2E-4466-9D18-4B17BA5B7A80}" name="Name" dataDxfId="76"/>
    <tableColumn id="2" xr3:uid="{12EAE6FC-AAA7-488B-AD51-9C6886C837D0}" name="Role" dataDxfId="75"/>
    <tableColumn id="3" xr3:uid="{C9ED8F84-BB53-4F34-9F91-9E3CD9CB121F}" name="01-Jan-25" dataDxfId="74"/>
    <tableColumn id="4" xr3:uid="{7CB0DA99-B534-46D7-94DE-C6EA1620F0A0}" name="02-Jan-25" dataDxfId="73"/>
    <tableColumn id="5" xr3:uid="{460A0EED-EF06-4A86-90D5-0C1FC1B3B72F}" name="03-Jan-25" dataDxfId="72"/>
    <tableColumn id="6" xr3:uid="{5CF19891-B901-4200-9C86-4C3A4917BFE9}" name="06-Jan-25" dataDxfId="71"/>
    <tableColumn id="7" xr3:uid="{B09EE300-ECE4-43F9-A307-EAA22DA7A21D}" name="07-Jan-25" dataDxfId="70"/>
    <tableColumn id="8" xr3:uid="{603463C1-B3CB-4D23-8F20-D94CA130A0DF}" name="08-Jan-25" dataDxfId="69"/>
    <tableColumn id="9" xr3:uid="{E57A079F-3616-4CA7-A176-5E0B36074FE6}" name="09-Jan-25" dataDxfId="68"/>
    <tableColumn id="10" xr3:uid="{70A3765B-180A-41DF-AEB6-B2B0E505C807}" name="10-Jan-25" dataDxfId="67"/>
    <tableColumn id="11" xr3:uid="{C618F513-32BF-42B7-A937-8372D73D730E}" name="13-Jan-25" dataDxfId="66"/>
    <tableColumn id="12" xr3:uid="{BEC7A64D-27F8-4FD0-A231-C9933CA2C31D}" name="14-Jan-25" dataDxfId="65"/>
    <tableColumn id="13" xr3:uid="{40729086-3AF6-4444-B219-0FF3E89691B4}" name="15-Jan-25" dataDxfId="64"/>
    <tableColumn id="14" xr3:uid="{AFD29C98-9EC0-4529-808A-C70B168379B4}" name="16-Jan-25" dataDxfId="63"/>
    <tableColumn id="15" xr3:uid="{7D46124B-1DFB-4FB2-A829-AE4BE0C25AB2}" name="17-Jan-25" dataDxfId="62"/>
    <tableColumn id="16" xr3:uid="{6C306791-863C-4DD6-9445-B3B3D8B30C91}" name="20-Jan-25" dataDxfId="61"/>
    <tableColumn id="17" xr3:uid="{444E8919-EBE1-4A24-8387-162EABA70093}" name="21-Jan-25" dataDxfId="60"/>
    <tableColumn id="18" xr3:uid="{E487EBA5-7010-4D41-9031-35DC2E30D33F}" name="22-Jan-25" dataDxfId="59"/>
    <tableColumn id="19" xr3:uid="{19640547-913B-4462-B716-6267C076E1F6}" name="23-Jan-25" dataDxfId="58"/>
    <tableColumn id="20" xr3:uid="{5505D6D7-4387-4466-A032-AAC828F8CDC0}" name="24-Jan-25" dataDxfId="57"/>
    <tableColumn id="21" xr3:uid="{8C153C49-CFF0-4148-9A0F-E12AC8413B61}" name="27-Jan-25" dataDxfId="56"/>
    <tableColumn id="22" xr3:uid="{7CB95341-AED8-425E-9161-32B694E95595}" name="28-Jan-25" dataDxfId="55"/>
    <tableColumn id="23" xr3:uid="{8034954C-32A3-4DF4-B635-A1DAED0DF8EA}" name="29-Jan-25" dataDxfId="54"/>
    <tableColumn id="24" xr3:uid="{F8C9B4A3-B3A0-4BF1-9ADB-94B4C08E31BF}" name="30-Jan-25" dataDxfId="53"/>
    <tableColumn id="25" xr3:uid="{C594FA23-220D-4B02-B8C0-D4BBE9BD1ADC}" name="31-Jan-25" dataDxfId="52"/>
    <tableColumn id="26" xr3:uid="{7A3F4E5E-9343-4216-A7CE-B2830E8827F5}" name="03-Feb-25" dataDxfId="51"/>
    <tableColumn id="27" xr3:uid="{3F3AF61C-6B7F-4395-BE0E-2625F74388D7}" name="04-Feb-25" dataDxfId="50"/>
    <tableColumn id="28" xr3:uid="{975CCE0A-6140-4EEF-8422-BFCEB12F054E}" name="05-Feb-25" dataDxfId="49"/>
    <tableColumn id="29" xr3:uid="{5DF2C199-09DE-4D41-A5D9-553BB4D06DD4}" name="06-Feb-25" dataDxfId="48"/>
    <tableColumn id="30" xr3:uid="{EFB65563-B209-4798-8B74-5CD48900575C}" name="07-Feb-25" dataDxfId="47"/>
    <tableColumn id="31" xr3:uid="{484BCCB7-401F-4793-AC95-77D091A45C7D}" name="10-Feb-25" dataDxfId="46"/>
    <tableColumn id="32" xr3:uid="{31658D51-1BDD-4A1E-9672-814C9551A0A8}" name="11-Feb-25" dataDxfId="45"/>
    <tableColumn id="33" xr3:uid="{1271D0D5-F28D-4E2A-8B66-31FB151FF709}" name="12-Feb-25" dataDxfId="44"/>
    <tableColumn id="34" xr3:uid="{6B5C440F-2D72-4445-B6AE-E7F5B8D319E3}" name="13-Feb-25" dataDxfId="43"/>
    <tableColumn id="35" xr3:uid="{0C1C9D7B-BCBF-4BCF-8485-65A5C0C5CC01}" name="14-Feb-25" dataDxfId="42"/>
    <tableColumn id="36" xr3:uid="{7939F17B-4330-4E4D-AA13-DE141C9CB5A2}" name="17-Feb-25" dataDxfId="41"/>
    <tableColumn id="37" xr3:uid="{908C7031-10B9-47E1-926A-2E12239A5614}" name="18-Feb-25" dataDxfId="40"/>
    <tableColumn id="38" xr3:uid="{FF0A0179-CFDF-439B-BB50-D4E06C245C71}" name="19-Feb-25" dataDxfId="39"/>
    <tableColumn id="39" xr3:uid="{B60E047B-60D8-4A22-BF76-7AD5DC1E3669}" name="20-Feb-25" dataDxfId="38"/>
    <tableColumn id="40" xr3:uid="{23E06919-881F-4410-9D9B-014D77A6768A}" name="21-Feb-25" dataDxfId="37"/>
    <tableColumn id="41" xr3:uid="{948C62FE-3B85-420F-9C9B-DC6E1FDBC87C}" name="24-Feb-25" dataDxfId="36"/>
    <tableColumn id="42" xr3:uid="{692D2837-969B-4A6B-9B40-4A70735EE45B}" name="25-Feb-25" dataDxfId="35"/>
    <tableColumn id="43" xr3:uid="{B768D633-BD7C-4330-8CBC-2E5D3E9AC6E7}" name="26-Feb-25" dataDxfId="34"/>
    <tableColumn id="44" xr3:uid="{D9822789-A7F0-4978-9B37-646FECF3C999}" name="27-Feb-25" dataDxfId="33"/>
    <tableColumn id="45" xr3:uid="{67204AFF-5C79-4391-AA6C-899A6A15D318}" name="28-Feb-25" dataDxfId="32"/>
    <tableColumn id="46" xr3:uid="{FE19CEBF-03E9-4F53-954E-F936FA853AF9}" name="03-Mar-25" dataDxfId="31"/>
    <tableColumn id="47" xr3:uid="{3186A504-E5D3-423B-9395-CDD818F8FD4B}" name="04-Mar-25" dataDxfId="30"/>
    <tableColumn id="48" xr3:uid="{1BC52532-6D7B-4DD3-804C-EFEFA55B2331}" name="05-Mar-25" dataDxfId="29"/>
    <tableColumn id="49" xr3:uid="{70DB40FF-558C-4259-9266-A85E0CA73A9E}" name="06-Mar-25" dataDxfId="28"/>
    <tableColumn id="50" xr3:uid="{CF62CE5D-3E74-4615-940D-E48ADA091700}" name="07-Mar-25" dataDxfId="27"/>
    <tableColumn id="51" xr3:uid="{21A4F269-A225-4651-90C3-5490654BC7E3}" name="10-Mar-25" dataDxfId="26"/>
    <tableColumn id="52" xr3:uid="{B944404D-5FAD-4D20-9BF3-0664E4262ED7}" name="11-Mar-25" dataDxfId="25"/>
    <tableColumn id="53" xr3:uid="{BD98E6EC-572F-4D08-BDA9-5F87F58F778A}" name="12-Mar-25" dataDxfId="24"/>
    <tableColumn id="54" xr3:uid="{5EFFFE48-1AB7-4EFA-B929-36D1735B4E86}" name="13-Mar-25" dataDxfId="23"/>
    <tableColumn id="55" xr3:uid="{21628A2D-9308-4EFB-9A62-77C7A6AB42EC}" name="14-Mar-25" dataDxfId="22"/>
    <tableColumn id="56" xr3:uid="{56B3C8C0-5F21-458C-A9A5-D7F01F161503}" name="17-Mar-25" dataDxfId="21"/>
    <tableColumn id="57" xr3:uid="{A609D7A8-6FA8-4D23-A9E8-2BFF83114778}" name="18-Mar-25" dataDxfId="20"/>
    <tableColumn id="58" xr3:uid="{5CF587BF-340C-43D6-858D-9FC16B9F2F14}" name="19-Mar-25" dataDxfId="19"/>
    <tableColumn id="59" xr3:uid="{3CFCA5E3-705A-4FCC-9AFC-758CA3CA2C28}" name="20-Mar-25" dataDxfId="18"/>
    <tableColumn id="60" xr3:uid="{CD92D207-FBA1-414F-A41D-76E71F56B136}" name="21-Mar-25" dataDxfId="17"/>
    <tableColumn id="61" xr3:uid="{C3F2E0A6-2873-42D4-93FF-35A4F93F6029}" name="24-Mar-25" dataDxfId="16"/>
    <tableColumn id="62" xr3:uid="{619E0856-64CC-4BE4-AE01-9D2AC46C12AB}" name="25-Mar-25" dataDxfId="15"/>
    <tableColumn id="63" xr3:uid="{5F99AD14-97CB-4A61-86EC-65AE979DB671}" name="26-Mar-25" dataDxfId="14"/>
    <tableColumn id="64" xr3:uid="{48A754C1-81C6-41DA-BFEA-4B1C5A6888E1}" name="27-Mar-25" dataDxfId="13"/>
    <tableColumn id="65" xr3:uid="{993A7863-9E90-4AC8-9616-33566BA8E5AC}" name="28-Mar-25" dataDxfId="12"/>
    <tableColumn id="66" xr3:uid="{C9FBB0C4-4061-4C86-8EFF-1E1DA1E044BB}" name="31-Mar-25" dataDxfId="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14FE46-1BA8-4A2B-AFA1-E89EFD8ACB0E}" name="Table5" displayName="Table5" ref="A1:BN6" totalsRowShown="0" headerRowCellStyle="Normal 2" dataCellStyle="Normal 2">
  <autoFilter ref="A1:BN6" xr:uid="{2414FE46-1BA8-4A2B-AFA1-E89EFD8ACB0E}"/>
  <tableColumns count="66">
    <tableColumn id="1" xr3:uid="{95650B00-D06E-4FB3-A2EF-BA22821A739A}" name="Name" dataCellStyle="Normal 2"/>
    <tableColumn id="2" xr3:uid="{8EF77B5B-EBEB-403E-9F6B-24162A52E6D3}" name="Role" dataCellStyle="Normal 2"/>
    <tableColumn id="3" xr3:uid="{8DC76255-5847-41A5-8ABA-4438D2261E41}" name="01-Jan-25" dataCellStyle="Normal 2"/>
    <tableColumn id="4" xr3:uid="{81E9F6B6-AAE6-4A25-BA24-A9BAA7B3A215}" name="02-Jan-25" dataCellStyle="Normal 2"/>
    <tableColumn id="5" xr3:uid="{493C5C18-321A-45DF-94BC-61762D842B96}" name="03-Jan-25" dataCellStyle="Normal 2"/>
    <tableColumn id="6" xr3:uid="{1D9D5F9B-E85B-4F57-8926-5FD81056E66D}" name="06-Jan-25" dataCellStyle="Normal 2"/>
    <tableColumn id="7" xr3:uid="{595A2B29-E7DD-4C5D-8E23-5CB4E07122EF}" name="07-Jan-25" dataCellStyle="Normal 2"/>
    <tableColumn id="8" xr3:uid="{CB2B6944-96D4-4C3F-922B-FF8BE15F66F9}" name="08-Jan-25" dataCellStyle="Normal 2"/>
    <tableColumn id="9" xr3:uid="{B987E41F-4676-4C4C-A497-56F559225B5E}" name="09-Jan-25" dataCellStyle="Normal 2"/>
    <tableColumn id="10" xr3:uid="{9A3E25F8-9B57-4135-92E8-D3841B8D8685}" name="10-Jan-25" dataCellStyle="Normal 2"/>
    <tableColumn id="11" xr3:uid="{92486382-C278-4FCC-AEFE-E15541FDAFDF}" name="13-Jan-25" dataCellStyle="Normal 2"/>
    <tableColumn id="12" xr3:uid="{521E8B05-0C3F-438E-B27F-C610C0125CD7}" name="14-Jan-25" dataCellStyle="Normal 2"/>
    <tableColumn id="13" xr3:uid="{9F83EB1A-E337-4A2C-90FA-B91EF07EE900}" name="15-Jan-25" dataCellStyle="Normal 2"/>
    <tableColumn id="14" xr3:uid="{D95CF633-C9DD-4736-9864-1C2A98419CF1}" name="16-Jan-25" dataCellStyle="Normal 2"/>
    <tableColumn id="15" xr3:uid="{A16D3509-D1A1-4E00-B4C5-58AB2A248214}" name="17-Jan-25" dataCellStyle="Normal 2"/>
    <tableColumn id="16" xr3:uid="{3ABB535D-5B27-457A-A2B7-9865385B0389}" name="20-Jan-25" dataCellStyle="Normal 2"/>
    <tableColumn id="17" xr3:uid="{A1C18227-3332-4314-B1E2-60AFC74F393F}" name="21-Jan-25" dataCellStyle="Normal 2"/>
    <tableColumn id="18" xr3:uid="{7A7FCD69-3608-430A-AB61-6CB31F874795}" name="22-Jan-25" dataCellStyle="Normal 2"/>
    <tableColumn id="19" xr3:uid="{721D1FEE-5CFC-4C8C-AE53-955E83FC9497}" name="23-Jan-25" dataCellStyle="Normal 2"/>
    <tableColumn id="20" xr3:uid="{A1190543-9343-4AB6-A782-C505C8C0913B}" name="24-Jan-25" dataCellStyle="Normal 2"/>
    <tableColumn id="21" xr3:uid="{509E85D1-D6C8-46CE-8E4D-9B2B1910C47A}" name="27-Jan-25" dataCellStyle="Normal 2"/>
    <tableColumn id="22" xr3:uid="{B1266D38-9660-4D7B-BE8A-304C997EA3E6}" name="28-Jan-25" dataCellStyle="Normal 2"/>
    <tableColumn id="23" xr3:uid="{6BDE2CE9-F9A1-49EB-BE5C-2FAB160CC46A}" name="29-Jan-25" dataCellStyle="Normal 2"/>
    <tableColumn id="24" xr3:uid="{60E5F353-F909-41C5-B3C1-DEFA34933912}" name="30-Jan-25" dataCellStyle="Normal 2"/>
    <tableColumn id="25" xr3:uid="{C44D92FD-5CF6-424B-8AA9-166B81969F25}" name="31-Jan-25" dataCellStyle="Normal 2"/>
    <tableColumn id="26" xr3:uid="{E80B6FF3-1B39-492F-BB2E-5632C9F2B4B4}" name="03-Feb-25" dataCellStyle="Normal 2"/>
    <tableColumn id="27" xr3:uid="{FB825171-255A-4781-A5A2-0CC45CDA20E6}" name="04-Feb-25" dataCellStyle="Normal 2"/>
    <tableColumn id="28" xr3:uid="{D3B60EF3-1D39-4938-AA2E-BEB55A26A370}" name="05-Feb-25" dataCellStyle="Normal 2"/>
    <tableColumn id="29" xr3:uid="{F1CD8438-F600-4B96-86D9-6BC0DF12EBF6}" name="06-Feb-25" dataCellStyle="Normal 2"/>
    <tableColumn id="30" xr3:uid="{2D86383A-2201-49E2-A47C-11B909801171}" name="07-Feb-25" dataCellStyle="Normal 2"/>
    <tableColumn id="31" xr3:uid="{3AB8C360-7E1C-4B34-939B-C3D0BE54961A}" name="10-Feb-25" dataCellStyle="Normal 2"/>
    <tableColumn id="32" xr3:uid="{39406F0D-592B-42C5-961F-8A3290EA2B2F}" name="11-Feb-25" dataCellStyle="Normal 2"/>
    <tableColumn id="33" xr3:uid="{80341668-3AC2-44CF-8F99-28329C3EA7FD}" name="12-Feb-25" dataCellStyle="Normal 2"/>
    <tableColumn id="34" xr3:uid="{4400A03E-80E3-4714-BD65-F7E1D1F0002F}" name="13-Feb-25" dataCellStyle="Normal 2"/>
    <tableColumn id="35" xr3:uid="{3C9E9C00-03EB-46CD-9E39-1FC42813F26E}" name="14-Feb-25" dataCellStyle="Normal 2"/>
    <tableColumn id="36" xr3:uid="{3558D66A-50A4-4C7A-A5B6-F888D9E189B8}" name="17-Feb-25" dataCellStyle="Normal 2"/>
    <tableColumn id="37" xr3:uid="{C0CC01E1-FB0B-4903-99A9-B81365EC6658}" name="18-Feb-25" dataCellStyle="Normal 2"/>
    <tableColumn id="38" xr3:uid="{D5614C52-3489-4628-865C-9ADD5E2AA278}" name="19-Feb-25" dataCellStyle="Normal 2"/>
    <tableColumn id="39" xr3:uid="{42D94A4B-898D-4132-901B-D318B3686140}" name="20-Feb-25" dataCellStyle="Normal 2"/>
    <tableColumn id="40" xr3:uid="{127C1423-5226-43D7-951E-0EF19EDC99C4}" name="21-Feb-25" dataCellStyle="Normal 2"/>
    <tableColumn id="41" xr3:uid="{F9DF3C9A-86AB-4829-B5AC-2DCA2D1AF546}" name="24-Feb-25" dataCellStyle="Normal 2"/>
    <tableColumn id="42" xr3:uid="{61ED5376-8D28-452F-85C1-BE183FAF3E11}" name="25-Feb-25" dataCellStyle="Normal 2"/>
    <tableColumn id="43" xr3:uid="{6F5AA374-311D-419E-B0F6-D694B366A5D9}" name="26-Feb-25" dataCellStyle="Normal 2"/>
    <tableColumn id="44" xr3:uid="{CC568A2F-0BD5-40DC-BDEF-1D9D33A44367}" name="27-Feb-25" dataCellStyle="Normal 2"/>
    <tableColumn id="45" xr3:uid="{52F879B8-C5DC-49E2-A7B9-5686987FE7E3}" name="28-Feb-25" dataCellStyle="Normal 2"/>
    <tableColumn id="46" xr3:uid="{ACF6E09D-60E8-4425-AE90-A1FB72268A5D}" name="03-Mar-25" dataCellStyle="Normal 2"/>
    <tableColumn id="47" xr3:uid="{8544EDD8-8977-424F-8BC2-0D66AA0E0382}" name="04-Mar-25" dataCellStyle="Normal 2"/>
    <tableColumn id="48" xr3:uid="{0429594D-166B-4CEB-BABE-838533B7BAA1}" name="05-Mar-25" dataCellStyle="Normal 2"/>
    <tableColumn id="49" xr3:uid="{C801E7B3-010F-45F6-9621-CDEB9D73E015}" name="06-Mar-25" dataCellStyle="Normal 2"/>
    <tableColumn id="50" xr3:uid="{E14B87A2-FA0B-41B0-9377-CED672C4FF3C}" name="07-Mar-25" dataCellStyle="Normal 2"/>
    <tableColumn id="51" xr3:uid="{2C16FC90-71EE-466C-AD0D-AD0B51F6FD1F}" name="10-Mar-25" dataCellStyle="Normal 2"/>
    <tableColumn id="52" xr3:uid="{37D9D3DD-5971-44EF-A0AD-A11AD93D1866}" name="11-Mar-25" dataCellStyle="Normal 2"/>
    <tableColumn id="53" xr3:uid="{1A099631-6009-4106-91D8-995643A574E8}" name="12-Mar-25" dataCellStyle="Normal 2"/>
    <tableColumn id="54" xr3:uid="{8092371F-A1EA-4ED2-AABC-B3B2E3DF4EC9}" name="13-Mar-25" dataCellStyle="Normal 2"/>
    <tableColumn id="55" xr3:uid="{9CC7474D-8982-40DB-A021-31E0976E830D}" name="14-Mar-25" dataCellStyle="Normal 2"/>
    <tableColumn id="56" xr3:uid="{D0BB8BAB-D8EF-4386-98A3-9A802DB8164C}" name="17-Mar-25" dataCellStyle="Normal 2"/>
    <tableColumn id="57" xr3:uid="{7C056EC1-4827-48D0-BA0E-E5608F2F7548}" name="18-Mar-25" dataCellStyle="Normal 2"/>
    <tableColumn id="58" xr3:uid="{D78BB4DC-CE81-473C-82B1-674CFF0ECF64}" name="19-Mar-25" dataCellStyle="Normal 2"/>
    <tableColumn id="59" xr3:uid="{FB1D5ED7-0585-41BB-B718-D05075AE5A93}" name="20-Mar-25" dataCellStyle="Normal 2"/>
    <tableColumn id="60" xr3:uid="{BD734BFC-F071-4053-B2DD-1F08363DE8A9}" name="21-Mar-25" dataCellStyle="Normal 2"/>
    <tableColumn id="61" xr3:uid="{EFA6339C-73F7-481B-813A-12C638867F62}" name="24-Mar-25" dataCellStyle="Normal 2"/>
    <tableColumn id="62" xr3:uid="{642E4689-CACE-4224-896B-CCD6D959B34D}" name="25-Mar-25" dataCellStyle="Normal 2"/>
    <tableColumn id="63" xr3:uid="{31B671FB-BC4E-4536-8039-552378ED1313}" name="26-Mar-25" dataCellStyle="Normal 2"/>
    <tableColumn id="64" xr3:uid="{CA4BE68C-D6AF-43EA-A703-6A40EA6390CD}" name="27-Mar-25" dataCellStyle="Normal 2"/>
    <tableColumn id="65" xr3:uid="{A7DAD068-749B-4100-8F3D-F155EA9C0BA8}" name="28-Mar-25" dataCellStyle="Normal 2"/>
    <tableColumn id="66" xr3:uid="{BD4D21AA-1EE0-4B71-A2E9-C0307C4E1266}" name="31-Mar-25" dataCellStyle="Normal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EFD8FD1-91DF-4F2E-B12D-9BCDA3002F2F}" name="_tBudget" displayName="_tBudget" ref="A1:D55" tableType="queryTable" totalsRowShown="0">
  <autoFilter ref="A1:D55" xr:uid="{CEFD8FD1-91DF-4F2E-B12D-9BCDA3002F2F}"/>
  <tableColumns count="4">
    <tableColumn id="1" xr3:uid="{83146271-7661-4535-80A8-41C2C9677209}" uniqueName="1" name="Name" queryTableFieldId="1" dataDxfId="10"/>
    <tableColumn id="2" xr3:uid="{E1829C3D-8873-4918-84AF-70EA6A28CDD6}" uniqueName="2" name="Budet" queryTableFieldId="2"/>
    <tableColumn id="3" xr3:uid="{7A271079-D7D0-4EF1-B67A-96BE78FA0A7E}" uniqueName="3" name="Actual" queryTableFieldId="3"/>
    <tableColumn id="4" xr3:uid="{B33EB496-1BB5-4C86-9090-C1C5329D6992}" uniqueName="4" name="Delta" queryTableFieldId="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C608B5-5B38-4711-AF05-5F15E331A232}" name="Table8" displayName="Table8" ref="B4:E58" totalsRowShown="0" dataDxfId="8" headerRowBorderDxfId="9" tableBorderDxfId="7" totalsRowBorderDxfId="6">
  <autoFilter ref="B4:E58" xr:uid="{58C608B5-5B38-4711-AF05-5F15E331A232}"/>
  <tableColumns count="4">
    <tableColumn id="1" xr3:uid="{0067C80A-5303-4ABE-9AA3-F91DBC437702}" name="Name" dataDxfId="5"/>
    <tableColumn id="2" xr3:uid="{93DD3EA4-D914-44B1-A236-6DB3DAA1A8A8}" name="Project Role" dataDxfId="4">
      <calculatedColumnFormula>_xlfn.XLOOKUP(B5,TIME!B:B,TIME!C:C,_xlfn.XLOOKUP(B5,'SUB (L3)'!$B$5:$B$9,'SUB (L3)'!$C$5:$C$9))</calculatedColumnFormula>
    </tableColumn>
    <tableColumn id="3" xr3:uid="{0F2320A5-EF2D-4DC9-94F4-8B2A190CD105}" name="Jan-25" dataDxfId="3"/>
    <tableColumn id="4" xr3:uid="{9A538D35-9462-4E1B-952F-5F96D2CF3B37}" name="Feb-25" dataDxfId="2"/>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55"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75061C7-0B95-4CE5-ADAB-B19616338A21}">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8E17E15E-755C-4457-86F9-BA63937711F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6DD3-5DFF-436A-ADDB-3505ADB2A05F}">
  <sheetPr codeName="Sheet1">
    <tabColor theme="8" tint="0.79998168889431442"/>
  </sheetPr>
  <dimension ref="A1:X280"/>
  <sheetViews>
    <sheetView showGridLines="0" tabSelected="1" topLeftCell="A247" zoomScale="70" zoomScaleNormal="70" workbookViewId="0">
      <selection activeCell="I267" sqref="I267"/>
    </sheetView>
  </sheetViews>
  <sheetFormatPr defaultColWidth="8.83203125" defaultRowHeight="25.8" outlineLevelRow="1"/>
  <cols>
    <col min="1" max="1" width="1.6640625" customWidth="1"/>
    <col min="2" max="2" width="7.21875" customWidth="1"/>
    <col min="3" max="3" width="6.71875" customWidth="1"/>
    <col min="4" max="4" width="4.77734375" customWidth="1"/>
    <col min="5" max="5" width="18.5" customWidth="1"/>
    <col min="6" max="6" width="3" customWidth="1"/>
    <col min="7" max="9" width="14" customWidth="1"/>
    <col min="10" max="10" width="13.6640625" style="88" customWidth="1"/>
    <col min="11" max="11" width="8.27734375" style="88" customWidth="1"/>
    <col min="12" max="12" width="9.33203125" customWidth="1"/>
    <col min="13" max="13" width="9.83203125" customWidth="1"/>
    <col min="15" max="15" width="13.71875" customWidth="1"/>
  </cols>
  <sheetData>
    <row r="1" spans="1:13" ht="15" customHeight="1">
      <c r="A1" t="s">
        <v>0</v>
      </c>
    </row>
    <row r="2" spans="1:13" ht="59.25" customHeight="1">
      <c r="B2" s="76" t="s">
        <v>1</v>
      </c>
      <c r="C2" s="77"/>
      <c r="D2" s="77"/>
      <c r="E2" s="77"/>
      <c r="F2" s="77"/>
      <c r="G2" s="77"/>
      <c r="H2" s="77"/>
      <c r="I2" s="77"/>
      <c r="L2" s="77"/>
      <c r="M2" s="78"/>
    </row>
    <row r="3" spans="1:13" ht="15" customHeight="1">
      <c r="B3" s="9"/>
      <c r="C3" s="9"/>
      <c r="D3" s="9"/>
      <c r="E3" s="10"/>
      <c r="F3" s="9"/>
      <c r="G3" s="9"/>
      <c r="H3" s="9"/>
      <c r="I3" s="9"/>
      <c r="L3" s="9"/>
      <c r="M3" s="9"/>
    </row>
    <row r="4" spans="1:13" ht="33" customHeight="1">
      <c r="B4" s="72" t="s">
        <v>2</v>
      </c>
      <c r="C4" s="73"/>
      <c r="D4" s="73"/>
      <c r="E4" s="73"/>
      <c r="F4" s="73"/>
      <c r="G4" s="73"/>
      <c r="H4" s="73"/>
      <c r="I4" s="73"/>
      <c r="L4" s="72" t="s">
        <v>3</v>
      </c>
      <c r="M4" s="73"/>
    </row>
    <row r="5" spans="1:13" ht="25.95" customHeight="1">
      <c r="E5" s="11"/>
      <c r="L5" s="4"/>
      <c r="M5" s="4"/>
    </row>
    <row r="6" spans="1:13">
      <c r="E6" s="11"/>
      <c r="G6" t="s">
        <v>4</v>
      </c>
      <c r="L6" s="5"/>
      <c r="M6" s="5"/>
    </row>
    <row r="7" spans="1:13">
      <c r="E7" s="11"/>
      <c r="G7" t="s">
        <v>5</v>
      </c>
      <c r="L7" s="5"/>
      <c r="M7" s="5"/>
    </row>
    <row r="8" spans="1:13">
      <c r="E8" s="11"/>
      <c r="L8" s="5"/>
      <c r="M8" s="5"/>
    </row>
    <row r="9" spans="1:13">
      <c r="E9" s="11"/>
      <c r="G9" t="s">
        <v>6</v>
      </c>
      <c r="L9" s="5"/>
      <c r="M9" s="5"/>
    </row>
    <row r="10" spans="1:13">
      <c r="E10" s="11"/>
      <c r="L10" s="5"/>
      <c r="M10" s="5"/>
    </row>
    <row r="11" spans="1:13">
      <c r="E11" s="11"/>
      <c r="L11" s="5"/>
      <c r="M11" s="5"/>
    </row>
    <row r="12" spans="1:13" ht="16.5" customHeight="1">
      <c r="E12" s="11"/>
      <c r="L12" s="5"/>
      <c r="M12" s="5"/>
    </row>
    <row r="13" spans="1:13" ht="33" customHeight="1">
      <c r="E13" s="11"/>
      <c r="L13" s="72" t="s">
        <v>7</v>
      </c>
      <c r="M13" s="73"/>
    </row>
    <row r="14" spans="1:13" ht="15" customHeight="1">
      <c r="E14" s="11"/>
      <c r="L14" s="12"/>
    </row>
    <row r="15" spans="1:13" ht="21.75" customHeight="1">
      <c r="B15" s="72" t="s">
        <v>8</v>
      </c>
      <c r="C15" s="73"/>
      <c r="D15" s="73"/>
      <c r="E15" s="73"/>
      <c r="F15" s="73"/>
      <c r="G15" s="73"/>
      <c r="H15" s="73"/>
      <c r="I15" s="73"/>
      <c r="L15" s="12"/>
    </row>
    <row r="16" spans="1:13" ht="27.75" customHeight="1">
      <c r="B16" s="79" t="s">
        <v>9</v>
      </c>
      <c r="C16" s="79"/>
      <c r="D16" s="79"/>
      <c r="E16" s="79"/>
      <c r="F16" s="79"/>
      <c r="G16" s="79"/>
      <c r="H16" s="79"/>
      <c r="I16" s="79"/>
      <c r="L16" s="12"/>
    </row>
    <row r="17" spans="2:13" ht="27.75" customHeight="1">
      <c r="B17" s="79"/>
      <c r="C17" s="79"/>
      <c r="D17" s="79"/>
      <c r="E17" s="79"/>
      <c r="F17" s="79"/>
      <c r="G17" s="79"/>
      <c r="H17" s="79"/>
      <c r="I17" s="79"/>
      <c r="L17" s="12"/>
    </row>
    <row r="18" spans="2:13" ht="27.75" customHeight="1">
      <c r="B18" s="79"/>
      <c r="C18" s="79"/>
      <c r="D18" s="79"/>
      <c r="E18" s="79"/>
      <c r="F18" s="79"/>
      <c r="G18" s="79"/>
      <c r="H18" s="79"/>
      <c r="I18" s="79"/>
      <c r="L18" s="12"/>
    </row>
    <row r="19" spans="2:13" ht="27.75" customHeight="1">
      <c r="B19" s="79"/>
      <c r="C19" s="79"/>
      <c r="D19" s="79"/>
      <c r="E19" s="79"/>
      <c r="F19" s="79"/>
      <c r="G19" s="79"/>
      <c r="H19" s="79"/>
      <c r="I19" s="79"/>
      <c r="L19" s="12"/>
    </row>
    <row r="20" spans="2:13" ht="27.75" customHeight="1">
      <c r="B20" s="79"/>
      <c r="C20" s="79"/>
      <c r="D20" s="79"/>
      <c r="E20" s="79"/>
      <c r="F20" s="79"/>
      <c r="G20" s="79"/>
      <c r="H20" s="79"/>
      <c r="I20" s="79"/>
    </row>
    <row r="21" spans="2:13" ht="15" customHeight="1">
      <c r="B21" s="14"/>
      <c r="C21" s="14"/>
      <c r="D21" s="14"/>
      <c r="E21" s="14"/>
      <c r="F21" s="14"/>
      <c r="G21" s="14"/>
      <c r="H21" s="14"/>
      <c r="I21" s="14"/>
      <c r="L21" s="14"/>
      <c r="M21" s="14"/>
    </row>
    <row r="22" spans="2:13" ht="21.75" customHeight="1">
      <c r="B22" s="72" t="s">
        <v>10</v>
      </c>
      <c r="C22" s="73"/>
      <c r="D22" s="73"/>
      <c r="E22" s="73"/>
      <c r="F22" s="73"/>
      <c r="G22" s="73"/>
      <c r="H22" s="73"/>
      <c r="I22" s="73"/>
      <c r="L22" s="14"/>
      <c r="M22" s="14"/>
    </row>
    <row r="23" spans="2:13" ht="15" customHeight="1">
      <c r="B23" s="16"/>
      <c r="C23" s="16"/>
      <c r="D23" s="17"/>
      <c r="E23" s="18"/>
      <c r="F23" s="17"/>
      <c r="G23" s="17"/>
      <c r="H23" s="17"/>
      <c r="I23" s="17"/>
      <c r="L23" s="9"/>
      <c r="M23" s="9"/>
    </row>
    <row r="24" spans="2:13" s="7" customFormat="1" ht="15" customHeight="1">
      <c r="B24" s="43" t="s">
        <v>11</v>
      </c>
      <c r="C24" s="43"/>
      <c r="D24" s="43"/>
      <c r="E24" s="43"/>
      <c r="F24" s="43"/>
      <c r="G24" s="43"/>
      <c r="H24" s="43"/>
      <c r="I24" s="43"/>
      <c r="J24" s="88"/>
      <c r="K24" s="88"/>
      <c r="L24" s="9"/>
      <c r="M24" s="9"/>
    </row>
    <row r="25" spans="2:13" ht="15" customHeight="1" thickBot="1">
      <c r="B25" s="19"/>
      <c r="C25" s="16"/>
      <c r="D25" s="16"/>
      <c r="E25" s="20"/>
      <c r="F25" s="16"/>
      <c r="G25" s="9"/>
      <c r="H25" s="9"/>
      <c r="I25" s="9"/>
      <c r="L25" s="9"/>
      <c r="M25" s="9"/>
    </row>
    <row r="26" spans="2:13" ht="30.75" customHeight="1" thickBot="1">
      <c r="B26" s="1" t="s">
        <v>12</v>
      </c>
      <c r="C26" s="2" t="s">
        <v>13</v>
      </c>
      <c r="D26" s="1" t="s">
        <v>14</v>
      </c>
      <c r="E26" s="1" t="s">
        <v>15</v>
      </c>
      <c r="F26" s="16"/>
      <c r="G26" s="86" t="s">
        <v>10</v>
      </c>
      <c r="H26" s="87"/>
      <c r="I26" s="87"/>
      <c r="L26" s="9"/>
      <c r="M26" s="9"/>
    </row>
    <row r="27" spans="2:13" ht="33.75" customHeight="1">
      <c r="B27" s="21" t="s">
        <v>16</v>
      </c>
      <c r="C27" s="23">
        <v>1</v>
      </c>
      <c r="D27" s="22">
        <v>30</v>
      </c>
      <c r="E27" s="62"/>
      <c r="F27" s="44"/>
      <c r="G27" s="80" t="s">
        <v>17</v>
      </c>
      <c r="H27" s="81"/>
      <c r="I27" s="81"/>
      <c r="L27" s="9"/>
      <c r="M27" s="9"/>
    </row>
    <row r="28" spans="2:13" ht="33.75" customHeight="1">
      <c r="B28" s="21" t="s">
        <v>18</v>
      </c>
      <c r="C28" s="21" t="s">
        <v>19</v>
      </c>
      <c r="D28" s="22">
        <v>40</v>
      </c>
      <c r="E28" s="62"/>
      <c r="F28" s="44"/>
      <c r="G28" s="74" t="s">
        <v>20</v>
      </c>
      <c r="H28" s="75"/>
      <c r="I28" s="75"/>
      <c r="L28" s="9"/>
      <c r="M28" s="9"/>
    </row>
    <row r="29" spans="2:13" ht="33.75" customHeight="1">
      <c r="B29" s="21" t="s">
        <v>21</v>
      </c>
      <c r="C29" s="21" t="s">
        <v>19</v>
      </c>
      <c r="D29" s="22">
        <v>50</v>
      </c>
      <c r="E29" s="63"/>
      <c r="F29" s="44"/>
      <c r="G29" s="74" t="s">
        <v>22</v>
      </c>
      <c r="H29" s="75"/>
      <c r="I29" s="75"/>
      <c r="L29" s="9"/>
      <c r="M29" s="9"/>
    </row>
    <row r="30" spans="2:13" ht="33.75" customHeight="1">
      <c r="B30" s="21" t="s">
        <v>23</v>
      </c>
      <c r="C30" s="21" t="s">
        <v>19</v>
      </c>
      <c r="D30" s="22">
        <v>70</v>
      </c>
      <c r="E30" s="63"/>
      <c r="F30" s="44"/>
      <c r="G30" s="74" t="s">
        <v>24</v>
      </c>
      <c r="H30" s="75"/>
      <c r="I30" s="75"/>
      <c r="L30" s="9"/>
      <c r="M30" s="9"/>
    </row>
    <row r="31" spans="2:13" ht="49.2" customHeight="1">
      <c r="B31" s="21" t="s">
        <v>25</v>
      </c>
      <c r="C31" s="21">
        <v>5</v>
      </c>
      <c r="D31" s="22">
        <v>60</v>
      </c>
      <c r="E31" s="63"/>
      <c r="F31" s="44"/>
      <c r="G31" s="74" t="s">
        <v>26</v>
      </c>
      <c r="H31" s="75"/>
      <c r="I31" s="75"/>
      <c r="L31" s="9"/>
      <c r="M31" s="9"/>
    </row>
    <row r="32" spans="2:13" ht="15" customHeight="1">
      <c r="B32" s="9"/>
      <c r="C32" s="9"/>
      <c r="D32" s="9"/>
      <c r="E32" s="10"/>
      <c r="F32" s="16"/>
      <c r="G32" s="9"/>
      <c r="H32" s="9"/>
      <c r="I32" s="9"/>
      <c r="L32" s="9"/>
      <c r="M32" s="9"/>
    </row>
    <row r="33" spans="2:17">
      <c r="B33" s="72" t="s">
        <v>27</v>
      </c>
      <c r="C33" s="73"/>
      <c r="D33" s="73"/>
      <c r="E33" s="73"/>
      <c r="F33" s="73"/>
      <c r="G33" s="73"/>
      <c r="H33" s="73"/>
      <c r="I33" s="73"/>
      <c r="L33" s="9"/>
      <c r="M33" s="9"/>
    </row>
    <row r="34" spans="2:17" ht="15" customHeight="1" thickBot="1">
      <c r="B34" s="24"/>
      <c r="C34" s="24"/>
      <c r="D34" s="24"/>
      <c r="E34" s="25"/>
      <c r="F34" s="24"/>
      <c r="G34" s="24"/>
      <c r="H34" s="24"/>
      <c r="I34" s="24"/>
      <c r="L34" s="9"/>
      <c r="M34" s="9"/>
    </row>
    <row r="35" spans="2:17" s="7" customFormat="1" ht="24.75" customHeight="1" thickBot="1">
      <c r="B35" s="64" t="s">
        <v>28</v>
      </c>
      <c r="C35" s="6" t="s">
        <v>29</v>
      </c>
      <c r="D35" s="15"/>
      <c r="E35" s="26"/>
      <c r="F35" s="15"/>
      <c r="G35" s="27"/>
      <c r="H35" s="27"/>
      <c r="I35" s="27"/>
      <c r="J35" s="88"/>
      <c r="K35" s="88"/>
      <c r="L35" s="9"/>
      <c r="M35" s="9"/>
    </row>
    <row r="36" spans="2:17" s="7" customFormat="1" ht="15" customHeight="1">
      <c r="B36" s="15"/>
      <c r="C36" s="15"/>
      <c r="D36" s="15"/>
      <c r="E36" s="28"/>
      <c r="F36" s="15"/>
      <c r="G36" s="27"/>
      <c r="H36" s="27"/>
      <c r="I36" s="27"/>
      <c r="J36" s="88"/>
      <c r="K36" s="88"/>
      <c r="L36" s="9"/>
      <c r="M36" s="9"/>
    </row>
    <row r="37" spans="2:17" s="7" customFormat="1" ht="15" customHeight="1">
      <c r="B37" s="30" t="s">
        <v>30</v>
      </c>
      <c r="C37" s="15"/>
      <c r="D37" s="15"/>
      <c r="E37" s="28"/>
      <c r="F37" s="15"/>
      <c r="G37" s="27"/>
      <c r="H37" s="50">
        <v>45689</v>
      </c>
      <c r="I37" s="27"/>
      <c r="J37" s="88"/>
      <c r="K37" s="88"/>
      <c r="L37" s="9"/>
      <c r="M37" s="9"/>
    </row>
    <row r="38" spans="2:17" s="7" customFormat="1" ht="15" customHeight="1">
      <c r="B38" s="34" t="s">
        <v>31</v>
      </c>
      <c r="C38" s="15"/>
      <c r="D38" s="27"/>
      <c r="E38" s="27"/>
      <c r="F38" s="15"/>
      <c r="G38" s="27"/>
      <c r="H38" s="50">
        <v>45716</v>
      </c>
      <c r="I38" s="27"/>
      <c r="J38" s="88"/>
      <c r="K38" s="88"/>
      <c r="L38" s="9"/>
      <c r="M38" s="9"/>
    </row>
    <row r="39" spans="2:17" s="7" customFormat="1" ht="15" customHeight="1">
      <c r="B39" s="34" t="s">
        <v>32</v>
      </c>
      <c r="C39" s="15"/>
      <c r="D39" s="27"/>
      <c r="E39" s="27"/>
      <c r="F39" s="15"/>
      <c r="G39" s="27"/>
      <c r="H39" s="51"/>
      <c r="I39" s="27"/>
      <c r="J39" s="88"/>
      <c r="K39" s="88"/>
      <c r="L39" s="9"/>
      <c r="M39" s="9"/>
    </row>
    <row r="40" spans="2:17" s="7" customFormat="1" ht="15" customHeight="1">
      <c r="B40" s="27"/>
      <c r="C40" s="27" t="s">
        <v>33</v>
      </c>
      <c r="D40" s="27"/>
      <c r="E40" s="27"/>
      <c r="F40" s="15"/>
      <c r="G40" s="27"/>
      <c r="H40" s="51"/>
      <c r="I40" s="27"/>
      <c r="J40" s="88"/>
      <c r="K40" s="88"/>
      <c r="L40" s="9"/>
      <c r="M40" s="9"/>
    </row>
    <row r="41" spans="2:17" s="7" customFormat="1" ht="15" customHeight="1">
      <c r="B41" s="27"/>
      <c r="C41" s="27"/>
      <c r="D41" s="27"/>
      <c r="E41" s="27"/>
      <c r="F41" s="15"/>
      <c r="H41" s="51"/>
      <c r="I41" s="27"/>
      <c r="J41" s="88"/>
      <c r="K41" s="88"/>
      <c r="L41" s="9"/>
      <c r="M41" s="9"/>
    </row>
    <row r="42" spans="2:17" s="7" customFormat="1" ht="15" customHeight="1" outlineLevel="1">
      <c r="B42" s="27"/>
      <c r="C42" s="53" t="s">
        <v>34</v>
      </c>
      <c r="D42" s="27"/>
      <c r="E42" s="27"/>
      <c r="F42" s="15"/>
      <c r="G42" s="27"/>
      <c r="H42" s="51"/>
      <c r="I42" s="27"/>
      <c r="J42" s="88"/>
      <c r="K42" s="88"/>
      <c r="L42" s="9"/>
      <c r="M42" s="9"/>
    </row>
    <row r="43" spans="2:17" s="7" customFormat="1" ht="15" customHeight="1" outlineLevel="1" thickBot="1">
      <c r="B43" s="30"/>
      <c r="C43" s="27"/>
      <c r="D43" s="15"/>
      <c r="E43" s="28"/>
      <c r="F43" s="15"/>
      <c r="G43" s="27"/>
      <c r="H43" s="27"/>
      <c r="I43" s="27"/>
      <c r="J43" s="88"/>
      <c r="K43" s="88"/>
      <c r="L43" s="9"/>
      <c r="M43" s="9"/>
    </row>
    <row r="44" spans="2:17" s="7" customFormat="1" ht="25.5" customHeight="1" thickBot="1">
      <c r="B44" s="1" t="s">
        <v>12</v>
      </c>
      <c r="C44" s="1" t="s">
        <v>35</v>
      </c>
      <c r="D44" s="1" t="s">
        <v>14</v>
      </c>
      <c r="E44" s="1" t="s">
        <v>15</v>
      </c>
      <c r="F44" s="15"/>
      <c r="G44" s="1" t="s">
        <v>36</v>
      </c>
      <c r="H44" s="1" t="s">
        <v>37</v>
      </c>
      <c r="I44" s="1" t="s">
        <v>38</v>
      </c>
      <c r="J44" s="88"/>
      <c r="K44" s="88"/>
      <c r="L44" s="9"/>
      <c r="M44" s="9"/>
    </row>
    <row r="45" spans="2:17" s="7" customFormat="1" ht="15" customHeight="1">
      <c r="B45" s="27"/>
      <c r="C45" s="27"/>
      <c r="D45" s="27"/>
      <c r="E45" s="31"/>
      <c r="F45" s="15"/>
      <c r="G45" s="27"/>
      <c r="H45" s="27"/>
      <c r="I45" s="27"/>
      <c r="J45" s="88"/>
      <c r="K45" s="88"/>
      <c r="M45" s="9"/>
      <c r="N45" s="9"/>
    </row>
    <row r="46" spans="2:17" s="7" customFormat="1" ht="23.25" customHeight="1">
      <c r="B46" s="33" t="s">
        <v>39</v>
      </c>
      <c r="C46" s="21">
        <v>1</v>
      </c>
      <c r="D46" s="22">
        <v>0</v>
      </c>
      <c r="E46" s="63">
        <v>229</v>
      </c>
      <c r="F46" s="44"/>
      <c r="G46" s="21" t="s">
        <v>40</v>
      </c>
      <c r="H46" s="21" t="s">
        <v>41</v>
      </c>
      <c r="I46" s="21" t="s">
        <v>42</v>
      </c>
      <c r="J46" s="88" cm="1">
        <f t="array" ref="J46">_xlfn.LET(_xlpm.z, _xlfn._xlws.FILTER(_tHours[], (_tHours[Date] &lt;= Case!$H$38) * (_tHours[Date] &gt;= Case!$H$37)), _xlpm.w, _xlfn._xlws.FILTER(_xlfn.TAKE(_xlpm.z, , -1), _xlfn.TAKE(_xlpm.z, , 1) = Case!G46), _xlpm.x, _xlfn._xlws.FILTER(_xlfn.TAKE(_xlpm.z, , -1), _xlfn.TAKE(_xlpm.z, , 1) = Case!H46), _xlpm.y, _xlfn._xlws.FILTER(_xlfn.TAKE(_xlpm.z, , -1), _xlfn.TAKE(_xlpm.z, , 1) = Case!I46), SUM(_xlpm.w, _xlpm.x, _xlpm.y))</f>
        <v>229</v>
      </c>
      <c r="K46" s="88"/>
      <c r="L46" s="27"/>
      <c r="M46" s="27"/>
      <c r="N46" s="24">
        <f>SUM(K46:M46)</f>
        <v>0</v>
      </c>
      <c r="O46" s="68"/>
      <c r="Q46" s="68"/>
    </row>
    <row r="47" spans="2:17" s="7" customFormat="1" ht="15" customHeight="1">
      <c r="B47" s="27"/>
      <c r="C47" s="27"/>
      <c r="D47" s="27"/>
      <c r="E47" s="27"/>
      <c r="F47" s="15"/>
      <c r="G47" s="21" t="s">
        <v>40</v>
      </c>
      <c r="H47" s="21" t="s">
        <v>41</v>
      </c>
      <c r="I47" s="21" t="s">
        <v>42</v>
      </c>
      <c r="J47" s="88" cm="1">
        <f t="array" ref="J47">_xlfn.LET(_xlpm.z, _xlfn._xlws.FILTER(_tHours[], (_tHours[Date] &lt;= Case!$H$38) * (_tHours[Date] &gt;= Case!$H$37)), _xlpm.w, _xlfn._xlws.FILTER(_xlfn.TAKE(_xlpm.z, , -1), _xlfn.TAKE(_xlpm.z, , 1) = Case!G47), _xlpm.x, _xlfn._xlws.FILTER(_xlfn.TAKE(_xlpm.z, , -1), _xlfn.TAKE(_xlpm.z, , 1) = Case!H47), _xlpm.y, _xlfn._xlws.FILTER(_xlfn.TAKE(_xlpm.z, , -1), _xlfn.TAKE(_xlpm.z, , 1) = Case!I47), SUM(_xlpm.w, _xlpm.x, _xlpm.y))</f>
        <v>229</v>
      </c>
      <c r="K47" s="88"/>
      <c r="M47" s="27"/>
    </row>
    <row r="48" spans="2:17" s="7" customFormat="1" ht="23.25" customHeight="1">
      <c r="B48" s="21">
        <v>1</v>
      </c>
      <c r="C48" s="21">
        <v>1</v>
      </c>
      <c r="D48" s="35">
        <v>4</v>
      </c>
      <c r="E48" s="63">
        <v>226</v>
      </c>
      <c r="F48" s="44"/>
      <c r="G48" s="21" t="s">
        <v>43</v>
      </c>
      <c r="H48" s="21" t="s">
        <v>44</v>
      </c>
      <c r="I48" s="21" t="s">
        <v>45</v>
      </c>
      <c r="J48" s="88" cm="1">
        <f t="array" ref="J48">_xlfn.LET(_xlpm.z, _xlfn._xlws.FILTER(_tHours[], (_tHours[Date] &lt;= Case!$H$38) * (_tHours[Date] &gt;= Case!$H$37)), _xlpm.w, _xlfn._xlws.FILTER(_xlfn.TAKE(_xlpm.z, , -1), _xlfn.TAKE(_xlpm.z, , 1) = Case!G48), _xlpm.x, _xlfn._xlws.FILTER(_xlfn.TAKE(_xlpm.z, , -1), _xlfn.TAKE(_xlpm.z, , 1) = Case!H48), _xlpm.y, _xlfn._xlws.FILTER(_xlfn.TAKE(_xlpm.z, , -1), _xlfn.TAKE(_xlpm.z, , 1) = Case!I48), SUM(_xlpm.w, _xlpm.x, _xlpm.y))</f>
        <v>226</v>
      </c>
      <c r="K48" s="88">
        <v>226</v>
      </c>
      <c r="M48" s="27"/>
    </row>
    <row r="49" spans="2:13" s="7" customFormat="1" ht="23.25" customHeight="1">
      <c r="B49" s="21">
        <v>2</v>
      </c>
      <c r="C49" s="21">
        <v>1</v>
      </c>
      <c r="D49" s="35">
        <v>4</v>
      </c>
      <c r="E49" s="63">
        <v>196</v>
      </c>
      <c r="F49" s="44"/>
      <c r="G49" s="21" t="s">
        <v>46</v>
      </c>
      <c r="H49" s="21" t="s">
        <v>47</v>
      </c>
      <c r="I49" s="21" t="s">
        <v>48</v>
      </c>
      <c r="J49" s="88" cm="1">
        <f t="array" ref="J49">_xlfn.LET(_xlpm.z, _xlfn._xlws.FILTER(_tHours[], (_tHours[Date] &lt;= Case!$H$38) * (_tHours[Date] &gt;= Case!$H$37)), _xlpm.w, _xlfn._xlws.FILTER(_xlfn.TAKE(_xlpm.z, , -1), _xlfn.TAKE(_xlpm.z, , 1) = Case!G49), _xlpm.x, _xlfn._xlws.FILTER(_xlfn.TAKE(_xlpm.z, , -1), _xlfn.TAKE(_xlpm.z, , 1) = Case!H49), _xlpm.y, _xlfn._xlws.FILTER(_xlfn.TAKE(_xlpm.z, , -1), _xlfn.TAKE(_xlpm.z, , 1) = Case!I49), SUM(_xlpm.w, _xlpm.x, _xlpm.y))</f>
        <v>196</v>
      </c>
      <c r="K49" s="88">
        <v>196</v>
      </c>
      <c r="L49" s="27"/>
      <c r="M49" s="27"/>
    </row>
    <row r="50" spans="2:13" s="7" customFormat="1" ht="23.25" customHeight="1">
      <c r="B50" s="21">
        <v>3</v>
      </c>
      <c r="C50" s="21">
        <v>1</v>
      </c>
      <c r="D50" s="35">
        <v>4</v>
      </c>
      <c r="E50" s="63">
        <v>176</v>
      </c>
      <c r="F50" s="44"/>
      <c r="G50" s="21" t="s">
        <v>49</v>
      </c>
      <c r="H50" s="21" t="s">
        <v>50</v>
      </c>
      <c r="I50" s="21" t="s">
        <v>51</v>
      </c>
      <c r="J50" s="88" cm="1">
        <f t="array" ref="J50">_xlfn.LET(_xlpm.z, _xlfn._xlws.FILTER(_tHours[], (_tHours[Date] &lt;= Case!$H$38) * (_tHours[Date] &gt;= Case!$H$37)), _xlpm.w, _xlfn._xlws.FILTER(_xlfn.TAKE(_xlpm.z, , -1), _xlfn.TAKE(_xlpm.z, , 1) = Case!G50), _xlpm.x, _xlfn._xlws.FILTER(_xlfn.TAKE(_xlpm.z, , -1), _xlfn.TAKE(_xlpm.z, , 1) = Case!H50), _xlpm.y, _xlfn._xlws.FILTER(_xlfn.TAKE(_xlpm.z, , -1), _xlfn.TAKE(_xlpm.z, , 1) = Case!I50), SUM(_xlpm.w, _xlpm.x, _xlpm.y))</f>
        <v>176</v>
      </c>
      <c r="K50" s="88">
        <v>176</v>
      </c>
      <c r="L50" s="8"/>
      <c r="M50" s="8"/>
    </row>
    <row r="51" spans="2:13" s="7" customFormat="1" ht="23.25" customHeight="1">
      <c r="B51" s="21">
        <v>4</v>
      </c>
      <c r="C51" s="21">
        <v>1</v>
      </c>
      <c r="D51" s="35">
        <v>4</v>
      </c>
      <c r="E51" s="63">
        <v>136</v>
      </c>
      <c r="F51" s="44"/>
      <c r="G51" s="21" t="s">
        <v>52</v>
      </c>
      <c r="H51" s="21" t="s">
        <v>53</v>
      </c>
      <c r="I51" s="21" t="s">
        <v>54</v>
      </c>
      <c r="J51" s="88" cm="1">
        <f t="array" ref="J51">_xlfn.LET(_xlpm.z, _xlfn._xlws.FILTER(_tHours[], (_tHours[Date] &lt;= Case!$H$38) * (_tHours[Date] &gt;= Case!$H$37)), _xlpm.w, _xlfn._xlws.FILTER(_xlfn.TAKE(_xlpm.z, , -1), _xlfn.TAKE(_xlpm.z, , 1) = Case!G51), _xlpm.x, _xlfn._xlws.FILTER(_xlfn.TAKE(_xlpm.z, , -1), _xlfn.TAKE(_xlpm.z, , 1) = Case!H51), _xlpm.y, _xlfn._xlws.FILTER(_xlfn.TAKE(_xlpm.z, , -1), _xlfn.TAKE(_xlpm.z, , 1) = Case!I51), SUM(_xlpm.w, _xlpm.x, _xlpm.y))</f>
        <v>136</v>
      </c>
      <c r="K51" s="88">
        <v>136</v>
      </c>
      <c r="L51" s="8"/>
      <c r="M51" s="8"/>
    </row>
    <row r="52" spans="2:13" s="7" customFormat="1" ht="23.25" customHeight="1">
      <c r="B52" s="21">
        <v>5</v>
      </c>
      <c r="C52" s="21">
        <v>1</v>
      </c>
      <c r="D52" s="35">
        <v>4</v>
      </c>
      <c r="E52" s="63">
        <v>169</v>
      </c>
      <c r="F52" s="44"/>
      <c r="G52" s="21" t="s">
        <v>55</v>
      </c>
      <c r="H52" s="21" t="s">
        <v>56</v>
      </c>
      <c r="I52" s="21" t="s">
        <v>52</v>
      </c>
      <c r="J52" s="88" cm="1">
        <f t="array" ref="J52">_xlfn.LET(_xlpm.z, _xlfn._xlws.FILTER(_tHours[], (_tHours[Date] &lt;= Case!$H$38) * (_tHours[Date] &gt;= Case!$H$37)), _xlpm.w, _xlfn._xlws.FILTER(_xlfn.TAKE(_xlpm.z, , -1), _xlfn.TAKE(_xlpm.z, , 1) = Case!G52), _xlpm.x, _xlfn._xlws.FILTER(_xlfn.TAKE(_xlpm.z, , -1), _xlfn.TAKE(_xlpm.z, , 1) = Case!H52), _xlpm.y, _xlfn._xlws.FILTER(_xlfn.TAKE(_xlpm.z, , -1), _xlfn.TAKE(_xlpm.z, , 1) = Case!I52), SUM(_xlpm.w, _xlpm.x, _xlpm.y))</f>
        <v>169</v>
      </c>
      <c r="K52" s="88">
        <v>169</v>
      </c>
      <c r="L52" s="8"/>
      <c r="M52" s="8"/>
    </row>
    <row r="53" spans="2:13" s="7" customFormat="1" ht="23.25" customHeight="1">
      <c r="B53" s="21">
        <v>6</v>
      </c>
      <c r="C53" s="21">
        <v>1</v>
      </c>
      <c r="D53" s="35">
        <v>4</v>
      </c>
      <c r="E53" s="63">
        <v>229</v>
      </c>
      <c r="F53" s="44"/>
      <c r="G53" s="21" t="s">
        <v>57</v>
      </c>
      <c r="H53" s="21" t="s">
        <v>58</v>
      </c>
      <c r="I53" s="21" t="s">
        <v>59</v>
      </c>
      <c r="J53" s="88" cm="1">
        <f t="array" ref="J53">_xlfn.LET(_xlpm.z, _xlfn._xlws.FILTER(_tHours[], (_tHours[Date] &lt;= Case!$H$38) * (_tHours[Date] &gt;= Case!$H$37)), _xlpm.w, _xlfn._xlws.FILTER(_xlfn.TAKE(_xlpm.z, , -1), _xlfn.TAKE(_xlpm.z, , 1) = Case!G53), _xlpm.x, _xlfn._xlws.FILTER(_xlfn.TAKE(_xlpm.z, , -1), _xlfn.TAKE(_xlpm.z, , 1) = Case!H53), _xlpm.y, _xlfn._xlws.FILTER(_xlfn.TAKE(_xlpm.z, , -1), _xlfn.TAKE(_xlpm.z, , 1) = Case!I53), SUM(_xlpm.w, _xlpm.x, _xlpm.y))</f>
        <v>229</v>
      </c>
      <c r="K53" s="88">
        <v>229</v>
      </c>
      <c r="L53" s="8"/>
      <c r="M53" s="8"/>
    </row>
    <row r="54" spans="2:13" s="7" customFormat="1" ht="23.25" customHeight="1">
      <c r="B54" s="21">
        <v>7</v>
      </c>
      <c r="C54" s="21">
        <v>1</v>
      </c>
      <c r="D54" s="35">
        <v>4</v>
      </c>
      <c r="E54" s="63">
        <v>181</v>
      </c>
      <c r="F54" s="44"/>
      <c r="G54" s="21" t="s">
        <v>60</v>
      </c>
      <c r="H54" s="21" t="s">
        <v>56</v>
      </c>
      <c r="I54" s="21" t="s">
        <v>50</v>
      </c>
      <c r="J54" s="88" cm="1">
        <f t="array" ref="J54">_xlfn.LET(_xlpm.z, _xlfn._xlws.FILTER(_tHours[], (_tHours[Date] &lt;= Case!$H$38) * (_tHours[Date] &gt;= Case!$H$37)), _xlpm.w, _xlfn._xlws.FILTER(_xlfn.TAKE(_xlpm.z, , -1), _xlfn.TAKE(_xlpm.z, , 1) = Case!G54), _xlpm.x, _xlfn._xlws.FILTER(_xlfn.TAKE(_xlpm.z, , -1), _xlfn.TAKE(_xlpm.z, , 1) = Case!H54), _xlpm.y, _xlfn._xlws.FILTER(_xlfn.TAKE(_xlpm.z, , -1), _xlfn.TAKE(_xlpm.z, , 1) = Case!I54), SUM(_xlpm.w, _xlpm.x, _xlpm.y))</f>
        <v>181</v>
      </c>
      <c r="K54" s="88">
        <v>181</v>
      </c>
      <c r="L54" s="8"/>
      <c r="M54" s="8"/>
    </row>
    <row r="55" spans="2:13" s="7" customFormat="1" ht="23.25" customHeight="1">
      <c r="B55" s="21">
        <v>8</v>
      </c>
      <c r="C55" s="21">
        <v>1</v>
      </c>
      <c r="D55" s="35">
        <v>4</v>
      </c>
      <c r="E55" s="63">
        <v>191</v>
      </c>
      <c r="F55" s="44"/>
      <c r="G55" s="21" t="s">
        <v>61</v>
      </c>
      <c r="H55" s="21" t="s">
        <v>62</v>
      </c>
      <c r="I55" s="21" t="s">
        <v>50</v>
      </c>
      <c r="J55" s="88" cm="1">
        <f t="array" ref="J55">_xlfn.LET(_xlpm.z, _xlfn._xlws.FILTER(_tHours[], (_tHours[Date] &lt;= Case!$H$38) * (_tHours[Date] &gt;= Case!$H$37)), _xlpm.w, _xlfn._xlws.FILTER(_xlfn.TAKE(_xlpm.z, , -1), _xlfn.TAKE(_xlpm.z, , 1) = Case!G55), _xlpm.x, _xlfn._xlws.FILTER(_xlfn.TAKE(_xlpm.z, , -1), _xlfn.TAKE(_xlpm.z, , 1) = Case!H55), _xlpm.y, _xlfn._xlws.FILTER(_xlfn.TAKE(_xlpm.z, , -1), _xlfn.TAKE(_xlpm.z, , 1) = Case!I55), SUM(_xlpm.w, _xlpm.x, _xlpm.y))</f>
        <v>191</v>
      </c>
      <c r="K55" s="88">
        <v>191</v>
      </c>
      <c r="L55" s="8"/>
      <c r="M55" s="8"/>
    </row>
    <row r="56" spans="2:13" s="7" customFormat="1" ht="23.25" customHeight="1">
      <c r="B56" s="21">
        <v>9</v>
      </c>
      <c r="C56" s="21">
        <v>1</v>
      </c>
      <c r="D56" s="35">
        <v>4</v>
      </c>
      <c r="E56" s="63">
        <v>194</v>
      </c>
      <c r="F56" s="44"/>
      <c r="G56" s="21" t="s">
        <v>63</v>
      </c>
      <c r="H56" s="21" t="s">
        <v>45</v>
      </c>
      <c r="I56" s="21" t="s">
        <v>64</v>
      </c>
      <c r="J56" s="88" cm="1">
        <f t="array" ref="J56">_xlfn.LET(_xlpm.z, _xlfn._xlws.FILTER(_tHours[], (_tHours[Date] &lt;= Case!$H$38) * (_tHours[Date] &gt;= Case!$H$37)), _xlpm.w, _xlfn._xlws.FILTER(_xlfn.TAKE(_xlpm.z, , -1), _xlfn.TAKE(_xlpm.z, , 1) = Case!G56), _xlpm.x, _xlfn._xlws.FILTER(_xlfn.TAKE(_xlpm.z, , -1), _xlfn.TAKE(_xlpm.z, , 1) = Case!H56), _xlpm.y, _xlfn._xlws.FILTER(_xlfn.TAKE(_xlpm.z, , -1), _xlfn.TAKE(_xlpm.z, , 1) = Case!I56), SUM(_xlpm.w, _xlpm.x, _xlpm.y))</f>
        <v>194</v>
      </c>
      <c r="K56" s="88">
        <v>194</v>
      </c>
      <c r="L56" s="8"/>
      <c r="M56" s="8"/>
    </row>
    <row r="57" spans="2:13" s="7" customFormat="1" ht="23.25" customHeight="1">
      <c r="B57" s="21">
        <v>10</v>
      </c>
      <c r="C57" s="21">
        <v>1</v>
      </c>
      <c r="D57" s="35">
        <v>4</v>
      </c>
      <c r="E57" s="63">
        <v>217</v>
      </c>
      <c r="F57" s="44"/>
      <c r="G57" s="21" t="s">
        <v>42</v>
      </c>
      <c r="H57" s="21" t="s">
        <v>65</v>
      </c>
      <c r="I57" s="21" t="s">
        <v>43</v>
      </c>
      <c r="J57" s="88" cm="1">
        <f t="array" ref="J57">_xlfn.LET(_xlpm.z, _xlfn._xlws.FILTER(_tHours[], (_tHours[Date] &lt;= Case!$H$38) * (_tHours[Date] &gt;= Case!$H$37)), _xlpm.w, _xlfn._xlws.FILTER(_xlfn.TAKE(_xlpm.z, , -1), _xlfn.TAKE(_xlpm.z, , 1) = Case!G57), _xlpm.x, _xlfn._xlws.FILTER(_xlfn.TAKE(_xlpm.z, , -1), _xlfn.TAKE(_xlpm.z, , 1) = Case!H57), _xlpm.y, _xlfn._xlws.FILTER(_xlfn.TAKE(_xlpm.z, , -1), _xlfn.TAKE(_xlpm.z, , 1) = Case!I57), SUM(_xlpm.w, _xlpm.x, _xlpm.y))</f>
        <v>217</v>
      </c>
      <c r="K57" s="88">
        <v>217</v>
      </c>
      <c r="L57" s="8"/>
      <c r="M57" s="8"/>
    </row>
    <row r="58" spans="2:13" s="7" customFormat="1" ht="15" customHeight="1">
      <c r="B58" s="27"/>
      <c r="C58" s="27"/>
      <c r="D58" s="27"/>
      <c r="E58" s="27"/>
      <c r="F58" s="15"/>
      <c r="G58" s="27"/>
      <c r="H58" s="27"/>
      <c r="I58" s="27"/>
      <c r="J58" s="88"/>
      <c r="K58" s="88"/>
      <c r="L58" s="8"/>
      <c r="M58" s="8"/>
    </row>
    <row r="59" spans="2:13" s="7" customFormat="1" ht="15" customHeight="1" thickBot="1">
      <c r="B59" s="27"/>
      <c r="C59" s="27"/>
      <c r="D59" s="27"/>
      <c r="E59" s="27"/>
      <c r="F59" s="15"/>
      <c r="G59" s="27"/>
      <c r="H59" s="27"/>
      <c r="I59" s="27"/>
      <c r="J59" s="88"/>
      <c r="K59" s="88"/>
      <c r="L59" s="8"/>
      <c r="M59" s="8"/>
    </row>
    <row r="60" spans="2:13" s="7" customFormat="1" ht="25.5" customHeight="1" thickBot="1">
      <c r="B60" s="64" t="s">
        <v>66</v>
      </c>
      <c r="C60" s="6" t="s">
        <v>67</v>
      </c>
      <c r="D60" s="27"/>
      <c r="E60" s="34"/>
      <c r="F60" s="15"/>
      <c r="G60" s="27"/>
      <c r="H60" s="27"/>
      <c r="I60" s="27"/>
      <c r="J60" s="88"/>
      <c r="K60" s="88"/>
      <c r="L60" s="27"/>
      <c r="M60" s="27"/>
    </row>
    <row r="61" spans="2:13" s="7" customFormat="1" ht="15" customHeight="1">
      <c r="B61" s="30"/>
      <c r="C61" s="27"/>
      <c r="D61" s="27"/>
      <c r="E61" s="27"/>
      <c r="F61" s="15"/>
      <c r="G61" s="27"/>
      <c r="H61" s="27"/>
      <c r="I61" s="27"/>
      <c r="J61" s="88"/>
      <c r="K61" s="88"/>
      <c r="L61" s="27"/>
      <c r="M61" s="27"/>
    </row>
    <row r="62" spans="2:13" s="7" customFormat="1" ht="15" customHeight="1">
      <c r="B62" s="30" t="s">
        <v>68</v>
      </c>
      <c r="C62" s="15"/>
      <c r="D62" s="27"/>
      <c r="E62" s="27"/>
      <c r="F62" s="15"/>
      <c r="G62" s="27"/>
      <c r="H62" s="27"/>
      <c r="I62" s="27"/>
      <c r="J62" s="88"/>
      <c r="K62" s="88"/>
      <c r="L62" s="27"/>
      <c r="M62" s="27"/>
    </row>
    <row r="63" spans="2:13" s="7" customFormat="1" ht="15" customHeight="1">
      <c r="B63" s="30" t="s">
        <v>69</v>
      </c>
      <c r="C63" s="15"/>
      <c r="D63" s="27"/>
      <c r="E63" s="27"/>
      <c r="F63" s="15"/>
      <c r="G63" s="27"/>
      <c r="H63" s="27"/>
      <c r="I63" s="27"/>
      <c r="J63" s="88"/>
      <c r="K63" s="88"/>
      <c r="L63" s="27"/>
      <c r="M63" s="27"/>
    </row>
    <row r="64" spans="2:13" s="7" customFormat="1" ht="15" customHeight="1">
      <c r="B64" s="30"/>
      <c r="C64" s="27" t="s">
        <v>70</v>
      </c>
      <c r="D64" s="27"/>
      <c r="E64" s="27"/>
      <c r="F64" s="15"/>
      <c r="G64" s="27"/>
      <c r="H64" s="27"/>
      <c r="I64" s="27"/>
      <c r="J64" s="88"/>
      <c r="K64" s="88"/>
      <c r="L64" s="27"/>
      <c r="M64" s="27"/>
    </row>
    <row r="65" spans="2:13" s="7" customFormat="1" ht="15" customHeight="1">
      <c r="B65" s="30"/>
      <c r="C65" s="27" t="s">
        <v>71</v>
      </c>
      <c r="D65" s="27"/>
      <c r="E65" s="27"/>
      <c r="F65" s="15"/>
      <c r="G65" s="27"/>
      <c r="H65" s="27"/>
      <c r="I65" s="27"/>
      <c r="J65" s="88"/>
      <c r="K65" s="88"/>
      <c r="L65" s="27"/>
      <c r="M65" s="27"/>
    </row>
    <row r="66" spans="2:13" s="7" customFormat="1" ht="15" customHeight="1">
      <c r="B66" s="30"/>
      <c r="C66" s="27"/>
      <c r="D66" s="27"/>
      <c r="E66" s="27"/>
      <c r="F66" s="15"/>
      <c r="G66" s="27"/>
      <c r="H66" s="27"/>
      <c r="I66" s="27"/>
      <c r="J66" s="88"/>
      <c r="K66" s="88"/>
      <c r="L66" s="27"/>
      <c r="M66" s="27"/>
    </row>
    <row r="67" spans="2:13" s="7" customFormat="1" ht="15" customHeight="1" outlineLevel="1">
      <c r="B67" s="30"/>
      <c r="C67" s="53" t="s">
        <v>72</v>
      </c>
      <c r="D67" s="27"/>
      <c r="E67" s="27"/>
      <c r="F67" s="15"/>
      <c r="G67" s="27"/>
      <c r="H67" s="27"/>
      <c r="I67" s="27"/>
      <c r="J67" s="88"/>
      <c r="K67" s="88"/>
      <c r="L67" s="27"/>
      <c r="M67" s="27"/>
    </row>
    <row r="68" spans="2:13" s="7" customFormat="1" ht="15" customHeight="1" outlineLevel="1" thickBot="1">
      <c r="B68" s="30"/>
      <c r="C68" s="15"/>
      <c r="D68" s="15"/>
      <c r="E68" s="15"/>
      <c r="F68" s="15"/>
      <c r="G68" s="29"/>
      <c r="H68" s="27"/>
      <c r="I68" s="27"/>
      <c r="J68" s="88"/>
      <c r="K68" s="88" t="e">
        <f>SUM(SUMIFS(
TIME!$E$2:$E$1839,
TIME!#REF!,Case!I71,
TIME!$D$2:$D$1839,"&gt;="&amp;G71,
TIME!$D$2:$D$1839,"&lt;="&amp;H71))</f>
        <v>#REF!</v>
      </c>
      <c r="L68" s="27"/>
      <c r="M68" s="27"/>
    </row>
    <row r="69" spans="2:13" s="7" customFormat="1" ht="25.5" customHeight="1" thickBot="1">
      <c r="B69" s="1" t="s">
        <v>12</v>
      </c>
      <c r="C69" s="1" t="s">
        <v>35</v>
      </c>
      <c r="D69" s="1" t="s">
        <v>14</v>
      </c>
      <c r="E69" s="3"/>
      <c r="F69" s="15"/>
      <c r="G69" s="1" t="s">
        <v>73</v>
      </c>
      <c r="H69" s="1" t="s">
        <v>74</v>
      </c>
      <c r="I69" s="1" t="s">
        <v>75</v>
      </c>
      <c r="J69" s="88"/>
      <c r="K69" s="88"/>
      <c r="L69" s="27"/>
      <c r="M69" s="27"/>
    </row>
    <row r="70" spans="2:13" s="7" customFormat="1" ht="15" customHeight="1">
      <c r="B70" s="27"/>
      <c r="C70" s="27"/>
      <c r="D70" s="27"/>
      <c r="E70" s="27"/>
      <c r="F70" s="15"/>
      <c r="G70" s="27"/>
      <c r="H70" s="27"/>
      <c r="I70" s="27"/>
      <c r="J70" s="88"/>
      <c r="K70" s="88"/>
      <c r="L70" s="27"/>
      <c r="M70" s="27"/>
    </row>
    <row r="71" spans="2:13" s="7" customFormat="1" ht="23.25" customHeight="1">
      <c r="B71" s="33" t="s">
        <v>76</v>
      </c>
      <c r="C71" s="21">
        <v>2</v>
      </c>
      <c r="D71" s="22">
        <v>0</v>
      </c>
      <c r="E71" s="63">
        <v>261</v>
      </c>
      <c r="F71" s="44"/>
      <c r="G71" s="50">
        <v>45661</v>
      </c>
      <c r="H71" s="50">
        <v>45688</v>
      </c>
      <c r="I71" s="49" t="s">
        <v>77</v>
      </c>
      <c r="J71" s="88" cm="1">
        <f t="array" ref="J71">_xlfn.LET(_xlpm.r, _xlfn._xlws.FILTER(_tTeam[Role], _tTeam[Team] = I71), _xlpm.z, _xlfn._xlws.FILTER(_tHours[], (_tHours[Date] &gt;= G71) * (_tHours[Date] &lt;= H71)), _xlpm.r0, ISNUMBER(FIND(TRIM(_xlfn.CHOOSECOLS(_xlpm.z, 2)), _xlfn.TEXTJOIN("", , TRIM(_xlpm.r)))), SUM(_xlfn.TAKE(_xlfn._xlws.FILTER(_xlpm.z, _xlpm.r0), , -1)))</f>
        <v>261</v>
      </c>
      <c r="K71" s="88"/>
      <c r="L71" s="27"/>
      <c r="M71" s="27"/>
    </row>
    <row r="72" spans="2:13" s="7" customFormat="1" ht="15" customHeight="1">
      <c r="B72" s="27"/>
      <c r="C72" s="27"/>
      <c r="D72" s="27"/>
      <c r="E72" s="27"/>
      <c r="F72" s="15"/>
      <c r="G72" s="50">
        <v>45661</v>
      </c>
      <c r="H72" s="50">
        <v>45688</v>
      </c>
      <c r="I72" s="49" t="s">
        <v>77</v>
      </c>
      <c r="J72" s="88" cm="1">
        <f t="array" ref="J72">_xlfn.LET(_xlpm.r, _xlfn._xlws.FILTER(_tTeam[Role], _tTeam[Team] = I72), _xlpm.z, _xlfn._xlws.FILTER(_tHours[], (_tHours[Date] &gt;= G72) * (_tHours[Date] &lt;= H72)), _xlpm.r0, ISNUMBER(FIND(TRIM(_xlfn.CHOOSECOLS(_xlpm.z, 2)), _xlfn.TEXTJOIN("", , TRIM(_xlpm.r)))), SUM(_xlfn.TAKE(_xlfn._xlws.FILTER(_xlpm.z, _xlpm.r0), , -1)))</f>
        <v>261</v>
      </c>
      <c r="K72" s="88"/>
      <c r="L72" s="27"/>
      <c r="M72" s="27"/>
    </row>
    <row r="73" spans="2:13" s="7" customFormat="1" ht="23.25" customHeight="1">
      <c r="B73" s="21">
        <v>11</v>
      </c>
      <c r="C73" s="21">
        <v>2</v>
      </c>
      <c r="D73" s="35">
        <v>7</v>
      </c>
      <c r="E73" s="63">
        <v>153</v>
      </c>
      <c r="F73" s="44"/>
      <c r="G73" s="50">
        <v>45689</v>
      </c>
      <c r="H73" s="50">
        <v>45716</v>
      </c>
      <c r="I73" s="59" t="s">
        <v>78</v>
      </c>
      <c r="J73" s="88" cm="1">
        <f t="array" ref="J73">_xlfn.LET(_xlpm.r, _xlfn._xlws.FILTER(_tTeam[Role], _tTeam[Team] = I73), _xlpm.z, _xlfn._xlws.FILTER(_tHours[], (_tHours[Date] &gt;= G73) * (_tHours[Date] &lt;= H73)), _xlpm.r0, ISNUMBER(FIND(TRIM(_xlfn.CHOOSECOLS(_xlpm.z, 2)), _xlfn.TEXTJOIN("", , TRIM(_xlpm.r)))), SUM(_xlfn.TAKE(_xlfn._xlws.FILTER(_xlpm.z, _xlpm.r0), , -1)))</f>
        <v>153</v>
      </c>
      <c r="K73" s="88"/>
      <c r="L73" s="27"/>
      <c r="M73" s="27"/>
    </row>
    <row r="74" spans="2:13" s="7" customFormat="1" ht="23.25" customHeight="1">
      <c r="B74" s="21">
        <v>12</v>
      </c>
      <c r="C74" s="21">
        <v>2</v>
      </c>
      <c r="D74" s="35">
        <v>7</v>
      </c>
      <c r="E74" s="63">
        <v>252</v>
      </c>
      <c r="F74" s="44"/>
      <c r="G74" s="50">
        <v>45658</v>
      </c>
      <c r="H74" s="50">
        <v>45685</v>
      </c>
      <c r="I74" s="59" t="s">
        <v>77</v>
      </c>
      <c r="J74" s="88" cm="1">
        <f t="array" ref="J74">_xlfn.LET(_xlpm.r, _xlfn._xlws.FILTER(_tTeam[Role], _tTeam[Team] = I74), _xlpm.z, _xlfn._xlws.FILTER(_tHours[], (_tHours[Date] &gt;= G74) * (_tHours[Date] &lt;= H74)), _xlpm.r0, ISNUMBER(FIND(TRIM(_xlfn.CHOOSECOLS(_xlpm.z, 2)), _xlfn.TEXTJOIN("", , TRIM(_xlpm.r)))), SUM(_xlfn.TAKE(_xlfn._xlws.FILTER(_xlpm.z, _xlpm.r0), , -1)))</f>
        <v>252</v>
      </c>
      <c r="K74" s="88"/>
      <c r="L74" s="27"/>
      <c r="M74" s="27"/>
    </row>
    <row r="75" spans="2:13" s="7" customFormat="1" ht="23.25" customHeight="1">
      <c r="B75" s="21">
        <v>13</v>
      </c>
      <c r="C75" s="21">
        <v>2</v>
      </c>
      <c r="D75" s="35">
        <v>7</v>
      </c>
      <c r="E75" s="63">
        <v>304</v>
      </c>
      <c r="F75" s="44"/>
      <c r="G75" s="50">
        <v>45672</v>
      </c>
      <c r="H75" s="50">
        <v>45703</v>
      </c>
      <c r="I75" s="59" t="s">
        <v>79</v>
      </c>
      <c r="J75" s="88" cm="1">
        <f t="array" ref="J75">_xlfn.LET(_xlpm.r, _xlfn._xlws.FILTER(_tTeam[Role], _tTeam[Team] = I75), _xlpm.z, _xlfn._xlws.FILTER(_tHours[], (_tHours[Date] &gt;= G75) * (_tHours[Date] &lt;= H75)), _xlpm.r0, ISNUMBER(FIND(TRIM(_xlfn.CHOOSECOLS(_xlpm.z, 2)), _xlfn.TEXTJOIN("", , TRIM(_xlpm.r)))), SUM(_xlfn.TAKE(_xlfn._xlws.FILTER(_xlpm.z, _xlpm.r0), , -1)))</f>
        <v>304</v>
      </c>
      <c r="K75" s="88"/>
      <c r="L75" s="27"/>
      <c r="M75" s="27"/>
    </row>
    <row r="76" spans="2:13" s="7" customFormat="1" ht="23.25" customHeight="1">
      <c r="B76" s="21">
        <v>14</v>
      </c>
      <c r="C76" s="21">
        <v>2</v>
      </c>
      <c r="D76" s="35">
        <v>7</v>
      </c>
      <c r="E76" s="63">
        <v>384</v>
      </c>
      <c r="F76" s="44"/>
      <c r="G76" s="50">
        <v>45676</v>
      </c>
      <c r="H76" s="50">
        <v>45731</v>
      </c>
      <c r="I76" s="59" t="s">
        <v>80</v>
      </c>
      <c r="J76" s="88" cm="1">
        <f t="array" ref="J76">_xlfn.LET(_xlpm.r, _xlfn._xlws.FILTER(_tTeam[Role], _tTeam[Team] = I76), _xlpm.z, _xlfn._xlws.FILTER(_tHours[], (_tHours[Date] &gt;= G76) * (_tHours[Date] &lt;= H76)), _xlpm.r0, ISNUMBER(FIND(TRIM(_xlfn.CHOOSECOLS(_xlpm.z, 2)), _xlfn.TEXTJOIN("", , TRIM(_xlpm.r)))), SUM(_xlfn.TAKE(_xlfn._xlws.FILTER(_xlpm.z, _xlpm.r0), , -1)))</f>
        <v>384</v>
      </c>
      <c r="K76" s="88"/>
      <c r="L76" s="27"/>
      <c r="M76" s="27"/>
    </row>
    <row r="77" spans="2:13" s="7" customFormat="1" ht="23.25" customHeight="1">
      <c r="B77" s="21">
        <v>15</v>
      </c>
      <c r="C77" s="21">
        <v>2</v>
      </c>
      <c r="D77" s="35">
        <v>7</v>
      </c>
      <c r="E77" s="63">
        <v>208</v>
      </c>
      <c r="F77" s="44"/>
      <c r="G77" s="50">
        <v>45690</v>
      </c>
      <c r="H77" s="50">
        <v>45719</v>
      </c>
      <c r="I77" s="59" t="s">
        <v>81</v>
      </c>
      <c r="J77" s="88" cm="1">
        <f t="array" ref="J77">_xlfn.LET(_xlpm.r, _xlfn._xlws.FILTER(_tTeam[Role], _tTeam[Team] = I77), _xlpm.z, _xlfn._xlws.FILTER(_tHours[], (_tHours[Date] &gt;= G77) * (_tHours[Date] &lt;= H77)), _xlpm.r0, ISNUMBER(FIND(TRIM(_xlfn.CHOOSECOLS(_xlpm.z, 2)), _xlfn.TEXTJOIN("", , TRIM(_xlpm.r)))), SUM(_xlfn.TAKE(_xlfn._xlws.FILTER(_xlpm.z, _xlpm.r0), , -1)))</f>
        <v>208</v>
      </c>
      <c r="K77" s="88"/>
      <c r="L77" s="27"/>
      <c r="M77" s="27"/>
    </row>
    <row r="78" spans="2:13" s="7" customFormat="1" ht="23.25" customHeight="1">
      <c r="B78" s="21">
        <v>16</v>
      </c>
      <c r="C78" s="21">
        <v>2</v>
      </c>
      <c r="D78" s="35">
        <v>7</v>
      </c>
      <c r="E78" s="63">
        <v>198</v>
      </c>
      <c r="F78" s="44"/>
      <c r="G78" s="50">
        <v>45703</v>
      </c>
      <c r="H78" s="50">
        <v>45716</v>
      </c>
      <c r="I78" s="59" t="s">
        <v>82</v>
      </c>
      <c r="J78" s="88" cm="1">
        <f t="array" ref="J78">_xlfn.LET(_xlpm.r, _xlfn._xlws.FILTER(_tTeam[Role], _tTeam[Team] = I78), _xlpm.z, _xlfn._xlws.FILTER(_tHours[], (_tHours[Date] &gt;= G78) * (_tHours[Date] &lt;= H78)), _xlpm.r0, ISNUMBER(FIND(TRIM(_xlfn.CHOOSECOLS(_xlpm.z, 2)), _xlfn.TEXTJOIN("", , TRIM(_xlpm.r)))), SUM(_xlfn.TAKE(_xlfn._xlws.FILTER(_xlpm.z, _xlpm.r0), , -1)))</f>
        <v>198</v>
      </c>
      <c r="K78" s="88"/>
      <c r="L78" s="27"/>
      <c r="M78" s="27"/>
    </row>
    <row r="79" spans="2:13" s="7" customFormat="1" ht="23.25" customHeight="1">
      <c r="B79" s="21">
        <v>17</v>
      </c>
      <c r="C79" s="21">
        <v>2</v>
      </c>
      <c r="D79" s="35">
        <v>7</v>
      </c>
      <c r="E79" s="63">
        <v>725</v>
      </c>
      <c r="F79" s="44"/>
      <c r="G79" s="50">
        <v>45658</v>
      </c>
      <c r="H79" s="50">
        <v>45747</v>
      </c>
      <c r="I79" s="59" t="s">
        <v>83</v>
      </c>
      <c r="J79" s="88" cm="1">
        <f t="array" ref="J79">_xlfn.LET(_xlpm.r, _xlfn._xlws.FILTER(_tTeam[Role], _tTeam[Team] = I79), _xlpm.z, _xlfn._xlws.FILTER(_tHours[], (_tHours[Date] &gt;= G79) * (_tHours[Date] &lt;= H79)), _xlpm.r0, ISNUMBER(FIND(TRIM(_xlfn.CHOOSECOLS(_xlpm.z, 2)), _xlfn.TEXTJOIN("", , TRIM(_xlpm.r)))), SUM(_xlfn.TAKE(_xlfn._xlws.FILTER(_xlpm.z, _xlpm.r0), , -1)))</f>
        <v>725</v>
      </c>
      <c r="K79" s="88"/>
      <c r="L79" s="27"/>
      <c r="M79" s="27"/>
    </row>
    <row r="80" spans="2:13" s="7" customFormat="1" ht="23.25" customHeight="1">
      <c r="B80" s="21">
        <v>18</v>
      </c>
      <c r="C80" s="21">
        <v>2</v>
      </c>
      <c r="D80" s="35">
        <v>7</v>
      </c>
      <c r="E80" s="63">
        <v>45</v>
      </c>
      <c r="F80" s="44"/>
      <c r="G80" s="50">
        <v>45715</v>
      </c>
      <c r="H80" s="50">
        <v>45717</v>
      </c>
      <c r="I80" s="59" t="s">
        <v>84</v>
      </c>
      <c r="J80" s="88" cm="1">
        <f t="array" ref="J80">_xlfn.LET(_xlpm.r, _xlfn._xlws.FILTER(_tTeam[Role], _tTeam[Team] = I80), _xlpm.z, _xlfn._xlws.FILTER(_tHours[], (_tHours[Date] &gt;= G80) * (_tHours[Date] &lt;= H80)), _xlpm.r0, ISNUMBER(FIND(TRIM(_xlfn.CHOOSECOLS(_xlpm.z, 2)), _xlfn.TEXTJOIN("", , TRIM(_xlpm.r)))), SUM(_xlfn.TAKE(_xlfn._xlws.FILTER(_xlpm.z, _xlpm.r0), , -1)))</f>
        <v>45</v>
      </c>
      <c r="K80" s="88"/>
      <c r="L80" s="27"/>
      <c r="M80" s="27"/>
    </row>
    <row r="81" spans="2:13" s="7" customFormat="1" ht="23.25" customHeight="1">
      <c r="B81" s="21">
        <v>19</v>
      </c>
      <c r="C81" s="21">
        <v>2</v>
      </c>
      <c r="D81" s="35">
        <v>7</v>
      </c>
      <c r="E81" s="63">
        <v>60</v>
      </c>
      <c r="F81" s="44"/>
      <c r="G81" s="50">
        <v>45683</v>
      </c>
      <c r="H81" s="50">
        <v>45688</v>
      </c>
      <c r="I81" s="59" t="s">
        <v>85</v>
      </c>
      <c r="J81" s="88" cm="1">
        <f t="array" ref="J81">_xlfn.LET(_xlpm.r, _xlfn._xlws.FILTER(_tTeam[Role], _tTeam[Team] = I81), _xlpm.z, _xlfn._xlws.FILTER(_tHours[], (_tHours[Date] &gt;= G81) * (_tHours[Date] &lt;= H81)), _xlpm.r0, ISNUMBER(FIND(TRIM(_xlfn.CHOOSECOLS(_xlpm.z, 2)), _xlfn.TEXTJOIN("", , TRIM(_xlpm.r)))), SUM(_xlfn.TAKE(_xlfn._xlws.FILTER(_xlpm.z, _xlpm.r0), , -1)))</f>
        <v>60</v>
      </c>
      <c r="K81" s="88"/>
      <c r="L81" s="27"/>
      <c r="M81" s="27"/>
    </row>
    <row r="82" spans="2:13" s="7" customFormat="1" ht="23.25" customHeight="1">
      <c r="B82" s="21">
        <v>20</v>
      </c>
      <c r="C82" s="21">
        <v>2</v>
      </c>
      <c r="D82" s="35">
        <v>7</v>
      </c>
      <c r="E82" s="63">
        <v>175</v>
      </c>
      <c r="F82" s="44"/>
      <c r="G82" s="50">
        <v>45732</v>
      </c>
      <c r="H82" s="50">
        <v>45747</v>
      </c>
      <c r="I82" s="59" t="s">
        <v>86</v>
      </c>
      <c r="J82" s="88" cm="1">
        <f t="array" ref="J82">_xlfn.LET(_xlpm.r, _xlfn._xlws.FILTER(_tTeam[Role], _tTeam[Team] = I82), _xlpm.z, _xlfn._xlws.FILTER(_tHours[], (_tHours[Date] &gt;= G82) * (_tHours[Date] &lt;= H82)), _xlpm.r0, ISNUMBER(FIND(TRIM(_xlfn.CHOOSECOLS(_xlpm.z, 2)), _xlfn.TEXTJOIN("", , TRIM(_xlpm.r)))), SUM(_xlfn.TAKE(_xlfn._xlws.FILTER(_xlpm.z, _xlpm.r0), , -1)))</f>
        <v>175</v>
      </c>
      <c r="K82" s="88"/>
      <c r="L82" s="27"/>
      <c r="M82" s="27"/>
    </row>
    <row r="83" spans="2:13" s="7" customFormat="1" ht="23.25" customHeight="1">
      <c r="B83" s="21">
        <v>21</v>
      </c>
      <c r="C83" s="21">
        <v>2</v>
      </c>
      <c r="D83" s="35">
        <v>7</v>
      </c>
      <c r="E83" s="63">
        <v>293</v>
      </c>
      <c r="F83" s="44"/>
      <c r="G83" s="50">
        <v>45692</v>
      </c>
      <c r="H83" s="50">
        <v>45718</v>
      </c>
      <c r="I83" s="59" t="s">
        <v>87</v>
      </c>
      <c r="J83" s="88" cm="1">
        <f t="array" ref="J83">_xlfn.LET(_xlpm.r, _xlfn._xlws.FILTER(_tTeam[Role], _tTeam[Team] = I83), _xlpm.z, _xlfn._xlws.FILTER(_tHours[], (_tHours[Date] &gt;= G83) * (_tHours[Date] &lt;= H83)), _xlpm.r0, ISNUMBER(FIND(TRIM(_xlfn.CHOOSECOLS(_xlpm.z, 2)), _xlfn.TEXTJOIN("", , TRIM(_xlpm.r)))), SUM(_xlfn.TAKE(_xlfn._xlws.FILTER(_xlpm.z, _xlpm.r0), , -1)))</f>
        <v>293</v>
      </c>
      <c r="K83" s="88"/>
      <c r="L83" s="27"/>
      <c r="M83" s="27"/>
    </row>
    <row r="84" spans="2:13" s="7" customFormat="1" ht="23.25" customHeight="1">
      <c r="B84" s="21">
        <v>22</v>
      </c>
      <c r="C84" s="21">
        <v>2</v>
      </c>
      <c r="D84" s="35">
        <v>7</v>
      </c>
      <c r="E84" s="63">
        <v>264</v>
      </c>
      <c r="F84" s="44"/>
      <c r="G84" s="50">
        <v>45663</v>
      </c>
      <c r="H84" s="50">
        <v>45722</v>
      </c>
      <c r="I84" s="59" t="s">
        <v>78</v>
      </c>
      <c r="J84" s="88" cm="1">
        <f t="array" ref="J84">_xlfn.LET(_xlpm.r, _xlfn._xlws.FILTER(_tTeam[Role], _tTeam[Team] = I84), _xlpm.z, _xlfn._xlws.FILTER(_tHours[], (_tHours[Date] &gt;= G84) * (_tHours[Date] &lt;= H84)), _xlpm.r0, ISNUMBER(FIND(TRIM(_xlfn.CHOOSECOLS(_xlpm.z, 2)), _xlfn.TEXTJOIN("", , TRIM(_xlpm.r)))), SUM(_xlfn.TAKE(_xlfn._xlws.FILTER(_xlpm.z, _xlpm.r0), , -1)))</f>
        <v>264</v>
      </c>
      <c r="K84" s="88"/>
      <c r="L84" s="27"/>
      <c r="M84" s="27"/>
    </row>
    <row r="85" spans="2:13" s="7" customFormat="1" ht="23.25" customHeight="1">
      <c r="B85" s="21">
        <v>23</v>
      </c>
      <c r="C85" s="21">
        <v>2</v>
      </c>
      <c r="D85" s="35">
        <v>7</v>
      </c>
      <c r="E85" s="63">
        <v>15</v>
      </c>
      <c r="F85" s="44"/>
      <c r="G85" s="50">
        <v>45690</v>
      </c>
      <c r="H85" s="50">
        <v>45690</v>
      </c>
      <c r="I85" s="59" t="s">
        <v>81</v>
      </c>
      <c r="J85" s="88" cm="1">
        <f t="array" ref="J85">_xlfn.LET(_xlpm.r, _xlfn._xlws.FILTER(_tTeam[Role], _tTeam[Team] = I85), _xlpm.z, _xlfn._xlws.FILTER(_tHours[], (_tHours[Date] &gt;= G85) * (_tHours[Date] &lt;= H85)), _xlpm.r0, ISNUMBER(FIND(TRIM(_xlfn.CHOOSECOLS(_xlpm.z, 2)), _xlfn.TEXTJOIN("", , TRIM(_xlpm.r)))), SUM(_xlfn.TAKE(_xlfn._xlws.FILTER(_xlpm.z, _xlpm.r0), , -1)))</f>
        <v>15</v>
      </c>
      <c r="K85" s="88"/>
      <c r="L85" s="27"/>
      <c r="M85" s="27"/>
    </row>
    <row r="86" spans="2:13" s="7" customFormat="1" ht="23.25" customHeight="1">
      <c r="B86" s="21">
        <v>24</v>
      </c>
      <c r="C86" s="21">
        <v>2</v>
      </c>
      <c r="D86" s="35">
        <v>7</v>
      </c>
      <c r="E86" s="63">
        <v>734</v>
      </c>
      <c r="F86" s="44"/>
      <c r="G86" s="50">
        <v>45659</v>
      </c>
      <c r="H86" s="50">
        <v>45746</v>
      </c>
      <c r="I86" s="59" t="s">
        <v>86</v>
      </c>
      <c r="J86" s="88" cm="1">
        <f t="array" ref="J86">_xlfn.LET(_xlpm.r, _xlfn._xlws.FILTER(_tTeam[Role], _tTeam[Team] = I86), _xlpm.z, _xlfn._xlws.FILTER(_tHours[], (_tHours[Date] &gt;= G86) * (_tHours[Date] &lt;= H86)), _xlpm.r0, ISNUMBER(FIND(TRIM(_xlfn.CHOOSECOLS(_xlpm.z, 2)), _xlfn.TEXTJOIN("", , TRIM(_xlpm.r)))), SUM(_xlfn.TAKE(_xlfn._xlws.FILTER(_xlpm.z, _xlpm.r0), , -1)))</f>
        <v>734</v>
      </c>
      <c r="K86" s="88"/>
      <c r="L86" s="27"/>
      <c r="M86" s="27"/>
    </row>
    <row r="87" spans="2:13" s="7" customFormat="1" ht="23.25" customHeight="1">
      <c r="B87" s="21">
        <v>25</v>
      </c>
      <c r="C87" s="21">
        <v>2</v>
      </c>
      <c r="D87" s="35">
        <v>7</v>
      </c>
      <c r="E87" s="63">
        <v>11</v>
      </c>
      <c r="F87" s="44"/>
      <c r="G87" s="50">
        <v>45717</v>
      </c>
      <c r="H87" s="50">
        <v>45719</v>
      </c>
      <c r="I87" s="59" t="s">
        <v>86</v>
      </c>
      <c r="J87" s="88" cm="1">
        <f t="array" ref="J87">_xlfn.LET(_xlpm.r, _xlfn._xlws.FILTER(_tTeam[Role], _tTeam[Team] = I87), _xlpm.z, _xlfn._xlws.FILTER(_tHours[], (_tHours[Date] &gt;= G87) * (_tHours[Date] &lt;= H87)), _xlpm.r0, ISNUMBER(FIND(TRIM(_xlfn.CHOOSECOLS(_xlpm.z, 2)), _xlfn.TEXTJOIN("", , TRIM(_xlpm.r)))), SUM(_xlfn.TAKE(_xlfn._xlws.FILTER(_xlpm.z, _xlpm.r0), , -1)))</f>
        <v>11</v>
      </c>
      <c r="K87" s="88"/>
      <c r="L87" s="27"/>
      <c r="M87" s="27"/>
    </row>
    <row r="88" spans="2:13" s="7" customFormat="1" ht="23.25" customHeight="1">
      <c r="B88" s="21">
        <v>26</v>
      </c>
      <c r="C88" s="21">
        <v>2</v>
      </c>
      <c r="D88" s="35">
        <v>7</v>
      </c>
      <c r="E88" s="63">
        <v>8</v>
      </c>
      <c r="F88" s="44"/>
      <c r="G88" s="50">
        <v>45717</v>
      </c>
      <c r="H88" s="50">
        <v>45717</v>
      </c>
      <c r="I88" s="59" t="s">
        <v>77</v>
      </c>
      <c r="J88" s="88" cm="1">
        <f t="array" ref="J88">_xlfn.LET(_xlpm.r, _xlfn._xlws.FILTER(_tTeam[Role], _tTeam[Team] = I88), _xlpm.z, _xlfn._xlws.FILTER(_tHours[], (_tHours[Date] &gt;= G88) * (_tHours[Date] &lt;= H88)), _xlpm.r0, ISNUMBER(FIND(TRIM(_xlfn.CHOOSECOLS(_xlpm.z, 2)), _xlfn.TEXTJOIN("", , TRIM(_xlpm.r)))), SUM(_xlfn.TAKE(_xlfn._xlws.FILTER(_xlpm.z, _xlpm.r0), , -1)))</f>
        <v>8</v>
      </c>
      <c r="K88" s="88"/>
      <c r="L88" s="27"/>
      <c r="M88" s="27"/>
    </row>
    <row r="89" spans="2:13" s="7" customFormat="1" ht="23.25" customHeight="1">
      <c r="B89" s="21">
        <v>27</v>
      </c>
      <c r="C89" s="21">
        <v>2</v>
      </c>
      <c r="D89" s="35">
        <v>7</v>
      </c>
      <c r="E89" s="63">
        <v>1055</v>
      </c>
      <c r="F89" s="44"/>
      <c r="G89" s="50">
        <v>45672</v>
      </c>
      <c r="H89" s="50">
        <v>45746</v>
      </c>
      <c r="I89" s="59" t="s">
        <v>85</v>
      </c>
      <c r="J89" s="88" cm="1">
        <f t="array" ref="J89">_xlfn.LET(_xlpm.r, _xlfn._xlws.FILTER(_tTeam[Role], _tTeam[Team] = I89), _xlpm.z, _xlfn._xlws.FILTER(_tHours[], (_tHours[Date] &gt;= G89) * (_tHours[Date] &lt;= H89)), _xlpm.r0, ISNUMBER(FIND(TRIM(_xlfn.CHOOSECOLS(_xlpm.z, 2)), _xlfn.TEXTJOIN("", , TRIM(_xlpm.r)))), SUM(_xlfn.TAKE(_xlfn._xlws.FILTER(_xlpm.z, _xlpm.r0), , -1)))</f>
        <v>1055</v>
      </c>
      <c r="K89" s="88"/>
      <c r="L89" s="27"/>
      <c r="M89" s="27"/>
    </row>
    <row r="90" spans="2:13" s="7" customFormat="1" ht="23.25" customHeight="1">
      <c r="B90" s="21">
        <v>28</v>
      </c>
      <c r="C90" s="21">
        <v>2</v>
      </c>
      <c r="D90" s="35">
        <v>7</v>
      </c>
      <c r="E90" s="63">
        <v>426</v>
      </c>
      <c r="F90" s="44"/>
      <c r="G90" s="50">
        <v>45695</v>
      </c>
      <c r="H90" s="50">
        <v>45745</v>
      </c>
      <c r="I90" s="59" t="s">
        <v>83</v>
      </c>
      <c r="J90" s="88" cm="1">
        <f t="array" ref="J90">_xlfn.LET(_xlpm.r, _xlfn._xlws.FILTER(_tTeam[Role], _tTeam[Team] = I90), _xlpm.z, _xlfn._xlws.FILTER(_tHours[], (_tHours[Date] &gt;= G90) * (_tHours[Date] &lt;= H90)), _xlpm.r0, ISNUMBER(FIND(TRIM(_xlfn.CHOOSECOLS(_xlpm.z, 2)), _xlfn.TEXTJOIN("", , TRIM(_xlpm.r)))), SUM(_xlfn.TAKE(_xlfn._xlws.FILTER(_xlpm.z, _xlpm.r0), , -1)))</f>
        <v>426</v>
      </c>
      <c r="K90" s="88"/>
      <c r="L90" s="27"/>
      <c r="M90" s="27"/>
    </row>
    <row r="91" spans="2:13" s="7" customFormat="1" ht="23.25" customHeight="1">
      <c r="B91" s="21">
        <v>29</v>
      </c>
      <c r="C91" s="21">
        <v>2</v>
      </c>
      <c r="D91" s="35">
        <v>7</v>
      </c>
      <c r="E91" s="63">
        <v>298</v>
      </c>
      <c r="F91" s="44"/>
      <c r="G91" s="50">
        <v>45721</v>
      </c>
      <c r="H91" s="50">
        <v>45736</v>
      </c>
      <c r="I91" s="59" t="s">
        <v>84</v>
      </c>
      <c r="J91" s="88" cm="1">
        <f t="array" ref="J91">_xlfn.LET(_xlpm.r, _xlfn._xlws.FILTER(_tTeam[Role], _tTeam[Team] = I91), _xlpm.z, _xlfn._xlws.FILTER(_tHours[], (_tHours[Date] &gt;= G91) * (_tHours[Date] &lt;= H91)), _xlpm.r0, ISNUMBER(FIND(TRIM(_xlfn.CHOOSECOLS(_xlpm.z, 2)), _xlfn.TEXTJOIN("", , TRIM(_xlpm.r)))), SUM(_xlfn.TAKE(_xlfn._xlws.FILTER(_xlpm.z, _xlpm.r0), , -1)))</f>
        <v>298</v>
      </c>
      <c r="K91" s="88"/>
      <c r="L91" s="27"/>
      <c r="M91" s="27"/>
    </row>
    <row r="92" spans="2:13" s="7" customFormat="1" ht="23.25" customHeight="1">
      <c r="B92" s="21">
        <v>30</v>
      </c>
      <c r="C92" s="21">
        <v>2</v>
      </c>
      <c r="D92" s="35">
        <v>7</v>
      </c>
      <c r="E92" s="63">
        <v>276</v>
      </c>
      <c r="F92" s="44"/>
      <c r="G92" s="50">
        <v>45717</v>
      </c>
      <c r="H92" s="50">
        <v>45747</v>
      </c>
      <c r="I92" s="59" t="s">
        <v>79</v>
      </c>
      <c r="J92" s="88" cm="1">
        <f t="array" ref="J92">_xlfn.LET(_xlpm.r, _xlfn._xlws.FILTER(_tTeam[Role], _tTeam[Team] = I92), _xlpm.z, _xlfn._xlws.FILTER(_tHours[], (_tHours[Date] &gt;= G92) * (_tHours[Date] &lt;= H92)), _xlpm.r0, ISNUMBER(FIND(TRIM(_xlfn.CHOOSECOLS(_xlpm.z, 2)), _xlfn.TEXTJOIN("", , TRIM(_xlpm.r)))), SUM(_xlfn.TAKE(_xlfn._xlws.FILTER(_xlpm.z, _xlpm.r0), , -1)))</f>
        <v>276</v>
      </c>
      <c r="K92" s="88"/>
      <c r="L92" s="27"/>
      <c r="M92" s="27"/>
    </row>
    <row r="93" spans="2:13" s="7" customFormat="1" ht="15" customHeight="1">
      <c r="B93" s="27"/>
      <c r="C93" s="27"/>
      <c r="D93" s="27"/>
      <c r="E93" s="27"/>
      <c r="F93" s="15"/>
      <c r="G93" s="27"/>
      <c r="H93" s="36"/>
      <c r="I93" s="27"/>
      <c r="J93" s="88"/>
      <c r="K93" s="88"/>
      <c r="L93" s="27"/>
      <c r="M93" s="27"/>
    </row>
    <row r="94" spans="2:13" s="7" customFormat="1" ht="15" customHeight="1" thickBot="1">
      <c r="B94" s="27"/>
      <c r="C94" s="27"/>
      <c r="D94" s="27"/>
      <c r="E94" s="27"/>
      <c r="F94" s="15"/>
      <c r="G94" s="27"/>
      <c r="H94" s="36"/>
      <c r="I94" s="27"/>
      <c r="J94" s="88"/>
      <c r="K94" s="88"/>
      <c r="L94" s="27"/>
      <c r="M94" s="27"/>
    </row>
    <row r="95" spans="2:13" s="7" customFormat="1" ht="25.5" customHeight="1" thickBot="1">
      <c r="B95" s="64" t="s">
        <v>88</v>
      </c>
      <c r="C95" s="6" t="s">
        <v>89</v>
      </c>
      <c r="D95" s="8"/>
      <c r="E95" s="8"/>
      <c r="F95" s="37"/>
      <c r="G95" s="38"/>
      <c r="H95" s="36"/>
      <c r="I95" s="27"/>
      <c r="J95" s="88"/>
      <c r="K95" s="88"/>
      <c r="L95" s="27"/>
      <c r="M95" s="27"/>
    </row>
    <row r="96" spans="2:13" s="7" customFormat="1" ht="15" customHeight="1">
      <c r="B96" s="30"/>
      <c r="C96" s="27"/>
      <c r="D96" s="8"/>
      <c r="E96" s="8"/>
      <c r="F96" s="37"/>
      <c r="G96" s="38"/>
      <c r="H96" s="36"/>
      <c r="I96" s="27"/>
      <c r="J96" s="88"/>
      <c r="K96" s="88"/>
      <c r="L96" s="27"/>
      <c r="M96" s="27"/>
    </row>
    <row r="97" spans="2:13" s="7" customFormat="1" ht="15" customHeight="1">
      <c r="B97" s="30" t="s">
        <v>90</v>
      </c>
      <c r="C97" s="15"/>
      <c r="D97" s="27"/>
      <c r="E97" s="27"/>
      <c r="F97" s="15"/>
      <c r="G97" s="36"/>
      <c r="H97" s="36"/>
      <c r="I97" s="27"/>
      <c r="J97" s="88"/>
      <c r="K97" s="88"/>
      <c r="L97" s="27"/>
      <c r="M97" s="27"/>
    </row>
    <row r="98" spans="2:13" s="7" customFormat="1" ht="15" customHeight="1">
      <c r="B98" s="30" t="s">
        <v>91</v>
      </c>
      <c r="C98" s="15"/>
      <c r="D98" s="27"/>
      <c r="E98" s="27"/>
      <c r="F98" s="15"/>
      <c r="G98" s="36"/>
      <c r="H98" s="36"/>
      <c r="I98" s="27"/>
      <c r="J98" s="88"/>
      <c r="K98" s="88"/>
      <c r="L98" s="27"/>
      <c r="M98" s="27"/>
    </row>
    <row r="99" spans="2:13" s="7" customFormat="1" ht="15" customHeight="1">
      <c r="B99" s="30" t="s">
        <v>92</v>
      </c>
      <c r="C99" s="15"/>
      <c r="D99" s="27"/>
      <c r="E99" s="27"/>
      <c r="F99" s="15"/>
      <c r="G99" s="36"/>
      <c r="H99" s="36"/>
      <c r="I99" s="27"/>
      <c r="J99" s="88"/>
      <c r="K99" s="88"/>
      <c r="L99" s="27"/>
      <c r="M99" s="27"/>
    </row>
    <row r="100" spans="2:13" s="7" customFormat="1" ht="15" customHeight="1">
      <c r="B100" s="30" t="s">
        <v>93</v>
      </c>
      <c r="C100" s="15"/>
      <c r="D100" s="27"/>
      <c r="E100" s="27"/>
      <c r="F100" s="15"/>
      <c r="G100" s="36"/>
      <c r="H100" s="36"/>
      <c r="I100" s="27"/>
      <c r="J100" s="88"/>
      <c r="K100" s="88"/>
      <c r="L100" s="27"/>
      <c r="M100" s="27"/>
    </row>
    <row r="101" spans="2:13" s="7" customFormat="1" ht="15" customHeight="1">
      <c r="B101" s="30" t="s">
        <v>94</v>
      </c>
      <c r="C101" s="15"/>
      <c r="D101" s="27"/>
      <c r="E101" s="27"/>
      <c r="F101" s="15"/>
      <c r="G101" s="36"/>
      <c r="H101" s="36"/>
      <c r="I101" s="27"/>
      <c r="J101" s="88"/>
      <c r="K101" s="88"/>
      <c r="L101" s="27"/>
      <c r="M101" s="27"/>
    </row>
    <row r="102" spans="2:13" s="7" customFormat="1" ht="15" customHeight="1">
      <c r="B102" s="30" t="s">
        <v>95</v>
      </c>
      <c r="C102" s="15"/>
      <c r="D102" s="27"/>
      <c r="E102" s="27"/>
      <c r="F102" s="15"/>
      <c r="G102" s="36"/>
      <c r="H102" s="36"/>
      <c r="I102" s="27"/>
      <c r="J102" s="88"/>
      <c r="K102" s="88"/>
      <c r="L102" s="27"/>
      <c r="M102" s="27"/>
    </row>
    <row r="103" spans="2:13" s="7" customFormat="1" ht="15" customHeight="1">
      <c r="B103" s="27"/>
      <c r="C103" s="27" t="s">
        <v>96</v>
      </c>
      <c r="D103" s="27"/>
      <c r="E103" s="27"/>
      <c r="F103" s="15"/>
      <c r="G103" s="36"/>
      <c r="H103" s="36"/>
      <c r="I103" s="27"/>
      <c r="J103" s="88"/>
      <c r="K103" s="88"/>
      <c r="L103" s="27"/>
      <c r="M103" s="27"/>
    </row>
    <row r="104" spans="2:13" s="7" customFormat="1" ht="15" customHeight="1">
      <c r="B104" s="27"/>
      <c r="C104" s="27"/>
      <c r="D104" s="27"/>
      <c r="E104" s="27"/>
      <c r="F104" s="15"/>
      <c r="G104" s="36"/>
      <c r="H104" s="36"/>
      <c r="I104" s="27"/>
      <c r="J104" s="88"/>
      <c r="K104" s="88"/>
      <c r="L104" s="27"/>
      <c r="M104" s="27"/>
    </row>
    <row r="105" spans="2:13" s="7" customFormat="1" ht="15" customHeight="1" outlineLevel="1">
      <c r="B105" s="27"/>
      <c r="C105" s="53" t="s">
        <v>97</v>
      </c>
      <c r="D105" s="27"/>
      <c r="E105" s="27"/>
      <c r="F105" s="15"/>
      <c r="G105" s="36"/>
      <c r="H105" s="36"/>
      <c r="I105" s="27"/>
      <c r="J105" s="88"/>
      <c r="K105" s="88"/>
      <c r="L105" s="27"/>
      <c r="M105" s="27"/>
    </row>
    <row r="106" spans="2:13" s="7" customFormat="1" ht="15" customHeight="1" outlineLevel="1">
      <c r="B106" s="27"/>
      <c r="C106" s="53" t="s">
        <v>98</v>
      </c>
      <c r="D106" s="27"/>
      <c r="E106" s="27"/>
      <c r="F106" s="15"/>
      <c r="G106" s="36"/>
      <c r="H106" s="36"/>
      <c r="I106" s="27"/>
      <c r="J106" s="88"/>
      <c r="K106" s="88"/>
      <c r="L106" s="27"/>
      <c r="M106" s="27"/>
    </row>
    <row r="107" spans="2:13" s="7" customFormat="1" ht="15" customHeight="1" outlineLevel="1">
      <c r="B107" s="27"/>
      <c r="C107" s="53" t="s">
        <v>99</v>
      </c>
      <c r="D107" s="27"/>
      <c r="E107" s="27"/>
      <c r="F107" s="15"/>
      <c r="G107" s="36"/>
      <c r="H107" s="36"/>
      <c r="I107" s="27"/>
      <c r="J107" s="88"/>
      <c r="K107" s="88"/>
      <c r="L107" s="27"/>
      <c r="M107" s="27"/>
    </row>
    <row r="108" spans="2:13" s="7" customFormat="1" ht="15" customHeight="1" outlineLevel="1" thickBot="1">
      <c r="B108" s="30"/>
      <c r="C108" s="27"/>
      <c r="D108" s="27"/>
      <c r="E108" s="27"/>
      <c r="F108" s="15"/>
      <c r="G108" s="36"/>
      <c r="H108" s="36"/>
      <c r="I108" s="27"/>
      <c r="J108" s="88"/>
      <c r="K108" s="88"/>
      <c r="L108" s="27"/>
      <c r="M108" s="27"/>
    </row>
    <row r="109" spans="2:13" s="7" customFormat="1" ht="25.5" customHeight="1" thickBot="1">
      <c r="B109" s="1" t="s">
        <v>12</v>
      </c>
      <c r="C109" s="1" t="s">
        <v>35</v>
      </c>
      <c r="D109" s="1" t="s">
        <v>14</v>
      </c>
      <c r="E109" s="3"/>
      <c r="F109" s="15"/>
      <c r="G109" s="1" t="s">
        <v>100</v>
      </c>
      <c r="H109" s="36"/>
      <c r="I109" s="27"/>
      <c r="J109" s="88"/>
      <c r="K109" s="88"/>
      <c r="L109" s="27"/>
      <c r="M109" s="27"/>
    </row>
    <row r="110" spans="2:13" s="7" customFormat="1" ht="15" customHeight="1">
      <c r="B110" s="27"/>
      <c r="C110" s="27"/>
      <c r="D110" s="27"/>
      <c r="E110" s="27"/>
      <c r="F110" s="15"/>
      <c r="G110" s="27"/>
      <c r="H110" s="36"/>
      <c r="I110" s="27"/>
      <c r="J110" s="88"/>
      <c r="K110" s="88"/>
      <c r="L110" s="27"/>
      <c r="M110" s="27"/>
    </row>
    <row r="111" spans="2:13" s="7" customFormat="1" ht="23.25" customHeight="1">
      <c r="B111" s="21" t="s">
        <v>101</v>
      </c>
      <c r="C111" s="21">
        <v>3</v>
      </c>
      <c r="D111" s="35">
        <v>0</v>
      </c>
      <c r="E111" s="65">
        <v>45670</v>
      </c>
      <c r="F111" s="44"/>
      <c r="G111" s="21" t="s">
        <v>102</v>
      </c>
      <c r="H111" s="36" t="str" cm="1">
        <f t="array" aca="1" ref="H111" ca="1">INDIRECT("'Import (L3)'!"&amp;G111)</f>
        <v>13-Jan-25</v>
      </c>
      <c r="I111" s="83" t="str">
        <f>'Import (L3)'!C43</f>
        <v>13-Jan-25</v>
      </c>
      <c r="J111" s="88"/>
      <c r="K111" s="88"/>
      <c r="L111" s="27"/>
      <c r="M111" s="27"/>
    </row>
    <row r="112" spans="2:13" s="7" customFormat="1" ht="15" customHeight="1">
      <c r="B112" s="27"/>
      <c r="C112" s="27"/>
      <c r="D112" s="27"/>
      <c r="E112" s="65">
        <v>45671</v>
      </c>
      <c r="F112" s="44"/>
      <c r="G112" s="21" t="s">
        <v>102</v>
      </c>
      <c r="H112" s="36" t="str" cm="1">
        <f t="array" aca="1" ref="H112" ca="1">INDIRECT("'Import (L3)'!"&amp;G112)</f>
        <v>13-Jan-25</v>
      </c>
      <c r="I112" s="27"/>
      <c r="J112" s="88"/>
      <c r="K112" s="88"/>
      <c r="L112" s="27"/>
      <c r="M112" s="27"/>
    </row>
    <row r="113" spans="2:13" s="7" customFormat="1" ht="23.25" customHeight="1">
      <c r="B113" s="21">
        <v>31</v>
      </c>
      <c r="C113" s="21">
        <v>3</v>
      </c>
      <c r="D113" s="35">
        <v>9</v>
      </c>
      <c r="E113" s="63">
        <v>7</v>
      </c>
      <c r="F113" s="44"/>
      <c r="G113" s="21" t="s">
        <v>103</v>
      </c>
      <c r="H113" s="36" cm="1">
        <f t="array" aca="1" ref="H113" ca="1">INDIRECT("'Import (L3)'!"&amp;G113)</f>
        <v>7</v>
      </c>
      <c r="I113" s="27"/>
      <c r="J113" s="88"/>
      <c r="K113" s="88"/>
      <c r="L113" s="27"/>
      <c r="M113" s="27"/>
    </row>
    <row r="114" spans="2:13" s="7" customFormat="1" ht="23.25" customHeight="1">
      <c r="B114" s="21">
        <v>32</v>
      </c>
      <c r="C114" s="21">
        <v>3</v>
      </c>
      <c r="D114" s="35">
        <v>9</v>
      </c>
      <c r="E114" s="65" t="s">
        <v>332</v>
      </c>
      <c r="F114" s="44"/>
      <c r="G114" s="21" t="s">
        <v>104</v>
      </c>
      <c r="H114" s="36" t="str" cm="1">
        <f t="array" aca="1" ref="H114" ca="1">INDIRECT("'Import (L3)'!"&amp;G114)</f>
        <v>30-Jan-25</v>
      </c>
      <c r="I114" s="27"/>
      <c r="J114" s="88"/>
      <c r="K114" s="88"/>
      <c r="L114" s="27"/>
      <c r="M114" s="27"/>
    </row>
    <row r="115" spans="2:13" s="7" customFormat="1" ht="23.25" customHeight="1">
      <c r="B115" s="21">
        <v>33</v>
      </c>
      <c r="C115" s="21">
        <v>3</v>
      </c>
      <c r="D115" s="35">
        <v>9</v>
      </c>
      <c r="E115" s="63">
        <v>7</v>
      </c>
      <c r="F115" s="44"/>
      <c r="G115" s="21" t="s">
        <v>105</v>
      </c>
      <c r="H115" s="36" cm="1">
        <f t="array" aca="1" ref="H115" ca="1">INDIRECT("'Import (L3)'!"&amp;G115)</f>
        <v>7</v>
      </c>
      <c r="I115" s="27"/>
      <c r="J115" s="88"/>
      <c r="K115" s="88"/>
      <c r="L115" s="27"/>
      <c r="M115" s="27"/>
    </row>
    <row r="116" spans="2:13" s="7" customFormat="1" ht="23.25" customHeight="1">
      <c r="B116" s="21">
        <v>34</v>
      </c>
      <c r="C116" s="21">
        <v>3</v>
      </c>
      <c r="D116" s="35">
        <v>9</v>
      </c>
      <c r="E116" s="63" t="s">
        <v>197</v>
      </c>
      <c r="F116" s="44"/>
      <c r="G116" s="21" t="s">
        <v>106</v>
      </c>
      <c r="H116" s="36" t="str" cm="1">
        <f t="array" aca="1" ref="H116" ca="1">INDIRECT("'Import (L3)'!"&amp;G116)</f>
        <v>Rin Tsukuda</v>
      </c>
      <c r="I116" s="27"/>
      <c r="J116" s="88"/>
      <c r="K116" s="88"/>
      <c r="L116" s="27"/>
      <c r="M116" s="27"/>
    </row>
    <row r="117" spans="2:13" s="7" customFormat="1" ht="23.25" customHeight="1">
      <c r="B117" s="21">
        <v>35</v>
      </c>
      <c r="C117" s="21">
        <v>3</v>
      </c>
      <c r="D117" s="35">
        <v>9</v>
      </c>
      <c r="E117" s="65" t="s">
        <v>330</v>
      </c>
      <c r="F117" s="44"/>
      <c r="G117" s="21" t="s">
        <v>107</v>
      </c>
      <c r="H117" s="36" t="str" cm="1">
        <f t="array" aca="1" ref="H117" ca="1">INDIRECT("'Import (L3)'!"&amp;G117)</f>
        <v>28-Jan-25</v>
      </c>
      <c r="I117" s="27"/>
      <c r="J117" s="88"/>
      <c r="K117" s="88"/>
      <c r="L117" s="27"/>
      <c r="M117" s="27"/>
    </row>
    <row r="118" spans="2:13" s="7" customFormat="1" ht="23.25" customHeight="1">
      <c r="B118" s="21">
        <v>36</v>
      </c>
      <c r="C118" s="21">
        <v>3</v>
      </c>
      <c r="D118" s="35">
        <v>9</v>
      </c>
      <c r="E118" s="63">
        <v>4</v>
      </c>
      <c r="F118" s="44"/>
      <c r="G118" s="21" t="s">
        <v>108</v>
      </c>
      <c r="H118" s="36" cm="1">
        <f t="array" aca="1" ref="H118" ca="1">INDIRECT("'Import (L3)'!"&amp;G118)</f>
        <v>4</v>
      </c>
      <c r="I118" s="27"/>
      <c r="J118" s="88"/>
      <c r="K118" s="88"/>
      <c r="L118" s="27"/>
      <c r="M118" s="27"/>
    </row>
    <row r="119" spans="2:13" s="7" customFormat="1" ht="23.25" customHeight="1">
      <c r="B119" s="21">
        <v>37</v>
      </c>
      <c r="C119" s="21">
        <v>3</v>
      </c>
      <c r="D119" s="35">
        <v>9</v>
      </c>
      <c r="E119" s="63" t="s">
        <v>287</v>
      </c>
      <c r="F119" s="44"/>
      <c r="G119" s="21" t="s">
        <v>109</v>
      </c>
      <c r="H119" s="36" t="str" cm="1">
        <f t="array" aca="1" ref="H119" ca="1">INDIRECT("'Import (L3)'!"&amp;G119)</f>
        <v>Matías Ferrero</v>
      </c>
      <c r="I119" s="27"/>
      <c r="J119" s="88"/>
      <c r="K119" s="88"/>
      <c r="L119" s="27"/>
      <c r="M119" s="27"/>
    </row>
    <row r="120" spans="2:13" s="7" customFormat="1" ht="23.25" customHeight="1">
      <c r="B120" s="21">
        <v>38</v>
      </c>
      <c r="C120" s="21">
        <v>3</v>
      </c>
      <c r="D120" s="35">
        <v>9</v>
      </c>
      <c r="E120" s="63">
        <v>3</v>
      </c>
      <c r="F120" s="44"/>
      <c r="G120" s="21" t="s">
        <v>110</v>
      </c>
      <c r="H120" s="36" cm="1">
        <f t="array" aca="1" ref="H120" ca="1">INDIRECT("'Import (L3)'!"&amp;G120)</f>
        <v>3</v>
      </c>
      <c r="I120" s="27"/>
      <c r="J120" s="88"/>
      <c r="K120" s="88"/>
      <c r="L120" s="27"/>
      <c r="M120" s="27"/>
    </row>
    <row r="121" spans="2:13" s="7" customFormat="1" ht="23.25" customHeight="1">
      <c r="B121" s="21">
        <v>39</v>
      </c>
      <c r="C121" s="21">
        <v>3</v>
      </c>
      <c r="D121" s="35">
        <v>9</v>
      </c>
      <c r="E121" s="63">
        <v>5</v>
      </c>
      <c r="F121" s="44"/>
      <c r="G121" s="21" t="s">
        <v>111</v>
      </c>
      <c r="H121" s="36" cm="1">
        <f t="array" aca="1" ref="H121" ca="1">INDIRECT("'Import (L3)'!"&amp;G121)</f>
        <v>5</v>
      </c>
      <c r="I121" s="27"/>
      <c r="J121" s="88"/>
      <c r="K121" s="88"/>
      <c r="L121" s="27"/>
      <c r="M121" s="27"/>
    </row>
    <row r="122" spans="2:13" s="7" customFormat="1" ht="23.25" customHeight="1">
      <c r="B122" s="21">
        <v>40</v>
      </c>
      <c r="C122" s="21">
        <v>3</v>
      </c>
      <c r="D122" s="35">
        <v>9</v>
      </c>
      <c r="E122" s="63" t="s">
        <v>288</v>
      </c>
      <c r="F122" s="44"/>
      <c r="G122" s="21" t="s">
        <v>112</v>
      </c>
      <c r="H122" s="36" t="str" cm="1">
        <f t="array" aca="1" ref="H122" ca="1">INDIRECT("'Import (L3)'!"&amp;G122)</f>
        <v>Nia Okafor</v>
      </c>
      <c r="I122" s="27"/>
      <c r="J122" s="88"/>
      <c r="K122" s="88"/>
      <c r="L122" s="27"/>
      <c r="M122" s="27"/>
    </row>
    <row r="123" spans="2:13" s="7" customFormat="1" ht="23.25" customHeight="1">
      <c r="B123" s="21">
        <v>41</v>
      </c>
      <c r="C123" s="21">
        <v>3</v>
      </c>
      <c r="D123" s="35">
        <v>9</v>
      </c>
      <c r="E123" s="63" t="s">
        <v>264</v>
      </c>
      <c r="F123" s="44"/>
      <c r="G123" s="21" t="s">
        <v>113</v>
      </c>
      <c r="H123" s="36" t="str" cm="1">
        <f t="array" aca="1" ref="H123" ca="1">INDIRECT("'Import (L3)'!"&amp;G123)</f>
        <v>Ballistic Engineer</v>
      </c>
      <c r="I123" s="27"/>
      <c r="J123" s="88"/>
      <c r="K123" s="88"/>
      <c r="L123" s="27"/>
      <c r="M123" s="27"/>
    </row>
    <row r="124" spans="2:13" s="7" customFormat="1" ht="23.25" customHeight="1">
      <c r="B124" s="21">
        <v>42</v>
      </c>
      <c r="C124" s="21">
        <v>3</v>
      </c>
      <c r="D124" s="35">
        <v>9</v>
      </c>
      <c r="E124" s="63">
        <v>2</v>
      </c>
      <c r="F124" s="44"/>
      <c r="G124" s="21" t="s">
        <v>114</v>
      </c>
      <c r="H124" s="36" cm="1">
        <f t="array" aca="1" ref="H124" ca="1">INDIRECT("'Import (L3)'!"&amp;G124)</f>
        <v>2</v>
      </c>
      <c r="I124" s="27"/>
      <c r="J124" s="88"/>
      <c r="K124" s="88"/>
      <c r="L124" s="27"/>
      <c r="M124" s="27"/>
    </row>
    <row r="125" spans="2:13" s="7" customFormat="1" ht="23.25" customHeight="1">
      <c r="B125" s="21">
        <v>43</v>
      </c>
      <c r="C125" s="21">
        <v>3</v>
      </c>
      <c r="D125" s="35">
        <v>9</v>
      </c>
      <c r="E125" s="65" t="s">
        <v>356</v>
      </c>
      <c r="F125" s="44"/>
      <c r="G125" s="21" t="s">
        <v>115</v>
      </c>
      <c r="H125" s="36" t="str" cm="1">
        <f t="array" aca="1" ref="H125" ca="1">INDIRECT("'Import (L3)'!"&amp;G125)</f>
        <v>05-Mar-25</v>
      </c>
      <c r="I125" s="27"/>
      <c r="J125" s="88"/>
      <c r="K125" s="88"/>
      <c r="L125" s="27"/>
      <c r="M125" s="27"/>
    </row>
    <row r="126" spans="2:13" s="7" customFormat="1" ht="23.25" customHeight="1">
      <c r="B126" s="21">
        <v>44</v>
      </c>
      <c r="C126" s="21">
        <v>3</v>
      </c>
      <c r="D126" s="35">
        <v>9</v>
      </c>
      <c r="E126" s="65" t="s">
        <v>316</v>
      </c>
      <c r="F126" s="44"/>
      <c r="G126" s="21" t="s">
        <v>116</v>
      </c>
      <c r="H126" s="36" t="str" cm="1">
        <f t="array" aca="1" ref="H126" ca="1">INDIRECT("'Import (L3)'!"&amp;G126)</f>
        <v>08-Jan-25</v>
      </c>
      <c r="I126" s="27"/>
      <c r="J126" s="88"/>
      <c r="K126" s="88"/>
      <c r="L126" s="27"/>
      <c r="M126" s="27"/>
    </row>
    <row r="127" spans="2:13" s="7" customFormat="1" ht="23.25" customHeight="1">
      <c r="B127" s="21">
        <v>45</v>
      </c>
      <c r="C127" s="21">
        <v>3</v>
      </c>
      <c r="D127" s="35">
        <v>9</v>
      </c>
      <c r="E127" s="63" t="s">
        <v>197</v>
      </c>
      <c r="F127" s="44"/>
      <c r="G127" s="21" t="s">
        <v>117</v>
      </c>
      <c r="H127" s="36" t="str" cm="1">
        <f t="array" aca="1" ref="H127" ca="1">INDIRECT("'Import (L3)'!"&amp;G127)</f>
        <v>Rin Tsukuda</v>
      </c>
      <c r="I127" s="27"/>
      <c r="J127" s="88"/>
      <c r="K127" s="88"/>
      <c r="L127" s="27"/>
      <c r="M127" s="27"/>
    </row>
    <row r="128" spans="2:13" s="7" customFormat="1" ht="23.25" customHeight="1">
      <c r="B128" s="21">
        <v>46</v>
      </c>
      <c r="C128" s="21">
        <v>3</v>
      </c>
      <c r="D128" s="35">
        <v>9</v>
      </c>
      <c r="E128" s="65" t="s">
        <v>354</v>
      </c>
      <c r="F128" s="44"/>
      <c r="G128" s="21" t="s">
        <v>118</v>
      </c>
      <c r="H128" s="36" t="str" cm="1">
        <f t="array" aca="1" ref="H128" ca="1">INDIRECT("'Import (L3)'!"&amp;G128)</f>
        <v>03-Mar-25</v>
      </c>
      <c r="I128" s="27"/>
      <c r="J128" s="88"/>
      <c r="K128" s="88"/>
      <c r="L128" s="27"/>
      <c r="M128" s="27"/>
    </row>
    <row r="129" spans="1:13" s="7" customFormat="1" ht="23.25" customHeight="1">
      <c r="B129" s="21">
        <v>47</v>
      </c>
      <c r="C129" s="21">
        <v>3</v>
      </c>
      <c r="D129" s="35">
        <v>9</v>
      </c>
      <c r="E129" s="65" t="s">
        <v>318</v>
      </c>
      <c r="F129" s="44"/>
      <c r="G129" s="21" t="s">
        <v>119</v>
      </c>
      <c r="H129" s="36" t="str" cm="1">
        <f t="array" aca="1" ref="H129" ca="1">INDIRECT("'Import (L3)'!"&amp;G129)</f>
        <v>10-Jan-25</v>
      </c>
      <c r="I129" s="27"/>
      <c r="J129" s="88"/>
      <c r="K129" s="88"/>
      <c r="L129" s="27"/>
      <c r="M129" s="27"/>
    </row>
    <row r="130" spans="1:13" s="7" customFormat="1" ht="23.25" customHeight="1">
      <c r="B130" s="21">
        <v>48</v>
      </c>
      <c r="C130" s="21">
        <v>3</v>
      </c>
      <c r="D130" s="35">
        <v>9</v>
      </c>
      <c r="E130" s="63" t="s">
        <v>264</v>
      </c>
      <c r="F130" s="44"/>
      <c r="G130" s="21" t="s">
        <v>120</v>
      </c>
      <c r="H130" s="36" t="str" cm="1">
        <f t="array" aca="1" ref="H130" ca="1">INDIRECT("'Import (L3)'!"&amp;G130)</f>
        <v>Ballistic Engineer</v>
      </c>
      <c r="I130" s="27"/>
      <c r="J130" s="88"/>
      <c r="K130" s="88"/>
      <c r="L130" s="27"/>
      <c r="M130" s="27"/>
    </row>
    <row r="131" spans="1:13" s="7" customFormat="1" ht="23.25" customHeight="1">
      <c r="B131" s="21">
        <v>49</v>
      </c>
      <c r="C131" s="21">
        <v>3</v>
      </c>
      <c r="D131" s="35">
        <v>9</v>
      </c>
      <c r="E131" s="65" t="s">
        <v>373</v>
      </c>
      <c r="F131" s="44"/>
      <c r="G131" s="21" t="s">
        <v>121</v>
      </c>
      <c r="H131" s="36" t="str" cm="1">
        <f t="array" aca="1" ref="H131" ca="1">INDIRECT("'Import (L3)'!"&amp;G131)</f>
        <v>28-Mar-25</v>
      </c>
      <c r="I131" s="27"/>
      <c r="J131" s="88"/>
      <c r="K131" s="88"/>
      <c r="L131" s="27"/>
      <c r="M131" s="27"/>
    </row>
    <row r="132" spans="1:13" s="7" customFormat="1" ht="23.25" customHeight="1">
      <c r="B132" s="21">
        <v>50</v>
      </c>
      <c r="C132" s="21">
        <v>3</v>
      </c>
      <c r="D132" s="35">
        <v>9</v>
      </c>
      <c r="E132" s="63">
        <v>8</v>
      </c>
      <c r="F132" s="44"/>
      <c r="G132" s="21" t="s">
        <v>122</v>
      </c>
      <c r="H132" s="36" cm="1">
        <f t="array" aca="1" ref="H132" ca="1">INDIRECT("'Import (L3)'!"&amp;G132)</f>
        <v>8</v>
      </c>
      <c r="I132" s="27"/>
      <c r="J132" s="88"/>
      <c r="K132" s="88"/>
      <c r="L132" s="27"/>
      <c r="M132" s="27"/>
    </row>
    <row r="133" spans="1:13" s="7" customFormat="1" ht="15" customHeight="1">
      <c r="A133" s="8"/>
      <c r="B133" s="8"/>
      <c r="C133" s="8"/>
      <c r="D133" s="8"/>
      <c r="E133" s="8"/>
      <c r="F133" s="8"/>
      <c r="G133" s="8"/>
      <c r="H133" s="36"/>
      <c r="I133" s="27"/>
      <c r="J133" s="88"/>
      <c r="K133" s="88"/>
      <c r="L133" s="27"/>
      <c r="M133" s="27"/>
    </row>
    <row r="134" spans="1:13" s="7" customFormat="1" ht="15" customHeight="1" thickBot="1">
      <c r="A134" s="8"/>
      <c r="B134" s="8"/>
      <c r="C134" s="8"/>
      <c r="D134" s="8"/>
      <c r="E134" s="8"/>
      <c r="F134" s="8"/>
      <c r="G134" s="8"/>
      <c r="H134" s="36"/>
      <c r="I134" s="27"/>
      <c r="J134" s="88"/>
      <c r="K134" s="88"/>
      <c r="L134" s="27"/>
      <c r="M134" s="27"/>
    </row>
    <row r="135" spans="1:13" s="7" customFormat="1" ht="25.5" customHeight="1" thickBot="1">
      <c r="B135" s="64" t="s">
        <v>123</v>
      </c>
      <c r="C135" s="6" t="s">
        <v>89</v>
      </c>
      <c r="D135" s="27"/>
      <c r="E135" s="27"/>
      <c r="F135" s="15"/>
      <c r="G135" s="27"/>
      <c r="H135" s="36"/>
      <c r="I135" s="27"/>
      <c r="J135" s="88"/>
      <c r="K135" s="88"/>
      <c r="L135" s="27"/>
      <c r="M135" s="27"/>
    </row>
    <row r="136" spans="1:13" s="7" customFormat="1" ht="15" customHeight="1">
      <c r="B136" s="30"/>
      <c r="C136" s="27"/>
      <c r="D136" s="27"/>
      <c r="E136" s="27"/>
      <c r="F136" s="15"/>
      <c r="G136" s="27"/>
      <c r="H136" s="36"/>
      <c r="I136" s="27"/>
      <c r="J136" s="88"/>
      <c r="K136" s="88"/>
      <c r="L136" s="27"/>
      <c r="M136" s="27"/>
    </row>
    <row r="137" spans="1:13" s="7" customFormat="1" ht="15" customHeight="1">
      <c r="B137" s="30" t="s">
        <v>124</v>
      </c>
      <c r="C137" s="27"/>
      <c r="D137" s="27"/>
      <c r="E137" s="27"/>
      <c r="F137" s="15"/>
      <c r="G137" s="27"/>
      <c r="H137" s="36"/>
      <c r="I137" s="27"/>
      <c r="J137" s="88"/>
      <c r="K137" s="88"/>
      <c r="L137" s="27"/>
      <c r="M137" s="27"/>
    </row>
    <row r="138" spans="1:13" s="7" customFormat="1" ht="15" customHeight="1">
      <c r="B138" s="30" t="s">
        <v>125</v>
      </c>
      <c r="C138" s="15"/>
      <c r="D138" s="27"/>
      <c r="E138" s="27"/>
      <c r="F138" s="15"/>
      <c r="G138" s="36"/>
      <c r="H138" s="36"/>
      <c r="I138" s="27"/>
      <c r="J138" s="88"/>
      <c r="K138" s="88"/>
      <c r="L138" s="27"/>
      <c r="M138" s="27"/>
    </row>
    <row r="139" spans="1:13" s="7" customFormat="1" ht="15" customHeight="1">
      <c r="B139" s="30" t="s">
        <v>126</v>
      </c>
      <c r="C139" s="27"/>
      <c r="D139" s="27"/>
      <c r="E139" s="27"/>
      <c r="F139" s="15"/>
      <c r="G139" s="36"/>
      <c r="H139" s="36"/>
      <c r="I139" s="27"/>
      <c r="J139" s="88"/>
      <c r="K139" s="88"/>
      <c r="L139" s="27"/>
      <c r="M139" s="27"/>
    </row>
    <row r="140" spans="1:13" s="7" customFormat="1" ht="15" customHeight="1">
      <c r="B140" s="30" t="s">
        <v>127</v>
      </c>
      <c r="C140" s="27"/>
      <c r="D140" s="27"/>
      <c r="E140" s="27"/>
      <c r="F140" s="15"/>
      <c r="G140" s="36"/>
      <c r="H140" s="36"/>
      <c r="I140" s="27"/>
      <c r="J140" s="88"/>
      <c r="K140" s="88"/>
      <c r="L140" s="27"/>
      <c r="M140" s="27"/>
    </row>
    <row r="141" spans="1:13" s="7" customFormat="1" ht="15" customHeight="1">
      <c r="B141" s="30"/>
      <c r="C141" s="27" t="s">
        <v>128</v>
      </c>
      <c r="D141" s="27"/>
      <c r="E141" s="27"/>
      <c r="F141" s="15"/>
      <c r="G141" s="36"/>
      <c r="H141" s="36"/>
      <c r="I141" s="27"/>
      <c r="J141" s="88"/>
      <c r="K141" s="88"/>
      <c r="L141" s="27"/>
      <c r="M141" s="27"/>
    </row>
    <row r="142" spans="1:13" s="7" customFormat="1" ht="15" customHeight="1">
      <c r="B142" s="30" t="s">
        <v>129</v>
      </c>
      <c r="C142" s="27"/>
      <c r="D142" s="27"/>
      <c r="E142" s="27"/>
      <c r="F142" s="15"/>
      <c r="G142" s="36"/>
      <c r="H142" s="36"/>
      <c r="I142" s="8"/>
      <c r="J142" s="88"/>
      <c r="K142" s="88"/>
      <c r="L142" s="8"/>
      <c r="M142" s="8"/>
    </row>
    <row r="143" spans="1:13" s="7" customFormat="1" ht="15" customHeight="1">
      <c r="B143" s="30" t="s">
        <v>130</v>
      </c>
      <c r="C143" s="27"/>
      <c r="D143" s="27"/>
      <c r="E143" s="27"/>
      <c r="F143" s="15"/>
      <c r="G143" s="36"/>
      <c r="H143" s="36"/>
      <c r="I143" s="8"/>
      <c r="J143" s="88"/>
      <c r="K143" s="88"/>
      <c r="L143" s="8"/>
      <c r="M143" s="8"/>
    </row>
    <row r="144" spans="1:13" s="7" customFormat="1" ht="15" customHeight="1">
      <c r="B144" s="30"/>
      <c r="C144" s="27" t="s">
        <v>131</v>
      </c>
      <c r="D144" s="27"/>
      <c r="E144" s="27"/>
      <c r="F144" s="15"/>
      <c r="G144" s="36"/>
      <c r="H144" s="36"/>
      <c r="I144" s="8"/>
      <c r="J144" s="88"/>
      <c r="K144" s="88"/>
      <c r="L144" s="8"/>
      <c r="M144" s="8"/>
    </row>
    <row r="145" spans="2:24" s="7" customFormat="1" ht="15" customHeight="1">
      <c r="B145" s="27"/>
      <c r="C145" s="27" t="s">
        <v>132</v>
      </c>
      <c r="D145" s="27"/>
      <c r="E145" s="27"/>
      <c r="F145" s="15"/>
      <c r="G145" s="36"/>
      <c r="H145" s="36"/>
      <c r="I145" s="8"/>
      <c r="J145" s="88"/>
      <c r="K145" s="88"/>
      <c r="L145" s="8"/>
      <c r="M145" s="8"/>
    </row>
    <row r="146" spans="2:24" s="7" customFormat="1" ht="15" customHeight="1">
      <c r="B146" s="27"/>
      <c r="C146" s="27"/>
      <c r="D146" s="27"/>
      <c r="E146" s="27"/>
      <c r="F146" s="15"/>
      <c r="G146" s="36"/>
      <c r="H146" s="36"/>
      <c r="I146" s="8"/>
      <c r="J146" s="88"/>
      <c r="K146" s="88"/>
      <c r="L146" s="8"/>
      <c r="M146" s="8"/>
    </row>
    <row r="147" spans="2:24" s="7" customFormat="1" ht="15" customHeight="1" outlineLevel="1">
      <c r="B147" s="27"/>
      <c r="C147" s="53" t="s">
        <v>133</v>
      </c>
      <c r="D147" s="27"/>
      <c r="E147" s="27"/>
      <c r="F147" s="15"/>
      <c r="G147" s="36"/>
      <c r="H147" s="36"/>
      <c r="I147" s="8"/>
      <c r="J147" s="88"/>
      <c r="K147" s="88"/>
      <c r="L147" s="8"/>
      <c r="M147" s="8"/>
    </row>
    <row r="148" spans="2:24" s="7" customFormat="1" ht="15" customHeight="1" outlineLevel="1">
      <c r="B148" s="27"/>
      <c r="C148" s="53" t="s">
        <v>134</v>
      </c>
      <c r="D148" s="27"/>
      <c r="E148" s="27"/>
      <c r="F148" s="15"/>
      <c r="G148" s="36"/>
      <c r="H148" s="36"/>
      <c r="I148" s="8"/>
      <c r="J148" s="88"/>
      <c r="K148" s="88"/>
      <c r="L148" s="8"/>
      <c r="M148" s="8"/>
    </row>
    <row r="149" spans="2:24" s="7" customFormat="1" ht="15" customHeight="1" outlineLevel="1">
      <c r="B149" s="27"/>
      <c r="C149" s="53" t="s">
        <v>135</v>
      </c>
      <c r="D149" s="27"/>
      <c r="E149" s="27"/>
      <c r="F149" s="15"/>
      <c r="G149" s="36"/>
      <c r="H149" s="36"/>
      <c r="I149" s="8"/>
      <c r="J149" s="88"/>
      <c r="K149" s="88"/>
      <c r="L149" s="8"/>
      <c r="M149" s="8" t="str">
        <f>I152&amp;";"&amp;_xlfn.TEXTJOIN(";",,_xlfn.TAKE(_xlfn.ANCHORARRAY(J153),,1))&amp;"; ;"</f>
        <v>Environmental Impact Assessment Team;Carrington, Mason;Ford, Sebastian;Thornton, Aria; ;</v>
      </c>
    </row>
    <row r="150" spans="2:24" s="7" customFormat="1" ht="15" customHeight="1" outlineLevel="1" thickBot="1">
      <c r="B150" s="30"/>
      <c r="C150" s="27"/>
      <c r="D150" s="27"/>
      <c r="E150" s="27"/>
      <c r="F150" s="15"/>
      <c r="G150" s="29"/>
      <c r="H150" s="8"/>
      <c r="I150" s="8"/>
      <c r="J150" s="88"/>
      <c r="K150" s="88"/>
      <c r="L150" s="27"/>
      <c r="M150" s="27"/>
      <c r="X150" s="7" t="str">
        <f>M149</f>
        <v>Environmental Impact Assessment Team;Carrington, Mason;Ford, Sebastian;Thornton, Aria; ;</v>
      </c>
    </row>
    <row r="151" spans="2:24" s="7" customFormat="1" ht="25.5" customHeight="1" thickBot="1">
      <c r="B151" s="1" t="s">
        <v>12</v>
      </c>
      <c r="C151" s="1" t="s">
        <v>35</v>
      </c>
      <c r="D151" s="1" t="s">
        <v>14</v>
      </c>
      <c r="E151" s="3"/>
      <c r="F151" s="15"/>
      <c r="G151" s="1" t="s">
        <v>75</v>
      </c>
      <c r="H151" s="1" t="s">
        <v>136</v>
      </c>
      <c r="I151" s="8">
        <v>2</v>
      </c>
      <c r="J151" s="88"/>
      <c r="K151" s="88"/>
      <c r="L151" s="27"/>
      <c r="M151" s="27"/>
      <c r="S151" s="7" t="s">
        <v>82</v>
      </c>
      <c r="W151" s="7">
        <v>21</v>
      </c>
      <c r="X151" s="7" t="str">
        <f t="dataTable" ref="X151:X162" dt2D="0" dtr="0" r1="I151" ca="1"/>
        <v>Mission Design and Planning Team;Donovan, Amelia;Hartwell, Lucas;Okoye, Aisha;Reid, Benjamin;Tanaka, Hiroshi; ;</v>
      </c>
    </row>
    <row r="152" spans="2:24" s="7" customFormat="1" ht="15" customHeight="1">
      <c r="B152" s="27"/>
      <c r="C152" s="27"/>
      <c r="D152" s="27"/>
      <c r="E152" s="27"/>
      <c r="F152" s="15"/>
      <c r="G152" s="27"/>
      <c r="H152" s="27"/>
      <c r="I152" s="8" t="str" cm="1">
        <f t="array" ref="I152:J152">INDEX(G153:H174,I151,)</f>
        <v>Environmental Impact Assessment Team</v>
      </c>
      <c r="J152" s="88">
        <v>1</v>
      </c>
      <c r="K152" s="88"/>
      <c r="L152" s="27"/>
      <c r="M152" s="27"/>
      <c r="O152" s="7" t="str">
        <f>M153</f>
        <v>Carrington, Mason</v>
      </c>
      <c r="S152" s="7" t="s">
        <v>85</v>
      </c>
      <c r="W152" s="7">
        <v>1</v>
      </c>
      <c r="X152" s="7" t="str">
        <v>Rocket Engineering Team;Caldwell, Henry;Callahan, Sophia;Cheng, Isabella;Faizan, Amina;Grayson, Charlotte;Hayes, Alexander;Kim, Ethan;Sharma, Ananya; ;</v>
      </c>
    </row>
    <row r="153" spans="2:24" s="7" customFormat="1" ht="23.25" customHeight="1">
      <c r="B153" s="21" t="s">
        <v>137</v>
      </c>
      <c r="C153" s="21">
        <v>4</v>
      </c>
      <c r="D153" s="35">
        <v>0</v>
      </c>
      <c r="E153" s="63" t="s">
        <v>138</v>
      </c>
      <c r="F153" s="44"/>
      <c r="G153" s="49" t="s">
        <v>85</v>
      </c>
      <c r="H153" s="49">
        <v>5</v>
      </c>
      <c r="I153" s="8" t="str" cm="1">
        <f t="array" ref="I153:I155">_xlfn._xlws.FILTER(_tTeam[Role],_tTeam[Team]=I152)</f>
        <v>Environmental Engineer</v>
      </c>
      <c r="J153" s="88" t="str" cm="1">
        <f t="array" ref="J153:K155">_xlfn.LET(_xlpm.s, _xlfn.TEXTJOIN(, ,_xlfn.ANCHORARRAY( I153)), _xlpm.z, _xlfn._xlws.FILTER(_nH, ISNUMBER(FIND(_xlfn.CHOOSECOLS(_nH, 2), _xlpm.s))), _xlfn._xlws.SORT(_xlpm.z, 1))</f>
        <v>Carrington, Mason</v>
      </c>
      <c r="K153" s="88" t="str">
        <v>Impact Analyst</v>
      </c>
      <c r="L153" s="27"/>
      <c r="M153" s="27" t="str" cm="1">
        <f t="array" ref="M153">INDEX(_xlfn.ANCHORARRAY(J153),J152,1)</f>
        <v>Carrington, Mason</v>
      </c>
      <c r="N153" s="7" cm="1">
        <f t="array" ref="N153:N174">_xlfn.SEQUENCE(22,1)</f>
        <v>1</v>
      </c>
      <c r="O153" s="7" t="str">
        <f t="dataTable" ref="O153:O174" dt2D="0" dtr="0" r1="I151"/>
        <v>Grayson, Charlotte</v>
      </c>
      <c r="S153" s="7" t="s">
        <v>84</v>
      </c>
      <c r="W153" s="7">
        <v>7</v>
      </c>
      <c r="X153" s="7" t="str">
        <v>Avionics and Electronics Team;Carrington, Emily;Delaney, Jack;Ferrero, Matías;Fletcher, Liam;Harrington, Mia;Morozov, Levka;Prescott, Grace;Sheffield, Ava;Zhang, Wei; ;</v>
      </c>
    </row>
    <row r="154" spans="2:24" s="7" customFormat="1" ht="15" customHeight="1">
      <c r="B154" s="27"/>
      <c r="C154" s="27"/>
      <c r="D154" s="27"/>
      <c r="E154" s="40"/>
      <c r="F154" s="15"/>
      <c r="G154" s="49" t="s">
        <v>258</v>
      </c>
      <c r="H154" s="49">
        <v>1</v>
      </c>
      <c r="I154" s="8" t="str">
        <v>Sustainability Officer</v>
      </c>
      <c r="J154" s="88" t="str">
        <v>Ford, Sebastian</v>
      </c>
      <c r="K154" s="88" t="str">
        <v>Environmental Engineer</v>
      </c>
      <c r="L154" s="42"/>
      <c r="M154" s="42"/>
      <c r="N154" s="7">
        <v>2</v>
      </c>
      <c r="O154" s="7" t="str">
        <v>Carrington, Mason</v>
      </c>
      <c r="S154" s="7" t="s">
        <v>78</v>
      </c>
      <c r="W154" s="7">
        <v>20</v>
      </c>
      <c r="X154" s="7" t="str">
        <v>Payload Team;Ellison, Harper;Keaton, Oliver;Okafor, Nia; ;</v>
      </c>
    </row>
    <row r="155" spans="2:24" s="7" customFormat="1" ht="23.25" customHeight="1">
      <c r="B155" s="21">
        <v>51</v>
      </c>
      <c r="C155" s="21">
        <v>4</v>
      </c>
      <c r="D155" s="35">
        <v>11</v>
      </c>
      <c r="E155" s="63" t="s">
        <v>376</v>
      </c>
      <c r="F155" s="44"/>
      <c r="G155" s="49" t="s">
        <v>81</v>
      </c>
      <c r="H155" s="49">
        <v>2</v>
      </c>
      <c r="I155" s="8" t="str">
        <v>Impact Analyst</v>
      </c>
      <c r="J155" s="88" t="str">
        <v>Thornton, Aria</v>
      </c>
      <c r="K155" s="88" t="str">
        <v>Sustainability Officer</v>
      </c>
      <c r="L155" s="27"/>
      <c r="M155" s="27"/>
      <c r="N155" s="7">
        <v>3</v>
      </c>
      <c r="O155" s="7" t="str">
        <v>Wentworth, Lily</v>
      </c>
      <c r="S155" s="7" t="s">
        <v>87</v>
      </c>
      <c r="W155" s="7">
        <v>11</v>
      </c>
      <c r="X155" s="7" t="str">
        <v>Materials and Manufacturing Team;Morgan, Samuel;Ng, Elijah;Sterling, Chloe;Wainwright, Scarlett; ;</v>
      </c>
    </row>
    <row r="156" spans="2:24" s="7" customFormat="1" ht="23.25" customHeight="1">
      <c r="B156" s="21">
        <v>52</v>
      </c>
      <c r="C156" s="21">
        <v>4</v>
      </c>
      <c r="D156" s="35">
        <v>11</v>
      </c>
      <c r="E156" s="63" t="s">
        <v>391</v>
      </c>
      <c r="F156" s="44"/>
      <c r="G156" s="49" t="s">
        <v>86</v>
      </c>
      <c r="H156" s="49">
        <v>5</v>
      </c>
      <c r="I156" s="8"/>
      <c r="J156" s="88"/>
      <c r="K156" s="88"/>
      <c r="L156" s="27"/>
      <c r="M156" s="27"/>
      <c r="N156" s="7">
        <v>4</v>
      </c>
      <c r="O156" s="7" t="str">
        <v>Whitmore, Ella</v>
      </c>
      <c r="S156" s="7" t="s">
        <v>83</v>
      </c>
      <c r="W156" s="7">
        <v>10</v>
      </c>
      <c r="X156" s="7" t="str">
        <v>Safety and Risk Assessment Team;Aisyah, Nur;Blake, Owen;Dawson, Abigail;Hawthorne, Natalie; ;</v>
      </c>
    </row>
    <row r="157" spans="2:24" s="7" customFormat="1" ht="23.25" customHeight="1">
      <c r="B157" s="21">
        <v>53</v>
      </c>
      <c r="C157" s="21">
        <v>4</v>
      </c>
      <c r="D157" s="35">
        <v>11</v>
      </c>
      <c r="E157" s="63" t="s">
        <v>377</v>
      </c>
      <c r="F157" s="44"/>
      <c r="G157" s="49" t="s">
        <v>80</v>
      </c>
      <c r="H157" s="49">
        <v>3</v>
      </c>
      <c r="I157" s="8"/>
      <c r="J157" s="88"/>
      <c r="K157" s="88"/>
      <c r="L157" s="27"/>
      <c r="M157" s="27"/>
      <c r="N157" s="7">
        <v>5</v>
      </c>
      <c r="O157" s="7" t="str">
        <v>Prescott, Caleb</v>
      </c>
      <c r="S157" s="7" t="s">
        <v>79</v>
      </c>
      <c r="W157" s="7">
        <v>17</v>
      </c>
      <c r="X157" s="7" t="str">
        <v>Public Relations and Outreach Team;Abdullah, Fatimah;Fairfax, Julian;Harlow, Victoria;Westwood, Dylan; ;</v>
      </c>
    </row>
    <row r="158" spans="2:24" s="7" customFormat="1" ht="23.25" customHeight="1">
      <c r="B158" s="21">
        <v>54</v>
      </c>
      <c r="C158" s="21">
        <v>4</v>
      </c>
      <c r="D158" s="35">
        <v>11</v>
      </c>
      <c r="E158" s="63" t="s">
        <v>378</v>
      </c>
      <c r="F158" s="44"/>
      <c r="G158" s="49" t="s">
        <v>82</v>
      </c>
      <c r="H158" s="49">
        <v>3</v>
      </c>
      <c r="I158" s="8"/>
      <c r="J158" s="88"/>
      <c r="K158" s="88"/>
      <c r="L158" s="27"/>
      <c r="M158" s="27"/>
      <c r="N158" s="7">
        <v>6</v>
      </c>
      <c r="O158" s="7" t="str">
        <v>Okoye, Aisha</v>
      </c>
      <c r="S158" s="7" t="s">
        <v>80</v>
      </c>
      <c r="W158" s="7">
        <v>5</v>
      </c>
      <c r="X158" s="7" t="str">
        <v>Astronaut Training &amp; Support Team;Arlington, Hazel;Nguyen, Zachary;Prescott, Caleb; ;</v>
      </c>
    </row>
    <row r="159" spans="2:24" s="7" customFormat="1" ht="23.25" customHeight="1">
      <c r="B159" s="21">
        <v>55</v>
      </c>
      <c r="C159" s="21">
        <v>4</v>
      </c>
      <c r="D159" s="35">
        <v>11</v>
      </c>
      <c r="E159" s="63" t="s">
        <v>379</v>
      </c>
      <c r="F159" s="44"/>
      <c r="G159" s="49" t="s">
        <v>84</v>
      </c>
      <c r="H159" s="49">
        <v>5</v>
      </c>
      <c r="I159" s="8"/>
      <c r="J159" s="88"/>
      <c r="K159" s="88"/>
      <c r="M159" s="27"/>
      <c r="N159" s="7">
        <v>7</v>
      </c>
      <c r="O159" s="7" t="str">
        <v>Harrington, Mia</v>
      </c>
      <c r="S159" s="7" t="s">
        <v>77</v>
      </c>
      <c r="W159" s="7">
        <v>8</v>
      </c>
      <c r="X159" s="7" t="str">
        <v>Finance and Budget Team;Bellinger, Adam;Davenport, Isla;Rowe, Nathaniel;Winslow, Penelope; ;</v>
      </c>
    </row>
    <row r="160" spans="2:24" s="7" customFormat="1" ht="23.25" customHeight="1">
      <c r="B160" s="21">
        <v>56</v>
      </c>
      <c r="C160" s="21">
        <v>4</v>
      </c>
      <c r="D160" s="35">
        <v>11</v>
      </c>
      <c r="E160" s="63" t="s">
        <v>380</v>
      </c>
      <c r="F160" s="44"/>
      <c r="G160" s="49" t="s">
        <v>77</v>
      </c>
      <c r="H160" s="49">
        <v>1</v>
      </c>
      <c r="I160" s="8"/>
      <c r="J160" s="88"/>
      <c r="K160" s="88"/>
      <c r="L160" s="27"/>
      <c r="M160" s="27"/>
      <c r="N160" s="7">
        <v>8</v>
      </c>
      <c r="O160" s="7" t="str">
        <v>Bellinger, Adam</v>
      </c>
      <c r="S160" s="7" t="s">
        <v>81</v>
      </c>
      <c r="W160" s="7">
        <v>3</v>
      </c>
      <c r="X160" s="7" t="str">
        <v>Legal and Compliance Team;Huxley, Ryan;Wentworth, Lily;Wong, MeiLing; ;</v>
      </c>
    </row>
    <row r="161" spans="2:24" s="7" customFormat="1" ht="23.25" customHeight="1">
      <c r="B161" s="21">
        <v>57</v>
      </c>
      <c r="C161" s="21">
        <v>4</v>
      </c>
      <c r="D161" s="35">
        <v>11</v>
      </c>
      <c r="E161" s="63" t="s">
        <v>381</v>
      </c>
      <c r="F161" s="44"/>
      <c r="G161" s="49" t="s">
        <v>85</v>
      </c>
      <c r="H161" s="49">
        <v>8</v>
      </c>
      <c r="I161" s="8"/>
      <c r="J161" s="88"/>
      <c r="K161" s="88"/>
      <c r="L161" s="27"/>
      <c r="M161" s="27"/>
      <c r="N161" s="7">
        <v>9</v>
      </c>
      <c r="O161" s="7" t="str">
        <v>Sharma, Ananya</v>
      </c>
      <c r="S161" s="7" t="s">
        <v>258</v>
      </c>
      <c r="W161" s="7">
        <v>2</v>
      </c>
      <c r="X161" s="7" t="str">
        <v>Environmental Impact Assessment Team;Carrington, Mason;Ford, Sebastian;Thornton, Aria; ;</v>
      </c>
    </row>
    <row r="162" spans="2:24" s="7" customFormat="1" ht="23.25" customHeight="1">
      <c r="B162" s="21">
        <v>58</v>
      </c>
      <c r="C162" s="21">
        <v>4</v>
      </c>
      <c r="D162" s="35">
        <v>11</v>
      </c>
      <c r="E162" s="63" t="s">
        <v>382</v>
      </c>
      <c r="F162" s="44"/>
      <c r="G162" s="49" t="s">
        <v>83</v>
      </c>
      <c r="H162" s="49">
        <v>3</v>
      </c>
      <c r="I162" s="8"/>
      <c r="J162" s="88"/>
      <c r="K162" s="88"/>
      <c r="L162" s="27"/>
      <c r="M162" s="27"/>
      <c r="N162" s="7">
        <v>10</v>
      </c>
      <c r="O162" s="7" t="str">
        <v>Dawson, Abigail</v>
      </c>
      <c r="S162" s="7" t="s">
        <v>86</v>
      </c>
      <c r="W162" s="7">
        <v>22</v>
      </c>
      <c r="X162" s="7" t="str">
        <v>Weapons &amp; Defense Systems Team;Hassan, Jamal;Nakamura, Akira;Rockwell, Daniel;Tsukuda, Rin;Whitmore, Ella; ;</v>
      </c>
    </row>
    <row r="163" spans="2:24" s="7" customFormat="1" ht="23.25" customHeight="1">
      <c r="B163" s="21">
        <v>59</v>
      </c>
      <c r="C163" s="21">
        <v>4</v>
      </c>
      <c r="D163" s="35">
        <v>11</v>
      </c>
      <c r="E163" s="63" t="s">
        <v>383</v>
      </c>
      <c r="F163" s="44"/>
      <c r="G163" s="49" t="s">
        <v>87</v>
      </c>
      <c r="H163" s="49">
        <v>2</v>
      </c>
      <c r="I163" s="8"/>
      <c r="J163" s="88"/>
      <c r="K163" s="88"/>
      <c r="L163" s="27"/>
      <c r="M163" s="27"/>
      <c r="N163" s="7">
        <v>11</v>
      </c>
      <c r="O163" s="7" t="str">
        <v>Ng, Elijah</v>
      </c>
    </row>
    <row r="164" spans="2:24" s="7" customFormat="1" ht="23.25" customHeight="1">
      <c r="B164" s="21">
        <v>60</v>
      </c>
      <c r="C164" s="21">
        <v>4</v>
      </c>
      <c r="D164" s="35">
        <v>11</v>
      </c>
      <c r="E164" s="63" t="s">
        <v>384</v>
      </c>
      <c r="F164" s="44"/>
      <c r="G164" s="49" t="s">
        <v>87</v>
      </c>
      <c r="H164" s="49">
        <v>4</v>
      </c>
      <c r="I164" s="8"/>
      <c r="J164" s="88"/>
      <c r="K164" s="88"/>
      <c r="L164" s="27"/>
      <c r="M164" s="27"/>
      <c r="N164" s="7">
        <v>12</v>
      </c>
      <c r="O164" s="7" t="str">
        <v>Wainwright, Scarlett</v>
      </c>
    </row>
    <row r="165" spans="2:24" s="7" customFormat="1" ht="23.25" customHeight="1">
      <c r="B165" s="21">
        <v>61</v>
      </c>
      <c r="C165" s="21">
        <v>4</v>
      </c>
      <c r="D165" s="35">
        <v>11</v>
      </c>
      <c r="E165" s="63" t="s">
        <v>392</v>
      </c>
      <c r="F165" s="44"/>
      <c r="G165" s="49" t="s">
        <v>81</v>
      </c>
      <c r="H165" s="49">
        <v>3</v>
      </c>
      <c r="I165" s="8"/>
      <c r="J165" s="88"/>
      <c r="K165" s="88"/>
      <c r="L165" s="27"/>
      <c r="M165" s="27"/>
      <c r="N165" s="7">
        <v>13</v>
      </c>
      <c r="O165" s="7" t="str">
        <v>Wong, MeiLing</v>
      </c>
    </row>
    <row r="166" spans="2:24" s="7" customFormat="1" ht="23.25" customHeight="1">
      <c r="B166" s="21">
        <v>62</v>
      </c>
      <c r="C166" s="21">
        <v>4</v>
      </c>
      <c r="D166" s="35">
        <v>11</v>
      </c>
      <c r="E166" s="63" t="s">
        <v>385</v>
      </c>
      <c r="F166" s="44"/>
      <c r="G166" s="49" t="s">
        <v>77</v>
      </c>
      <c r="H166" s="49">
        <v>3</v>
      </c>
      <c r="I166" s="8"/>
      <c r="J166" s="88"/>
      <c r="K166" s="88"/>
      <c r="L166" s="27"/>
      <c r="M166" s="27"/>
      <c r="N166" s="7">
        <v>14</v>
      </c>
      <c r="O166" s="7" t="str">
        <v>Rowe, Nathaniel</v>
      </c>
      <c r="X166" s="7" t="str">
        <f>_xlfn.CONCAT(X150:Y162)</f>
        <v>Environmental Impact Assessment Team;Carrington, Mason;Ford, Sebastian;Thornton, Aria; ;Mission Design and Planning Team;Donovan, Amelia;Hartwell, Lucas;Okoye, Aisha;Reid, Benjamin;Tanaka, Hiroshi; ;Rocket Engineering Team;Caldwell, Henry;Callahan, Sophia;Cheng, Isabella;Faizan, Amina;Grayson, Charlotte;Hayes, Alexander;Kim, Ethan;Sharma, Ananya; ;Avionics and Electronics Team;Carrington, Emily;Delaney, Jack;Ferrero, Matías;Fletcher, Liam;Harrington, Mia;Morozov, Levka;Prescott, Grace;Sheffield, Ava;Zhang, Wei; ;Payload Team;Ellison, Harper;Keaton, Oliver;Okafor, Nia; ;Materials and Manufacturing Team;Morgan, Samuel;Ng, Elijah;Sterling, Chloe;Wainwright, Scarlett; ;Safety and Risk Assessment Team;Aisyah, Nur;Blake, Owen;Dawson, Abigail;Hawthorne, Natalie; ;Public Relations and Outreach Team;Abdullah, Fatimah;Fairfax, Julian;Harlow, Victoria;Westwood, Dylan; ;Astronaut Training &amp; Support Team;Arlington, Hazel;Nguyen, Zachary;Prescott, Caleb; ;Finance and Budget Team;Bellinger, Adam;Davenport, Isla;Rowe, Nathaniel;Winslow, Penelope; ;Legal and Compliance Team;Huxley, Ryan;Wentworth, Lily;Wong, MeiLing; ;Environmental Impact Assessment Team;Carrington, Mason;Ford, Sebastian;Thornton, Aria; ;Weapons &amp; Defense Systems Team;Hassan, Jamal;Nakamura, Akira;Rockwell, Daniel;Tsukuda, Rin;Whitmore, Ella; ;</v>
      </c>
    </row>
    <row r="167" spans="2:24" s="7" customFormat="1" ht="23.25" customHeight="1">
      <c r="B167" s="21">
        <v>63</v>
      </c>
      <c r="C167" s="21">
        <v>4</v>
      </c>
      <c r="D167" s="35">
        <v>11</v>
      </c>
      <c r="E167" s="63" t="s">
        <v>155</v>
      </c>
      <c r="F167" s="44"/>
      <c r="G167" s="49" t="s">
        <v>85</v>
      </c>
      <c r="H167" s="49">
        <v>1</v>
      </c>
      <c r="I167" s="8"/>
      <c r="J167" s="88"/>
      <c r="K167" s="88"/>
      <c r="L167" s="27"/>
      <c r="M167" s="27"/>
      <c r="N167" s="7">
        <v>15</v>
      </c>
      <c r="O167" s="7" t="str">
        <v>Caldwell, Henry</v>
      </c>
    </row>
    <row r="168" spans="2:24" s="7" customFormat="1" ht="23.25" customHeight="1">
      <c r="B168" s="21">
        <v>64</v>
      </c>
      <c r="C168" s="21">
        <v>4</v>
      </c>
      <c r="D168" s="35">
        <v>11</v>
      </c>
      <c r="E168" s="63" t="s">
        <v>386</v>
      </c>
      <c r="F168" s="44"/>
      <c r="G168" s="49" t="s">
        <v>78</v>
      </c>
      <c r="H168" s="49">
        <v>3</v>
      </c>
      <c r="I168" s="8"/>
      <c r="J168" s="88"/>
      <c r="K168" s="88"/>
      <c r="L168" s="27"/>
      <c r="M168" s="27"/>
      <c r="N168" s="7">
        <v>16</v>
      </c>
      <c r="O168" s="7" t="str">
        <v>Okafor, Nia</v>
      </c>
      <c r="X168" s="7" t="str" cm="1">
        <f t="array" ref="X168:X252">_xlfn.TEXTSPLIT(X166,,";")</f>
        <v>Environmental Impact Assessment Team</v>
      </c>
    </row>
    <row r="169" spans="2:24" s="7" customFormat="1" ht="23.25" customHeight="1">
      <c r="B169" s="21">
        <v>65</v>
      </c>
      <c r="C169" s="21">
        <v>4</v>
      </c>
      <c r="D169" s="35">
        <v>11</v>
      </c>
      <c r="E169" s="63" t="s">
        <v>393</v>
      </c>
      <c r="F169" s="44"/>
      <c r="G169" s="49" t="s">
        <v>79</v>
      </c>
      <c r="H169" s="49">
        <v>4</v>
      </c>
      <c r="I169" s="8"/>
      <c r="J169" s="88"/>
      <c r="K169" s="88"/>
      <c r="L169" s="27"/>
      <c r="M169" s="27"/>
      <c r="N169" s="7">
        <v>17</v>
      </c>
      <c r="O169" s="7" t="str">
        <v>Westwood, Dylan</v>
      </c>
      <c r="X169" s="7" t="str">
        <v>Carrington, Mason</v>
      </c>
    </row>
    <row r="170" spans="2:24" s="7" customFormat="1" ht="23.25" customHeight="1">
      <c r="B170" s="21">
        <v>66</v>
      </c>
      <c r="C170" s="21">
        <v>4</v>
      </c>
      <c r="D170" s="35">
        <v>11</v>
      </c>
      <c r="E170" s="63" t="s">
        <v>394</v>
      </c>
      <c r="F170" s="44"/>
      <c r="G170" s="49" t="s">
        <v>84</v>
      </c>
      <c r="H170" s="49">
        <v>9</v>
      </c>
      <c r="I170" s="8"/>
      <c r="J170" s="88"/>
      <c r="K170" s="88"/>
      <c r="L170" s="27"/>
      <c r="M170" s="27"/>
      <c r="N170" s="7">
        <v>18</v>
      </c>
      <c r="O170" s="7" t="str">
        <v>Zhang, Wei</v>
      </c>
      <c r="X170" s="7" t="str">
        <v>Ford, Sebastian</v>
      </c>
    </row>
    <row r="171" spans="2:24" s="7" customFormat="1" ht="23.25" customHeight="1">
      <c r="B171" s="21">
        <v>67</v>
      </c>
      <c r="C171" s="21">
        <v>4</v>
      </c>
      <c r="D171" s="35">
        <v>11</v>
      </c>
      <c r="E171" s="63" t="s">
        <v>387</v>
      </c>
      <c r="F171" s="44"/>
      <c r="G171" s="49" t="s">
        <v>80</v>
      </c>
      <c r="H171" s="49">
        <v>2</v>
      </c>
      <c r="I171" s="8"/>
      <c r="J171" s="88"/>
      <c r="K171" s="88"/>
      <c r="L171" s="27"/>
      <c r="M171" s="27"/>
      <c r="N171" s="7">
        <v>19</v>
      </c>
      <c r="O171" s="7" t="str">
        <v>Nguyen, Zachary</v>
      </c>
      <c r="X171" s="7" t="str">
        <v>Thornton, Aria</v>
      </c>
    </row>
    <row r="172" spans="2:24" s="7" customFormat="1" ht="23.25" customHeight="1">
      <c r="B172" s="21">
        <v>68</v>
      </c>
      <c r="C172" s="21">
        <v>4</v>
      </c>
      <c r="D172" s="35">
        <v>11</v>
      </c>
      <c r="E172" s="63" t="s">
        <v>388</v>
      </c>
      <c r="F172" s="44"/>
      <c r="G172" s="49" t="s">
        <v>78</v>
      </c>
      <c r="H172" s="49">
        <v>1</v>
      </c>
      <c r="I172" s="8"/>
      <c r="J172" s="88"/>
      <c r="K172" s="88"/>
      <c r="L172" s="27"/>
      <c r="M172" s="27"/>
      <c r="N172" s="7">
        <v>20</v>
      </c>
      <c r="O172" s="7" t="str">
        <v>Ellison, Harper</v>
      </c>
      <c r="X172" s="7" t="str">
        <v xml:space="preserve"> </v>
      </c>
    </row>
    <row r="173" spans="2:24" s="7" customFormat="1" ht="23.25" customHeight="1">
      <c r="B173" s="21">
        <v>69</v>
      </c>
      <c r="C173" s="21">
        <v>4</v>
      </c>
      <c r="D173" s="35">
        <v>11</v>
      </c>
      <c r="E173" s="63" t="s">
        <v>389</v>
      </c>
      <c r="F173" s="44"/>
      <c r="G173" s="49" t="s">
        <v>82</v>
      </c>
      <c r="H173" s="49">
        <v>2</v>
      </c>
      <c r="I173" s="8"/>
      <c r="J173" s="88"/>
      <c r="K173" s="88"/>
      <c r="L173" s="27"/>
      <c r="M173" s="27"/>
      <c r="N173" s="7">
        <v>21</v>
      </c>
      <c r="O173" s="7" t="str">
        <v>Hartwell, Lucas</v>
      </c>
      <c r="X173" s="7" t="str">
        <v>Mission Design and Planning Team</v>
      </c>
    </row>
    <row r="174" spans="2:24" s="7" customFormat="1" ht="23.25" customHeight="1">
      <c r="B174" s="21">
        <v>70</v>
      </c>
      <c r="C174" s="21">
        <v>4</v>
      </c>
      <c r="D174" s="35">
        <v>11</v>
      </c>
      <c r="E174" s="63" t="s">
        <v>390</v>
      </c>
      <c r="F174" s="44"/>
      <c r="G174" s="49" t="s">
        <v>86</v>
      </c>
      <c r="H174" s="49">
        <v>4</v>
      </c>
      <c r="I174" s="8"/>
      <c r="J174" s="88"/>
      <c r="K174" s="88"/>
      <c r="L174" s="27"/>
      <c r="M174" s="27"/>
      <c r="N174" s="7">
        <v>22</v>
      </c>
      <c r="O174" s="7" t="str">
        <v>Tsukuda, Rin</v>
      </c>
      <c r="X174" s="7" t="str">
        <v>Donovan, Amelia</v>
      </c>
    </row>
    <row r="175" spans="2:24" s="7" customFormat="1" ht="15" customHeight="1">
      <c r="B175" s="8"/>
      <c r="C175" s="8"/>
      <c r="D175" s="8"/>
      <c r="E175" s="8"/>
      <c r="F175" s="37"/>
      <c r="G175" s="8"/>
      <c r="H175" s="8"/>
      <c r="I175" s="8"/>
      <c r="J175" s="88"/>
      <c r="K175" s="88"/>
      <c r="L175" s="27"/>
      <c r="M175" s="27"/>
      <c r="X175" s="7" t="str">
        <v>Hartwell, Lucas</v>
      </c>
    </row>
    <row r="176" spans="2:24" s="7" customFormat="1" ht="15" customHeight="1" thickBot="1">
      <c r="B176" s="8"/>
      <c r="C176" s="8"/>
      <c r="D176" s="8"/>
      <c r="E176" s="8"/>
      <c r="F176" s="37"/>
      <c r="G176" s="8"/>
      <c r="H176" s="8"/>
      <c r="I176" s="8"/>
      <c r="J176" s="88"/>
      <c r="K176" s="88"/>
      <c r="L176" s="27"/>
      <c r="M176" s="27"/>
      <c r="X176" s="7" t="str">
        <v>Okoye, Aisha</v>
      </c>
    </row>
    <row r="177" spans="2:24" s="7" customFormat="1" ht="25.5" customHeight="1" thickBot="1">
      <c r="B177" s="64" t="s">
        <v>139</v>
      </c>
      <c r="C177" s="6" t="s">
        <v>140</v>
      </c>
      <c r="D177" s="8"/>
      <c r="E177" s="8"/>
      <c r="F177" s="37"/>
      <c r="G177" s="8"/>
      <c r="H177" s="8"/>
      <c r="I177" s="8"/>
      <c r="J177" s="88"/>
      <c r="K177" s="88"/>
      <c r="L177" s="8"/>
      <c r="M177" s="8"/>
      <c r="X177" s="7" t="str">
        <v>Reid, Benjamin</v>
      </c>
    </row>
    <row r="178" spans="2:24" s="7" customFormat="1" ht="15" customHeight="1">
      <c r="B178" s="30"/>
      <c r="C178" s="8"/>
      <c r="D178" s="8"/>
      <c r="E178" s="8"/>
      <c r="F178" s="37"/>
      <c r="G178" s="8"/>
      <c r="H178" s="8"/>
      <c r="I178" s="8"/>
      <c r="J178" s="88"/>
      <c r="K178" s="88"/>
      <c r="L178" s="8"/>
      <c r="M178" s="8"/>
      <c r="X178" s="7" t="str">
        <v>Tanaka, Hiroshi</v>
      </c>
    </row>
    <row r="179" spans="2:24" s="7" customFormat="1" ht="15" customHeight="1">
      <c r="B179" s="30" t="s">
        <v>141</v>
      </c>
      <c r="C179" s="8"/>
      <c r="D179" s="8"/>
      <c r="E179" s="8"/>
      <c r="F179" s="37"/>
      <c r="G179" s="8"/>
      <c r="H179" s="8"/>
      <c r="I179" s="8"/>
      <c r="J179" s="88"/>
      <c r="K179" s="88"/>
      <c r="L179" s="8"/>
      <c r="M179" s="8"/>
      <c r="X179" s="7" t="str">
        <v xml:space="preserve"> </v>
      </c>
    </row>
    <row r="180" spans="2:24" s="7" customFormat="1" ht="15" customHeight="1">
      <c r="B180" s="30" t="s">
        <v>142</v>
      </c>
      <c r="C180" s="8"/>
      <c r="D180" s="8"/>
      <c r="E180" s="8"/>
      <c r="F180" s="37"/>
      <c r="G180" s="8"/>
      <c r="H180" s="8"/>
      <c r="I180" s="8"/>
      <c r="J180" s="88"/>
      <c r="K180" s="88"/>
      <c r="L180" s="8"/>
      <c r="M180" s="8"/>
      <c r="X180" s="7" t="str">
        <v>Rocket Engineering Team</v>
      </c>
    </row>
    <row r="181" spans="2:24" s="7" customFormat="1" ht="15" customHeight="1">
      <c r="B181" s="30" t="s">
        <v>143</v>
      </c>
      <c r="C181" s="27"/>
      <c r="D181" s="8"/>
      <c r="E181" s="8"/>
      <c r="F181" s="37"/>
      <c r="G181" s="38"/>
      <c r="H181" s="8"/>
      <c r="I181" s="8"/>
      <c r="J181" s="88"/>
      <c r="K181" s="88"/>
      <c r="L181" s="8"/>
      <c r="M181" s="8"/>
      <c r="X181" s="7" t="str">
        <v>Caldwell, Henry</v>
      </c>
    </row>
    <row r="182" spans="2:24" s="7" customFormat="1" ht="15" customHeight="1">
      <c r="B182" s="30" t="s">
        <v>144</v>
      </c>
      <c r="C182" s="8"/>
      <c r="D182" s="8"/>
      <c r="E182" s="8"/>
      <c r="F182" s="37"/>
      <c r="G182" s="8"/>
      <c r="H182" s="8"/>
      <c r="I182" s="8"/>
      <c r="J182" s="88"/>
      <c r="K182" s="88"/>
      <c r="L182" s="8"/>
      <c r="M182" s="8"/>
      <c r="X182" s="7" t="str">
        <v>Callahan, Sophia</v>
      </c>
    </row>
    <row r="183" spans="2:24" s="7" customFormat="1" ht="15" customHeight="1">
      <c r="B183" s="30" t="s">
        <v>145</v>
      </c>
      <c r="C183" s="8"/>
      <c r="D183" s="8"/>
      <c r="E183" s="8"/>
      <c r="F183" s="37"/>
      <c r="G183" s="8"/>
      <c r="H183" s="8"/>
      <c r="I183" s="8"/>
      <c r="J183" s="88"/>
      <c r="K183" s="88"/>
      <c r="L183" s="8"/>
      <c r="M183" s="8"/>
      <c r="X183" s="7" t="str">
        <v>Cheng, Isabella</v>
      </c>
    </row>
    <row r="184" spans="2:24" s="7" customFormat="1" ht="15" customHeight="1">
      <c r="B184" s="30" t="s">
        <v>146</v>
      </c>
      <c r="C184" s="8"/>
      <c r="D184" s="8"/>
      <c r="E184" s="8"/>
      <c r="F184" s="37"/>
      <c r="G184" s="8"/>
      <c r="H184" s="8"/>
      <c r="I184" s="8"/>
      <c r="J184" s="88"/>
      <c r="K184" s="88"/>
      <c r="L184" s="8"/>
      <c r="M184" s="8"/>
      <c r="X184" s="7" t="str">
        <v>Faizan, Amina</v>
      </c>
    </row>
    <row r="185" spans="2:24" s="7" customFormat="1" ht="15" customHeight="1">
      <c r="B185" s="30" t="s">
        <v>147</v>
      </c>
      <c r="C185" s="8"/>
      <c r="D185" s="8"/>
      <c r="E185" s="8"/>
      <c r="F185" s="37"/>
      <c r="G185" s="8"/>
      <c r="H185" s="8"/>
      <c r="I185" s="8"/>
      <c r="J185" s="88"/>
      <c r="K185" s="88"/>
      <c r="L185" s="8"/>
      <c r="M185" s="8"/>
      <c r="X185" s="7" t="str">
        <v>Grayson, Charlotte</v>
      </c>
    </row>
    <row r="186" spans="2:24" s="7" customFormat="1" ht="15" customHeight="1">
      <c r="B186" s="30"/>
      <c r="C186" s="8" t="s">
        <v>148</v>
      </c>
      <c r="D186" s="8"/>
      <c r="E186" s="8"/>
      <c r="F186" s="37"/>
      <c r="G186" s="8"/>
      <c r="H186" s="8"/>
      <c r="I186" s="8"/>
      <c r="J186" s="88"/>
      <c r="K186" s="88"/>
      <c r="L186" s="8"/>
      <c r="M186" s="8"/>
      <c r="X186" s="7" t="str">
        <v>Hayes, Alexander</v>
      </c>
    </row>
    <row r="187" spans="2:24" s="7" customFormat="1" ht="15" customHeight="1">
      <c r="B187" s="30"/>
      <c r="C187" s="8"/>
      <c r="D187" s="8"/>
      <c r="E187" s="8"/>
      <c r="F187" s="37"/>
      <c r="G187" s="8"/>
      <c r="H187" s="8"/>
      <c r="I187" s="8"/>
      <c r="J187" s="88"/>
      <c r="K187" s="88"/>
      <c r="L187" s="8"/>
      <c r="M187" s="8"/>
      <c r="X187" s="7" t="str">
        <v>Kim, Ethan</v>
      </c>
    </row>
    <row r="188" spans="2:24" s="7" customFormat="1" ht="15" customHeight="1" outlineLevel="1">
      <c r="B188" s="30"/>
      <c r="C188" s="55" t="s">
        <v>149</v>
      </c>
      <c r="D188" s="8"/>
      <c r="E188" s="8"/>
      <c r="F188" s="37"/>
      <c r="G188" s="8"/>
      <c r="H188" s="8"/>
      <c r="I188" s="8"/>
      <c r="J188" s="88"/>
      <c r="K188" s="88"/>
      <c r="L188" s="8"/>
      <c r="M188" s="8"/>
      <c r="X188" s="7" t="str">
        <v>Sharma, Ananya</v>
      </c>
    </row>
    <row r="189" spans="2:24" s="7" customFormat="1" ht="15" customHeight="1" outlineLevel="1">
      <c r="B189" s="30"/>
      <c r="C189" s="55" t="s">
        <v>150</v>
      </c>
      <c r="D189" s="8"/>
      <c r="E189" s="8"/>
      <c r="F189" s="37"/>
      <c r="G189" s="8"/>
      <c r="H189" s="8"/>
      <c r="I189" s="8"/>
      <c r="J189" s="88"/>
      <c r="K189" s="88"/>
      <c r="L189" s="8"/>
      <c r="M189" s="8"/>
      <c r="X189" s="7" t="str">
        <v xml:space="preserve"> </v>
      </c>
    </row>
    <row r="190" spans="2:24" s="7" customFormat="1" ht="15" customHeight="1" outlineLevel="1">
      <c r="B190" s="30"/>
      <c r="C190" s="53" t="s">
        <v>151</v>
      </c>
      <c r="D190" s="8"/>
      <c r="E190" s="8"/>
      <c r="F190" s="37"/>
      <c r="G190" s="38"/>
      <c r="H190" s="8"/>
      <c r="I190" s="8"/>
      <c r="J190" s="88"/>
      <c r="K190" s="88"/>
      <c r="L190" s="8"/>
      <c r="M190" s="8"/>
      <c r="X190" s="7" t="str">
        <v>Avionics and Electronics Team</v>
      </c>
    </row>
    <row r="191" spans="2:24" s="7" customFormat="1" ht="15" customHeight="1" outlineLevel="1">
      <c r="B191" s="30"/>
      <c r="C191" s="53" t="s">
        <v>152</v>
      </c>
      <c r="D191" s="8"/>
      <c r="E191" s="8"/>
      <c r="F191" s="37"/>
      <c r="G191" s="38"/>
      <c r="H191" s="8"/>
      <c r="I191" s="8"/>
      <c r="J191" s="88"/>
      <c r="K191" s="88"/>
      <c r="L191" s="8"/>
      <c r="M191" s="8"/>
      <c r="X191" s="7" t="str">
        <v>Carrington, Emily</v>
      </c>
    </row>
    <row r="192" spans="2:24" s="7" customFormat="1" ht="15" customHeight="1" outlineLevel="1">
      <c r="B192" s="30"/>
      <c r="C192" s="53"/>
      <c r="D192" s="8"/>
      <c r="E192" s="8"/>
      <c r="F192" s="37"/>
      <c r="G192" s="38"/>
      <c r="H192" s="8"/>
      <c r="I192" s="8"/>
      <c r="J192" s="88"/>
      <c r="K192" s="88"/>
      <c r="L192" s="8"/>
      <c r="M192" s="8"/>
      <c r="X192" s="7" t="str">
        <v>Delaney, Jack</v>
      </c>
    </row>
    <row r="193" spans="2:24" s="7" customFormat="1" ht="15" customHeight="1" outlineLevel="1">
      <c r="B193" s="30"/>
      <c r="C193" s="53" t="s">
        <v>153</v>
      </c>
      <c r="D193" s="8"/>
      <c r="E193" s="8"/>
      <c r="F193" s="37"/>
      <c r="G193" s="38"/>
      <c r="H193" s="8"/>
      <c r="I193" s="8"/>
      <c r="J193" s="88"/>
      <c r="K193" s="88"/>
      <c r="L193" s="8"/>
      <c r="M193" s="8"/>
      <c r="X193" s="7" t="str">
        <v>Ferrero, Matías</v>
      </c>
    </row>
    <row r="194" spans="2:24" s="7" customFormat="1" ht="15" customHeight="1" outlineLevel="1" thickBot="1">
      <c r="B194" s="8"/>
      <c r="C194" s="8"/>
      <c r="D194" s="8"/>
      <c r="E194" s="8"/>
      <c r="F194" s="37"/>
      <c r="G194" s="39"/>
      <c r="H194" s="8"/>
      <c r="I194" s="8"/>
      <c r="J194" s="88"/>
      <c r="K194" s="88"/>
      <c r="L194" s="8"/>
      <c r="M194" s="8"/>
      <c r="X194" s="7" t="str">
        <v>Fletcher, Liam</v>
      </c>
    </row>
    <row r="195" spans="2:24" s="7" customFormat="1" ht="25.5" customHeight="1" thickBot="1">
      <c r="B195" s="1" t="s">
        <v>12</v>
      </c>
      <c r="C195" s="1" t="s">
        <v>35</v>
      </c>
      <c r="D195" s="1" t="s">
        <v>14</v>
      </c>
      <c r="E195" s="3"/>
      <c r="F195" s="15"/>
      <c r="G195" s="1" t="s">
        <v>100</v>
      </c>
      <c r="H195" s="8"/>
      <c r="I195" s="8" t="s">
        <v>434</v>
      </c>
      <c r="J195" s="88"/>
      <c r="K195" s="88"/>
      <c r="L195" s="8"/>
      <c r="M195" s="8"/>
      <c r="X195" s="7" t="str">
        <v>Harrington, Mia</v>
      </c>
    </row>
    <row r="196" spans="2:24" s="7" customFormat="1" ht="15" customHeight="1">
      <c r="B196" s="27"/>
      <c r="C196" s="27"/>
      <c r="D196" s="27"/>
      <c r="E196" s="27"/>
      <c r="F196" s="15"/>
      <c r="G196" s="27"/>
      <c r="H196" s="8"/>
      <c r="I196" s="8"/>
      <c r="J196" s="88"/>
      <c r="K196" s="88"/>
      <c r="L196" s="8"/>
      <c r="M196" s="8"/>
      <c r="X196" s="7" t="str">
        <v>Morozov, Levka</v>
      </c>
    </row>
    <row r="197" spans="2:24" s="7" customFormat="1" ht="23.25" customHeight="1">
      <c r="B197" s="21" t="s">
        <v>154</v>
      </c>
      <c r="C197" s="21">
        <v>5</v>
      </c>
      <c r="D197" s="35">
        <v>0</v>
      </c>
      <c r="E197" s="63" t="s">
        <v>155</v>
      </c>
      <c r="F197" s="44"/>
      <c r="G197" s="33" t="s">
        <v>156</v>
      </c>
      <c r="H197" s="8" t="str" cm="1">
        <f t="array" aca="1" ref="H197" ca="1">INDIRECT("Sheet2!"&amp;G197)</f>
        <v>Caldwell, Henry</v>
      </c>
      <c r="I197" s="8"/>
      <c r="J197" s="88"/>
      <c r="K197" s="88"/>
      <c r="L197" s="8"/>
      <c r="M197" s="8"/>
      <c r="X197" s="7" t="str">
        <v>Prescott, Grace</v>
      </c>
    </row>
    <row r="198" spans="2:24" s="7" customFormat="1" ht="15" customHeight="1">
      <c r="B198" s="27"/>
      <c r="C198" s="27"/>
      <c r="D198" s="27"/>
      <c r="E198" s="27"/>
      <c r="F198" s="15"/>
      <c r="G198" s="33" t="s">
        <v>156</v>
      </c>
      <c r="H198" s="8" t="str" cm="1">
        <f t="array" aca="1" ref="H198" ca="1">INDIRECT("Sheet2!"&amp;G198)</f>
        <v>Caldwell, Henry</v>
      </c>
      <c r="I198" s="8"/>
      <c r="J198" s="88"/>
      <c r="K198" s="88"/>
      <c r="L198" s="8"/>
      <c r="M198" s="8"/>
      <c r="X198" s="7" t="str">
        <v>Sheffield, Ava</v>
      </c>
    </row>
    <row r="199" spans="2:24" s="7" customFormat="1" ht="23.25" customHeight="1">
      <c r="B199" s="21">
        <v>71</v>
      </c>
      <c r="C199" s="21">
        <v>5</v>
      </c>
      <c r="D199" s="35">
        <v>14</v>
      </c>
      <c r="E199" s="63" t="s">
        <v>386</v>
      </c>
      <c r="F199" s="44"/>
      <c r="G199" s="33" t="s">
        <v>157</v>
      </c>
      <c r="H199" s="91" t="str" cm="1">
        <f t="array" aca="1" ref="H199" ca="1">INDIRECT("Sheet2!"&amp;G199)</f>
        <v>Okafor, Nia</v>
      </c>
      <c r="I199" s="8"/>
      <c r="J199" s="88"/>
      <c r="K199" s="88"/>
      <c r="L199" s="8"/>
      <c r="M199" s="8"/>
      <c r="X199" s="7" t="str">
        <v>Zhang, Wei</v>
      </c>
    </row>
    <row r="200" spans="2:24" s="7" customFormat="1" ht="23.25" customHeight="1">
      <c r="B200" s="21">
        <v>72</v>
      </c>
      <c r="C200" s="21">
        <v>5</v>
      </c>
      <c r="D200" s="35">
        <v>14</v>
      </c>
      <c r="E200" s="63" t="s">
        <v>426</v>
      </c>
      <c r="F200" s="44"/>
      <c r="G200" s="33" t="s">
        <v>158</v>
      </c>
      <c r="H200" s="91" t="str" cm="1">
        <f t="array" aca="1" ref="H200" ca="1">INDIRECT("Sheet2!"&amp;G200)</f>
        <v>Harlow, Victoria</v>
      </c>
      <c r="I200" s="8"/>
      <c r="J200" s="88"/>
      <c r="K200" s="88"/>
      <c r="L200" s="8"/>
      <c r="M200" s="8"/>
      <c r="X200" s="7" t="str">
        <v xml:space="preserve"> </v>
      </c>
    </row>
    <row r="201" spans="2:24" s="7" customFormat="1" ht="23.25" customHeight="1">
      <c r="B201" s="21">
        <v>73</v>
      </c>
      <c r="C201" s="21">
        <v>5</v>
      </c>
      <c r="D201" s="35">
        <v>14</v>
      </c>
      <c r="E201" s="63" t="s">
        <v>376</v>
      </c>
      <c r="F201" s="44"/>
      <c r="G201" s="33" t="s">
        <v>159</v>
      </c>
      <c r="H201" s="91" t="str" cm="1">
        <f t="array" aca="1" ref="H201" ca="1">INDIRECT("Sheet2!"&amp;G201)</f>
        <v>Wentworth, Lily</v>
      </c>
      <c r="I201" s="8"/>
      <c r="J201" s="88"/>
      <c r="K201" s="88"/>
      <c r="L201" s="8"/>
      <c r="M201" s="8"/>
      <c r="X201" s="7" t="str">
        <v>Payload Team</v>
      </c>
    </row>
    <row r="202" spans="2:24" s="7" customFormat="1" ht="23.25" customHeight="1">
      <c r="B202" s="21">
        <v>74</v>
      </c>
      <c r="C202" s="21">
        <v>5</v>
      </c>
      <c r="D202" s="35">
        <v>14</v>
      </c>
      <c r="E202" s="63" t="s">
        <v>419</v>
      </c>
      <c r="F202" s="44"/>
      <c r="G202" s="33" t="s">
        <v>160</v>
      </c>
      <c r="H202" s="91" t="str" cm="1">
        <f t="array" aca="1" ref="H202" ca="1">INDIRECT("Sheet2!"&amp;G202)</f>
        <v>Morgan, Samuel</v>
      </c>
      <c r="I202" s="8"/>
      <c r="J202" s="88"/>
      <c r="K202" s="88"/>
      <c r="L202" s="8"/>
      <c r="M202" s="8"/>
      <c r="X202" s="7" t="str">
        <v>Ellison, Harper</v>
      </c>
    </row>
    <row r="203" spans="2:24" s="7" customFormat="1" ht="23.25" customHeight="1">
      <c r="B203" s="21">
        <v>75</v>
      </c>
      <c r="C203" s="21">
        <v>5</v>
      </c>
      <c r="D203" s="35">
        <v>14</v>
      </c>
      <c r="E203" s="63" t="s">
        <v>431</v>
      </c>
      <c r="F203" s="44"/>
      <c r="G203" s="33" t="s">
        <v>161</v>
      </c>
      <c r="H203" s="91" t="str" cm="1">
        <f t="array" aca="1" ref="H203" ca="1">INDIRECT("Sheet2!"&amp;G203)</f>
        <v>Hassan, Jamal</v>
      </c>
      <c r="I203" s="8"/>
      <c r="J203" s="88"/>
      <c r="K203" s="88"/>
      <c r="L203" s="8"/>
      <c r="M203" s="8"/>
      <c r="X203" s="7" t="str">
        <v>Keaton, Oliver</v>
      </c>
    </row>
    <row r="204" spans="2:24" s="7" customFormat="1" ht="23.25" customHeight="1">
      <c r="B204" s="21">
        <v>76</v>
      </c>
      <c r="C204" s="21">
        <v>5</v>
      </c>
      <c r="D204" s="35">
        <v>14</v>
      </c>
      <c r="E204" s="63" t="s">
        <v>387</v>
      </c>
      <c r="F204" s="44"/>
      <c r="G204" s="33" t="s">
        <v>162</v>
      </c>
      <c r="H204" s="91" t="str" cm="1">
        <f t="array" aca="1" ref="H204" ca="1">INDIRECT("Sheet2!"&amp;G204)</f>
        <v>Nguyen, Zachary</v>
      </c>
      <c r="I204" s="8"/>
      <c r="J204" s="88"/>
      <c r="K204" s="88"/>
      <c r="L204" s="8"/>
      <c r="M204" s="8"/>
      <c r="X204" s="7" t="str">
        <v>Okafor, Nia</v>
      </c>
    </row>
    <row r="205" spans="2:24" s="7" customFormat="1" ht="23.25" customHeight="1">
      <c r="B205" s="21">
        <v>77</v>
      </c>
      <c r="C205" s="21">
        <v>5</v>
      </c>
      <c r="D205" s="35">
        <v>14</v>
      </c>
      <c r="E205" s="63" t="s">
        <v>394</v>
      </c>
      <c r="F205" s="44"/>
      <c r="G205" s="33" t="s">
        <v>163</v>
      </c>
      <c r="H205" s="91" t="str" cm="1">
        <f t="array" aca="1" ref="H205" ca="1">INDIRECT("Sheet2!"&amp;G205)</f>
        <v>Zhang, Wei</v>
      </c>
      <c r="I205" s="8"/>
      <c r="J205" s="88"/>
      <c r="K205" s="88"/>
      <c r="L205" s="8"/>
      <c r="M205" s="8"/>
      <c r="X205" s="7" t="str">
        <v xml:space="preserve"> </v>
      </c>
    </row>
    <row r="206" spans="2:24" s="7" customFormat="1" ht="23.25" customHeight="1">
      <c r="B206" s="21">
        <v>78</v>
      </c>
      <c r="C206" s="21">
        <v>5</v>
      </c>
      <c r="D206" s="35">
        <v>14</v>
      </c>
      <c r="E206" s="63" t="s">
        <v>411</v>
      </c>
      <c r="F206" s="44"/>
      <c r="G206" s="33" t="s">
        <v>164</v>
      </c>
      <c r="H206" s="91" t="str" cm="1">
        <f t="array" aca="1" ref="H206" ca="1">INDIRECT("Sheet2!"&amp;G206)</f>
        <v>Carrington, Emily</v>
      </c>
      <c r="I206" s="8"/>
      <c r="J206" s="88"/>
      <c r="K206" s="88"/>
      <c r="L206" s="8"/>
      <c r="M206" s="8"/>
      <c r="X206" s="7" t="str">
        <v>Materials and Manufacturing Team</v>
      </c>
    </row>
    <row r="207" spans="2:24" s="7" customFormat="1" ht="23.25" customHeight="1">
      <c r="B207" s="21">
        <v>79</v>
      </c>
      <c r="C207" s="21">
        <v>5</v>
      </c>
      <c r="D207" s="35">
        <v>14</v>
      </c>
      <c r="E207" s="63" t="s">
        <v>424</v>
      </c>
      <c r="F207" s="44"/>
      <c r="G207" s="33" t="s">
        <v>165</v>
      </c>
      <c r="H207" s="91" t="str" cm="1">
        <f t="array" aca="1" ref="H207" ca="1">INDIRECT("Sheet2!"&amp;G207)</f>
        <v>Abdullah, Fatimah</v>
      </c>
      <c r="I207" s="8"/>
      <c r="J207" s="88"/>
      <c r="K207" s="88"/>
      <c r="L207" s="8"/>
      <c r="M207" s="8"/>
      <c r="X207" s="7" t="str">
        <v>Morgan, Samuel</v>
      </c>
    </row>
    <row r="208" spans="2:24" s="7" customFormat="1" ht="23.25" customHeight="1">
      <c r="B208" s="21">
        <v>80</v>
      </c>
      <c r="C208" s="21">
        <v>5</v>
      </c>
      <c r="D208" s="35">
        <v>14</v>
      </c>
      <c r="E208" s="63" t="s">
        <v>381</v>
      </c>
      <c r="F208" s="44"/>
      <c r="G208" s="33" t="s">
        <v>166</v>
      </c>
      <c r="H208" s="91" t="str" cm="1">
        <f t="array" aca="1" ref="H208" ca="1">INDIRECT("Sheet2!"&amp;G208)</f>
        <v>Sharma, Ananya</v>
      </c>
      <c r="I208" s="8"/>
      <c r="J208" s="88"/>
      <c r="K208" s="88"/>
      <c r="L208" s="8"/>
      <c r="M208" s="8"/>
      <c r="X208" s="7" t="str">
        <v>Ng, Elijah</v>
      </c>
    </row>
    <row r="209" spans="2:24" s="7" customFormat="1" ht="23.25" customHeight="1">
      <c r="B209" s="21">
        <v>81</v>
      </c>
      <c r="C209" s="21">
        <v>5</v>
      </c>
      <c r="D209" s="35">
        <v>14</v>
      </c>
      <c r="E209" s="63" t="s">
        <v>423</v>
      </c>
      <c r="F209" s="44"/>
      <c r="G209" s="33" t="s">
        <v>167</v>
      </c>
      <c r="H209" s="91" t="str" cm="1">
        <f t="array" aca="1" ref="H209" ca="1">INDIRECT("Sheet2!"&amp;G209)</f>
        <v>Hawthorne, Natalie</v>
      </c>
      <c r="I209" s="8"/>
      <c r="J209" s="88"/>
      <c r="K209" s="88"/>
      <c r="L209" s="8"/>
      <c r="M209" s="8"/>
      <c r="X209" s="7" t="str">
        <v>Sterling, Chloe</v>
      </c>
    </row>
    <row r="210" spans="2:24" s="7" customFormat="1" ht="23.25" customHeight="1">
      <c r="B210" s="21">
        <v>82</v>
      </c>
      <c r="C210" s="21">
        <v>5</v>
      </c>
      <c r="D210" s="35">
        <v>14</v>
      </c>
      <c r="E210" s="63" t="s">
        <v>416</v>
      </c>
      <c r="F210" s="44"/>
      <c r="G210" s="33" t="s">
        <v>168</v>
      </c>
      <c r="H210" s="91" t="str" cm="1">
        <f t="array" aca="1" ref="H210" ca="1">INDIRECT("Sheet2!"&amp;G210)</f>
        <v>Prescott, Grace</v>
      </c>
      <c r="I210" s="8"/>
      <c r="J210" s="88"/>
      <c r="K210" s="88"/>
      <c r="L210" s="8"/>
      <c r="M210" s="8"/>
      <c r="X210" s="7" t="str">
        <v>Wainwright, Scarlett</v>
      </c>
    </row>
    <row r="211" spans="2:24" s="7" customFormat="1" ht="23.25" customHeight="1">
      <c r="B211" s="21">
        <v>83</v>
      </c>
      <c r="C211" s="21">
        <v>5</v>
      </c>
      <c r="D211" s="35">
        <v>14</v>
      </c>
      <c r="E211" s="63" t="s">
        <v>427</v>
      </c>
      <c r="F211" s="44"/>
      <c r="G211" s="33" t="s">
        <v>169</v>
      </c>
      <c r="H211" s="91" t="str" cm="1">
        <f t="array" aca="1" ref="H211" ca="1">INDIRECT("Sheet2!"&amp;G211)</f>
        <v>Arlington, Hazel</v>
      </c>
      <c r="I211" s="8"/>
      <c r="J211" s="88"/>
      <c r="K211" s="88"/>
      <c r="L211" s="8"/>
      <c r="M211" s="8"/>
      <c r="X211" s="7" t="str">
        <v xml:space="preserve"> </v>
      </c>
    </row>
    <row r="212" spans="2:24" s="7" customFormat="1" ht="23.25" customHeight="1">
      <c r="B212" s="21">
        <v>84</v>
      </c>
      <c r="C212" s="21">
        <v>5</v>
      </c>
      <c r="D212" s="35">
        <v>14</v>
      </c>
      <c r="E212" s="63" t="s">
        <v>380</v>
      </c>
      <c r="F212" s="44"/>
      <c r="G212" s="33" t="s">
        <v>170</v>
      </c>
      <c r="H212" s="91" t="str" cm="1">
        <f t="array" aca="1" ref="H212" ca="1">INDIRECT("Sheet2!"&amp;G212)</f>
        <v>Bellinger, Adam</v>
      </c>
      <c r="I212" s="8"/>
      <c r="J212" s="88"/>
      <c r="K212" s="88"/>
      <c r="L212" s="8"/>
      <c r="M212" s="8"/>
      <c r="X212" s="7" t="str">
        <v>Safety and Risk Assessment Team</v>
      </c>
    </row>
    <row r="213" spans="2:24" s="7" customFormat="1" ht="23.25" customHeight="1">
      <c r="B213" s="21">
        <v>85</v>
      </c>
      <c r="C213" s="21">
        <v>5</v>
      </c>
      <c r="D213" s="35">
        <v>14</v>
      </c>
      <c r="E213" s="63" t="s">
        <v>421</v>
      </c>
      <c r="F213" s="44"/>
      <c r="G213" s="33" t="s">
        <v>171</v>
      </c>
      <c r="H213" s="91" t="str" cm="1">
        <f t="array" aca="1" ref="H213" ca="1">INDIRECT("Sheet2!"&amp;G213)</f>
        <v>Aisyah, Nur</v>
      </c>
      <c r="I213" s="8"/>
      <c r="J213" s="88"/>
      <c r="K213" s="88"/>
      <c r="L213" s="8"/>
      <c r="M213" s="8"/>
      <c r="X213" s="7" t="str">
        <v>Aisyah, Nur</v>
      </c>
    </row>
    <row r="214" spans="2:24" s="7" customFormat="1" ht="23.25" customHeight="1">
      <c r="B214" s="21">
        <v>86</v>
      </c>
      <c r="C214" s="21">
        <v>5</v>
      </c>
      <c r="D214" s="35">
        <v>14</v>
      </c>
      <c r="E214" s="63" t="s">
        <v>414</v>
      </c>
      <c r="F214" s="44"/>
      <c r="G214" s="33" t="s">
        <v>172</v>
      </c>
      <c r="H214" s="91" t="str" cm="1">
        <f t="array" aca="1" ref="H214" ca="1">INDIRECT("Sheet2!"&amp;G214)</f>
        <v>Fletcher, Liam</v>
      </c>
      <c r="I214" s="8"/>
      <c r="J214" s="88"/>
      <c r="K214" s="88"/>
      <c r="L214" s="8"/>
      <c r="M214" s="8"/>
      <c r="X214" s="7" t="str">
        <v>Blake, Owen</v>
      </c>
    </row>
    <row r="215" spans="2:24" s="7" customFormat="1" ht="23.25" customHeight="1">
      <c r="B215" s="21">
        <v>87</v>
      </c>
      <c r="C215" s="21">
        <v>5</v>
      </c>
      <c r="D215" s="35">
        <v>14</v>
      </c>
      <c r="E215" s="63" t="s">
        <v>410</v>
      </c>
      <c r="F215" s="44"/>
      <c r="G215" s="33" t="s">
        <v>173</v>
      </c>
      <c r="H215" s="91" t="str" cm="1">
        <f t="array" aca="1" ref="H215" ca="1">INDIRECT("Sheet2!"&amp;G215)</f>
        <v>Kim, Ethan</v>
      </c>
      <c r="I215" s="8"/>
      <c r="J215" s="88"/>
      <c r="K215" s="88"/>
      <c r="L215" s="8"/>
      <c r="M215" s="8"/>
      <c r="X215" s="7" t="str">
        <v>Dawson, Abigail</v>
      </c>
    </row>
    <row r="216" spans="2:24" s="7" customFormat="1" ht="23.25" customHeight="1">
      <c r="B216" s="21">
        <v>88</v>
      </c>
      <c r="C216" s="21">
        <v>5</v>
      </c>
      <c r="D216" s="35">
        <v>14</v>
      </c>
      <c r="E216" s="63" t="s">
        <v>384</v>
      </c>
      <c r="F216" s="44"/>
      <c r="G216" s="33" t="s">
        <v>174</v>
      </c>
      <c r="H216" s="91" t="str" cm="1">
        <f t="array" aca="1" ref="H216" ca="1">INDIRECT("Sheet2!"&amp;G216)</f>
        <v>Wainwright, Scarlett</v>
      </c>
      <c r="I216" s="8"/>
      <c r="J216" s="88"/>
      <c r="K216" s="88"/>
      <c r="L216" s="8"/>
      <c r="M216" s="8"/>
      <c r="X216" s="7" t="str">
        <v>Hawthorne, Natalie</v>
      </c>
    </row>
    <row r="217" spans="2:24" s="7" customFormat="1" ht="23.25" customHeight="1">
      <c r="B217" s="21">
        <v>89</v>
      </c>
      <c r="C217" s="21">
        <v>5</v>
      </c>
      <c r="D217" s="35">
        <v>14</v>
      </c>
      <c r="E217" s="63" t="s">
        <v>412</v>
      </c>
      <c r="F217" s="44"/>
      <c r="G217" s="33" t="s">
        <v>175</v>
      </c>
      <c r="H217" s="91" t="str" cm="1">
        <f t="array" aca="1" ref="H217" ca="1">INDIRECT("Sheet2!"&amp;G217)</f>
        <v>Delaney, Jack</v>
      </c>
      <c r="I217" s="8"/>
      <c r="J217" s="88"/>
      <c r="K217" s="88"/>
      <c r="L217" s="8"/>
      <c r="M217" s="8"/>
      <c r="X217" s="7" t="str">
        <v xml:space="preserve"> </v>
      </c>
    </row>
    <row r="218" spans="2:24" s="7" customFormat="1" ht="23.25" customHeight="1">
      <c r="B218" s="21">
        <v>90</v>
      </c>
      <c r="C218" s="21">
        <v>5</v>
      </c>
      <c r="D218" s="35">
        <v>14</v>
      </c>
      <c r="E218" s="63" t="s">
        <v>402</v>
      </c>
      <c r="F218" s="44"/>
      <c r="G218" s="33" t="s">
        <v>176</v>
      </c>
      <c r="H218" s="91" t="str" cm="1">
        <f t="array" aca="1" ref="H218" ca="1">INDIRECT("Sheet2!"&amp;G218)</f>
        <v>Thornton, Aria</v>
      </c>
      <c r="I218" s="8"/>
      <c r="J218" s="88"/>
      <c r="K218" s="88"/>
      <c r="L218" s="8"/>
      <c r="M218" s="8"/>
      <c r="X218" s="7" t="str">
        <v>Public Relations and Outreach Team</v>
      </c>
    </row>
    <row r="219" spans="2:24" s="7" customFormat="1" ht="23.25" customHeight="1">
      <c r="B219" s="21">
        <v>91</v>
      </c>
      <c r="C219" s="21">
        <v>5</v>
      </c>
      <c r="D219" s="35">
        <v>14</v>
      </c>
      <c r="E219" s="63" t="s">
        <v>433</v>
      </c>
      <c r="F219" s="44"/>
      <c r="G219" s="33" t="s">
        <v>177</v>
      </c>
      <c r="H219" s="91" t="str" cm="1">
        <f t="array" aca="1" ref="H219" ca="1">INDIRECT("Sheet2!"&amp;G219)</f>
        <v>Rockwell, Daniel</v>
      </c>
      <c r="I219" s="8"/>
      <c r="J219" s="88"/>
      <c r="K219" s="88"/>
      <c r="L219" s="8"/>
      <c r="M219" s="8"/>
      <c r="X219" s="7" t="str">
        <v>Abdullah, Fatimah</v>
      </c>
    </row>
    <row r="220" spans="2:24" s="7" customFormat="1" ht="23.25" customHeight="1">
      <c r="B220" s="21">
        <v>92</v>
      </c>
      <c r="C220" s="21">
        <v>5</v>
      </c>
      <c r="D220" s="35">
        <v>14</v>
      </c>
      <c r="E220" s="63" t="s">
        <v>390</v>
      </c>
      <c r="F220" s="44"/>
      <c r="G220" s="33" t="s">
        <v>178</v>
      </c>
      <c r="H220" s="91" t="str" cm="1">
        <f t="array" aca="1" ref="H220" ca="1">INDIRECT("Sheet2!"&amp;G220)</f>
        <v>Tsukuda, Rin</v>
      </c>
      <c r="I220" s="8"/>
      <c r="J220" s="88"/>
      <c r="K220" s="88"/>
      <c r="L220" s="8"/>
      <c r="M220" s="8"/>
      <c r="X220" s="7" t="str">
        <v>Fairfax, Julian</v>
      </c>
    </row>
    <row r="221" spans="2:24" s="7" customFormat="1" ht="23.25" customHeight="1">
      <c r="B221" s="21">
        <v>93</v>
      </c>
      <c r="C221" s="21">
        <v>5</v>
      </c>
      <c r="D221" s="35">
        <v>14</v>
      </c>
      <c r="E221" s="63" t="s">
        <v>155</v>
      </c>
      <c r="F221" s="44"/>
      <c r="G221" s="33" t="s">
        <v>156</v>
      </c>
      <c r="H221" s="91" t="str" cm="1">
        <f t="array" aca="1" ref="H221" ca="1">INDIRECT("Sheet2!"&amp;G221)</f>
        <v>Caldwell, Henry</v>
      </c>
      <c r="I221" s="8"/>
      <c r="J221" s="88"/>
      <c r="K221" s="88"/>
      <c r="L221" s="8"/>
      <c r="M221" s="8"/>
      <c r="X221" s="7" t="str">
        <v>Harlow, Victoria</v>
      </c>
    </row>
    <row r="222" spans="2:24" s="7" customFormat="1" ht="23.25" customHeight="1">
      <c r="B222" s="21">
        <v>94</v>
      </c>
      <c r="C222" s="21">
        <v>5</v>
      </c>
      <c r="D222" s="35">
        <v>14</v>
      </c>
      <c r="E222" s="63" t="s">
        <v>392</v>
      </c>
      <c r="F222" s="44"/>
      <c r="G222" s="33" t="s">
        <v>179</v>
      </c>
      <c r="H222" s="91" t="str" cm="1">
        <f t="array" aca="1" ref="H222" ca="1">INDIRECT("Sheet2!"&amp;G222)</f>
        <v>Wong, MeiLing</v>
      </c>
      <c r="I222" s="8"/>
      <c r="J222" s="88"/>
      <c r="K222" s="88"/>
      <c r="L222" s="8"/>
      <c r="M222" s="8"/>
      <c r="X222" s="7" t="str">
        <v>Westwood, Dylan</v>
      </c>
    </row>
    <row r="223" spans="2:24" s="7" customFormat="1" ht="23.25" customHeight="1">
      <c r="B223" s="21">
        <v>95</v>
      </c>
      <c r="C223" s="21">
        <v>5</v>
      </c>
      <c r="D223" s="35">
        <v>14</v>
      </c>
      <c r="E223" s="63" t="s">
        <v>385</v>
      </c>
      <c r="F223" s="44"/>
      <c r="G223" s="33" t="s">
        <v>180</v>
      </c>
      <c r="H223" s="91" t="str" cm="1">
        <f t="array" aca="1" ref="H223" ca="1">INDIRECT("Sheet2!"&amp;G223)</f>
        <v>Rowe, Nathaniel</v>
      </c>
      <c r="I223" s="8"/>
      <c r="J223" s="88"/>
      <c r="K223" s="88"/>
      <c r="L223" s="8"/>
      <c r="M223" s="8"/>
      <c r="X223" s="7" t="str">
        <v xml:space="preserve"> </v>
      </c>
    </row>
    <row r="224" spans="2:24" s="7" customFormat="1" ht="23.25" customHeight="1">
      <c r="B224" s="21">
        <v>96</v>
      </c>
      <c r="C224" s="21">
        <v>5</v>
      </c>
      <c r="D224" s="35">
        <v>14</v>
      </c>
      <c r="E224" s="63" t="s">
        <v>425</v>
      </c>
      <c r="F224" s="44"/>
      <c r="G224" s="33" t="s">
        <v>181</v>
      </c>
      <c r="H224" s="91" t="str" cm="1">
        <f t="array" aca="1" ref="H224" ca="1">INDIRECT("Sheet2!"&amp;G224)</f>
        <v>Fairfax, Julian</v>
      </c>
      <c r="I224" s="8"/>
      <c r="J224" s="88"/>
      <c r="K224" s="88"/>
      <c r="L224" s="8"/>
      <c r="M224" s="8"/>
      <c r="X224" s="7" t="str">
        <v>Astronaut Training &amp; Support Team</v>
      </c>
    </row>
    <row r="225" spans="2:24" s="7" customFormat="1" ht="23.25" customHeight="1">
      <c r="B225" s="21">
        <v>97</v>
      </c>
      <c r="C225" s="21">
        <v>5</v>
      </c>
      <c r="D225" s="35">
        <v>14</v>
      </c>
      <c r="E225" s="63" t="s">
        <v>422</v>
      </c>
      <c r="F225" s="44"/>
      <c r="G225" s="33" t="s">
        <v>182</v>
      </c>
      <c r="H225" s="91" t="str" cm="1">
        <f t="array" aca="1" ref="H225" ca="1">INDIRECT("Sheet2!"&amp;G225)</f>
        <v>Blake, Owen</v>
      </c>
      <c r="I225" s="8"/>
      <c r="J225" s="88"/>
      <c r="K225" s="88"/>
      <c r="L225" s="8"/>
      <c r="M225" s="8"/>
      <c r="X225" s="7" t="str">
        <v>Arlington, Hazel</v>
      </c>
    </row>
    <row r="226" spans="2:24" s="7" customFormat="1" ht="23.25" customHeight="1">
      <c r="B226" s="21">
        <v>98</v>
      </c>
      <c r="C226" s="21">
        <v>5</v>
      </c>
      <c r="D226" s="35">
        <v>14</v>
      </c>
      <c r="E226" s="63" t="s">
        <v>420</v>
      </c>
      <c r="F226" s="44"/>
      <c r="G226" s="33" t="s">
        <v>183</v>
      </c>
      <c r="H226" s="91" t="str" cm="1">
        <f t="array" aca="1" ref="H226" ca="1">INDIRECT("Sheet2!"&amp;G226)</f>
        <v>Sterling, Chloe</v>
      </c>
      <c r="I226" s="8"/>
      <c r="J226" s="88"/>
      <c r="K226" s="88"/>
      <c r="L226" s="8"/>
      <c r="M226" s="8"/>
      <c r="X226" s="7" t="str">
        <v>Nguyen, Zachary</v>
      </c>
    </row>
    <row r="227" spans="2:24" s="7" customFormat="1" ht="23.25" customHeight="1">
      <c r="B227" s="21">
        <v>99</v>
      </c>
      <c r="C227" s="21">
        <v>5</v>
      </c>
      <c r="D227" s="35">
        <v>14</v>
      </c>
      <c r="E227" s="63" t="s">
        <v>377</v>
      </c>
      <c r="F227" s="44"/>
      <c r="G227" s="33" t="s">
        <v>184</v>
      </c>
      <c r="H227" s="91" t="str" cm="1">
        <f t="array" aca="1" ref="H227" ca="1">INDIRECT("Sheet2!"&amp;G227)</f>
        <v>Prescott, Caleb</v>
      </c>
      <c r="I227" s="8"/>
      <c r="J227" s="88"/>
      <c r="K227" s="88"/>
      <c r="L227" s="8"/>
      <c r="M227" s="8"/>
      <c r="X227" s="7" t="str">
        <v>Prescott, Caleb</v>
      </c>
    </row>
    <row r="228" spans="2:24" s="7" customFormat="1" ht="23.25" customHeight="1">
      <c r="B228" s="21">
        <v>100</v>
      </c>
      <c r="C228" s="21">
        <v>5</v>
      </c>
      <c r="D228" s="35">
        <v>14</v>
      </c>
      <c r="E228" s="63" t="s">
        <v>428</v>
      </c>
      <c r="F228" s="44"/>
      <c r="G228" s="33" t="s">
        <v>185</v>
      </c>
      <c r="H228" s="91" t="str" cm="1">
        <f t="array" aca="1" ref="H228" ca="1">INDIRECT("Sheet2!"&amp;G228)</f>
        <v>Davenport, Isla</v>
      </c>
      <c r="I228" s="8"/>
      <c r="J228" s="88"/>
      <c r="K228" s="88"/>
      <c r="L228" s="8"/>
      <c r="M228" s="8"/>
      <c r="X228" s="7" t="str">
        <v xml:space="preserve"> </v>
      </c>
    </row>
    <row r="229" spans="2:24" s="7" customFormat="1" ht="15" customHeight="1">
      <c r="B229" s="8"/>
      <c r="C229" s="8"/>
      <c r="D229" s="8"/>
      <c r="E229" s="8"/>
      <c r="F229" s="37"/>
      <c r="G229" s="8"/>
      <c r="H229" s="8"/>
      <c r="I229" s="8"/>
      <c r="J229" s="88"/>
      <c r="K229" s="88"/>
      <c r="L229" s="27"/>
      <c r="M229" s="27"/>
      <c r="X229" s="7" t="str">
        <v>Finance and Budget Team</v>
      </c>
    </row>
    <row r="230" spans="2:24" s="7" customFormat="1" ht="15" customHeight="1" thickBot="1">
      <c r="B230" s="8"/>
      <c r="C230" s="8"/>
      <c r="D230" s="8"/>
      <c r="E230" s="8"/>
      <c r="F230" s="37"/>
      <c r="G230" s="8"/>
      <c r="H230" s="8"/>
      <c r="I230" s="8"/>
      <c r="J230" s="88"/>
      <c r="K230" s="88"/>
      <c r="L230" s="27"/>
      <c r="M230" s="27"/>
      <c r="X230" s="7" t="str">
        <v>Bellinger, Adam</v>
      </c>
    </row>
    <row r="231" spans="2:24" s="7" customFormat="1" ht="25.5" customHeight="1" thickBot="1">
      <c r="B231" s="64" t="s">
        <v>186</v>
      </c>
      <c r="C231" s="6" t="s">
        <v>89</v>
      </c>
      <c r="D231" s="8"/>
      <c r="E231" s="8"/>
      <c r="F231" s="37"/>
      <c r="G231" s="8"/>
      <c r="H231" s="8"/>
      <c r="I231" s="8"/>
      <c r="J231" s="88"/>
      <c r="K231" s="88"/>
      <c r="L231" s="8"/>
      <c r="M231" s="8"/>
      <c r="X231" s="7" t="str">
        <v>Davenport, Isla</v>
      </c>
    </row>
    <row r="232" spans="2:24" s="7" customFormat="1" ht="15" customHeight="1">
      <c r="B232" s="30"/>
      <c r="C232" s="8"/>
      <c r="D232" s="8"/>
      <c r="E232" s="8"/>
      <c r="F232" s="37"/>
      <c r="G232" s="8"/>
      <c r="H232" s="8"/>
      <c r="I232" s="8"/>
      <c r="J232" s="88"/>
      <c r="K232" s="88"/>
      <c r="L232" s="8"/>
      <c r="M232" s="8"/>
      <c r="X232" s="7" t="str">
        <v>Rowe, Nathaniel</v>
      </c>
    </row>
    <row r="233" spans="2:24" s="7" customFormat="1" ht="15" customHeight="1">
      <c r="B233" s="30" t="s">
        <v>187</v>
      </c>
      <c r="C233" s="8"/>
      <c r="D233" s="8"/>
      <c r="E233" s="8"/>
      <c r="F233" s="37"/>
      <c r="G233" s="8"/>
      <c r="H233" s="8"/>
      <c r="I233" s="8"/>
      <c r="J233" s="88"/>
      <c r="K233" s="88"/>
      <c r="L233" s="8"/>
      <c r="M233" s="8"/>
      <c r="X233" s="7" t="str">
        <v>Winslow, Penelope</v>
      </c>
    </row>
    <row r="234" spans="2:24" s="7" customFormat="1" ht="15" customHeight="1">
      <c r="B234" s="30" t="s">
        <v>188</v>
      </c>
      <c r="C234" s="8"/>
      <c r="D234" s="8"/>
      <c r="E234" s="8"/>
      <c r="F234" s="37"/>
      <c r="G234" s="8"/>
      <c r="H234" s="8"/>
      <c r="I234" s="8"/>
      <c r="J234" s="88"/>
      <c r="K234" s="88"/>
      <c r="L234" s="8"/>
      <c r="M234" s="8"/>
      <c r="X234" s="7" t="str">
        <v xml:space="preserve"> </v>
      </c>
    </row>
    <row r="235" spans="2:24" s="7" customFormat="1" ht="15" customHeight="1">
      <c r="B235" s="30"/>
      <c r="C235" s="8" t="s">
        <v>189</v>
      </c>
      <c r="D235" s="8"/>
      <c r="E235" s="8"/>
      <c r="F235" s="37"/>
      <c r="G235" s="8"/>
      <c r="H235" s="8"/>
      <c r="I235" s="8"/>
      <c r="J235" s="88"/>
      <c r="K235" s="88"/>
      <c r="L235" s="8"/>
      <c r="M235" s="8"/>
      <c r="X235" s="7" t="str">
        <v>Legal and Compliance Team</v>
      </c>
    </row>
    <row r="236" spans="2:24" s="7" customFormat="1" ht="15" customHeight="1">
      <c r="B236" s="30"/>
      <c r="C236" s="8" t="s">
        <v>190</v>
      </c>
      <c r="D236" s="8"/>
      <c r="E236" s="8"/>
      <c r="F236" s="37"/>
      <c r="G236" s="8"/>
      <c r="H236" s="8"/>
      <c r="I236" s="8"/>
      <c r="J236" s="88"/>
      <c r="K236" s="88"/>
      <c r="L236" s="8"/>
      <c r="M236" s="8"/>
      <c r="X236" s="7" t="str">
        <v>Huxley, Ryan</v>
      </c>
    </row>
    <row r="237" spans="2:24" s="7" customFormat="1" ht="15" customHeight="1">
      <c r="B237" s="30"/>
      <c r="C237" s="8" t="s">
        <v>191</v>
      </c>
      <c r="D237" s="8"/>
      <c r="E237" s="8"/>
      <c r="F237" s="37"/>
      <c r="G237" s="8"/>
      <c r="H237" s="8"/>
      <c r="I237" s="8"/>
      <c r="J237" s="88"/>
      <c r="K237" s="88"/>
      <c r="L237" s="8"/>
      <c r="M237" s="8"/>
      <c r="X237" s="7" t="str">
        <v>Wentworth, Lily</v>
      </c>
    </row>
    <row r="238" spans="2:24" s="7" customFormat="1" ht="15" customHeight="1">
      <c r="B238" s="30" t="s">
        <v>192</v>
      </c>
      <c r="C238" s="8"/>
      <c r="D238" s="8"/>
      <c r="E238" s="8"/>
      <c r="F238" s="37"/>
      <c r="G238" s="8"/>
      <c r="H238" s="8"/>
      <c r="I238" s="8"/>
      <c r="J238" s="88"/>
      <c r="K238" s="88"/>
      <c r="L238" s="8"/>
      <c r="M238" s="8"/>
      <c r="X238" s="7" t="str">
        <v>Wong, MeiLing</v>
      </c>
    </row>
    <row r="239" spans="2:24" ht="26.4" thickBot="1">
      <c r="X239" t="str">
        <v xml:space="preserve"> </v>
      </c>
    </row>
    <row r="240" spans="2:24" s="7" customFormat="1" ht="25.5" customHeight="1" collapsed="1" thickBot="1">
      <c r="B240" s="1" t="s">
        <v>12</v>
      </c>
      <c r="C240" s="1" t="s">
        <v>35</v>
      </c>
      <c r="D240" s="1" t="s">
        <v>14</v>
      </c>
      <c r="E240" s="3"/>
      <c r="F240" s="15"/>
      <c r="G240" s="1" t="s">
        <v>100</v>
      </c>
      <c r="H240" s="8"/>
      <c r="I240" s="8"/>
      <c r="J240" s="88"/>
      <c r="K240" s="88"/>
      <c r="L240" s="8"/>
      <c r="M240" s="8"/>
      <c r="X240" s="7" t="str">
        <v>Environmental Impact Assessment Team</v>
      </c>
    </row>
    <row r="241" spans="2:24" s="7" customFormat="1" ht="15" customHeight="1">
      <c r="B241" s="27"/>
      <c r="C241" s="27"/>
      <c r="D241" s="27"/>
      <c r="E241" s="27"/>
      <c r="F241" s="15"/>
      <c r="G241" s="27"/>
      <c r="H241" s="8"/>
      <c r="I241" s="8"/>
      <c r="J241" s="88"/>
      <c r="K241" s="88"/>
      <c r="L241" s="8"/>
      <c r="M241" s="8"/>
      <c r="X241" s="7" t="str">
        <v>Carrington, Mason</v>
      </c>
    </row>
    <row r="242" spans="2:24" s="7" customFormat="1" ht="23.25" customHeight="1">
      <c r="B242" s="21" t="s">
        <v>193</v>
      </c>
      <c r="C242" s="21">
        <v>6</v>
      </c>
      <c r="D242" s="35">
        <v>0</v>
      </c>
      <c r="E242" s="63">
        <v>1</v>
      </c>
      <c r="F242" s="44"/>
      <c r="G242" s="33" t="s">
        <v>194</v>
      </c>
      <c r="H242" s="8">
        <f>_xlfn.XLOOKUP(G242,_tBudget[Name],_tBudget[Delta])</f>
        <v>1</v>
      </c>
      <c r="I242" s="8"/>
      <c r="J242" s="88"/>
      <c r="K242" s="88"/>
      <c r="L242" s="8"/>
      <c r="M242" s="8"/>
      <c r="X242" s="7" t="str">
        <v>Ford, Sebastian</v>
      </c>
    </row>
    <row r="243" spans="2:24" s="7" customFormat="1" ht="15" customHeight="1">
      <c r="B243" s="27"/>
      <c r="C243" s="27"/>
      <c r="D243" s="27"/>
      <c r="E243" s="27"/>
      <c r="F243" s="15"/>
      <c r="G243" s="33" t="s">
        <v>194</v>
      </c>
      <c r="H243" s="8">
        <f>_xlfn.XLOOKUP(G243,_tBudget[Name],_tBudget[Delta])</f>
        <v>1</v>
      </c>
      <c r="I243" s="8"/>
      <c r="J243" s="88"/>
      <c r="K243" s="88"/>
      <c r="L243" s="8"/>
      <c r="M243" s="8"/>
      <c r="X243" s="7" t="str">
        <v>Thornton, Aria</v>
      </c>
    </row>
    <row r="244" spans="2:24">
      <c r="B244" s="21">
        <v>101</v>
      </c>
      <c r="C244" s="21">
        <v>6</v>
      </c>
      <c r="D244" s="35">
        <v>10</v>
      </c>
      <c r="E244" s="63">
        <v>3</v>
      </c>
      <c r="F244" s="44"/>
      <c r="G244" s="33" t="s">
        <v>49</v>
      </c>
      <c r="H244" s="8">
        <f>_xlfn.XLOOKUP(G244,_tBudget[Name],_tBudget[Delta])</f>
        <v>3</v>
      </c>
      <c r="X244" t="str">
        <v xml:space="preserve"> </v>
      </c>
    </row>
    <row r="245" spans="2:24">
      <c r="B245" s="21">
        <v>102</v>
      </c>
      <c r="C245" s="21">
        <v>6</v>
      </c>
      <c r="D245" s="35">
        <v>10</v>
      </c>
      <c r="E245" s="63">
        <v>6</v>
      </c>
      <c r="F245" s="44"/>
      <c r="G245" s="33" t="s">
        <v>195</v>
      </c>
      <c r="H245" s="8">
        <f>_xlfn.XLOOKUP(G245,_tBudget[Name],_tBudget[Delta])</f>
        <v>6</v>
      </c>
      <c r="X245" t="str">
        <v>Weapons &amp; Defense Systems Team</v>
      </c>
    </row>
    <row r="246" spans="2:24">
      <c r="B246" s="21">
        <v>103</v>
      </c>
      <c r="C246" s="21">
        <v>6</v>
      </c>
      <c r="D246" s="35">
        <v>10</v>
      </c>
      <c r="E246" s="63">
        <v>0</v>
      </c>
      <c r="F246" s="44"/>
      <c r="G246" s="33" t="s">
        <v>63</v>
      </c>
      <c r="H246" s="8">
        <f>_xlfn.XLOOKUP(G246,_tBudget[Name],_tBudget[Delta])</f>
        <v>0</v>
      </c>
      <c r="X246" t="str">
        <v>Hassan, Jamal</v>
      </c>
    </row>
    <row r="247" spans="2:24">
      <c r="B247" s="21">
        <v>104</v>
      </c>
      <c r="C247" s="21">
        <v>6</v>
      </c>
      <c r="D247" s="35">
        <v>10</v>
      </c>
      <c r="E247" s="63">
        <v>2</v>
      </c>
      <c r="F247" s="44"/>
      <c r="G247" s="33" t="s">
        <v>196</v>
      </c>
      <c r="H247" s="8">
        <f>_xlfn.XLOOKUP(G247,_tBudget[Name],_tBudget[Delta])</f>
        <v>2</v>
      </c>
      <c r="X247" t="str">
        <v>Nakamura, Akira</v>
      </c>
    </row>
    <row r="248" spans="2:24">
      <c r="B248" s="21">
        <v>105</v>
      </c>
      <c r="C248" s="21">
        <v>6</v>
      </c>
      <c r="D248" s="35">
        <v>10</v>
      </c>
      <c r="E248" s="63">
        <v>2</v>
      </c>
      <c r="F248" s="44"/>
      <c r="G248" s="33" t="s">
        <v>197</v>
      </c>
      <c r="H248" s="8">
        <f>_xlfn.XLOOKUP(G248,_tBudget[Name],_tBudget[Delta])</f>
        <v>2</v>
      </c>
      <c r="X248" t="str">
        <v>Rockwell, Daniel</v>
      </c>
    </row>
    <row r="249" spans="2:24">
      <c r="B249" s="21">
        <v>106</v>
      </c>
      <c r="C249" s="21">
        <v>6</v>
      </c>
      <c r="D249" s="35">
        <v>10</v>
      </c>
      <c r="E249" s="63">
        <v>6</v>
      </c>
      <c r="F249" s="44"/>
      <c r="G249" s="33" t="s">
        <v>57</v>
      </c>
      <c r="H249" s="8">
        <f>_xlfn.XLOOKUP(G249,_tBudget[Name],_tBudget[Delta])</f>
        <v>6</v>
      </c>
      <c r="X249" t="str">
        <v>Tsukuda, Rin</v>
      </c>
    </row>
    <row r="250" spans="2:24">
      <c r="B250" s="21">
        <v>107</v>
      </c>
      <c r="C250" s="21">
        <v>6</v>
      </c>
      <c r="D250" s="35">
        <v>10</v>
      </c>
      <c r="E250" s="63">
        <v>19</v>
      </c>
      <c r="F250" s="44"/>
      <c r="G250" s="33" t="s">
        <v>198</v>
      </c>
      <c r="H250" s="8">
        <f>_xlfn.XLOOKUP(G250,_tBudget[Name],_tBudget[Delta])</f>
        <v>19</v>
      </c>
      <c r="X250" t="str">
        <v>Whitmore, Ella</v>
      </c>
    </row>
    <row r="251" spans="2:24">
      <c r="B251" s="21">
        <v>108</v>
      </c>
      <c r="C251" s="21">
        <v>6</v>
      </c>
      <c r="D251" s="35">
        <v>10</v>
      </c>
      <c r="E251" s="63">
        <v>1</v>
      </c>
      <c r="F251" s="44"/>
      <c r="G251" s="33" t="s">
        <v>199</v>
      </c>
      <c r="H251" s="8">
        <f>_xlfn.XLOOKUP(G251,_tBudget[Name],_tBudget[Delta])</f>
        <v>1</v>
      </c>
      <c r="X251" t="str">
        <v xml:space="preserve"> </v>
      </c>
    </row>
    <row r="252" spans="2:24">
      <c r="B252" s="21">
        <v>109</v>
      </c>
      <c r="C252" s="21">
        <v>6</v>
      </c>
      <c r="D252" s="35">
        <v>10</v>
      </c>
      <c r="E252" s="63">
        <v>0</v>
      </c>
      <c r="F252" s="44"/>
      <c r="G252" s="33" t="s">
        <v>42</v>
      </c>
      <c r="H252" s="8">
        <f>_xlfn.XLOOKUP(G252,_tBudget[Name],_tBudget[Delta])</f>
        <v>0</v>
      </c>
      <c r="X252" t="str">
        <v/>
      </c>
    </row>
    <row r="253" spans="2:24">
      <c r="B253" s="21">
        <v>110</v>
      </c>
      <c r="C253" s="21">
        <v>6</v>
      </c>
      <c r="D253" s="35">
        <v>10</v>
      </c>
      <c r="E253" s="63">
        <v>16</v>
      </c>
      <c r="F253" s="44"/>
      <c r="G253" s="33" t="s">
        <v>200</v>
      </c>
      <c r="H253" s="8">
        <f>_xlfn.XLOOKUP(G253,_tBudget[Name],_tBudget[Delta])</f>
        <v>16</v>
      </c>
    </row>
    <row r="254" spans="2:24" s="7" customFormat="1" ht="15" customHeight="1">
      <c r="B254" s="8"/>
      <c r="C254" s="8"/>
      <c r="D254" s="8"/>
      <c r="E254" s="8"/>
      <c r="F254" s="37"/>
      <c r="G254" s="8"/>
      <c r="H254" s="8"/>
      <c r="I254" s="8"/>
      <c r="J254" s="88"/>
      <c r="K254" s="88"/>
      <c r="L254" s="27"/>
      <c r="M254" s="27"/>
    </row>
    <row r="255" spans="2:24" s="7" customFormat="1" ht="15" customHeight="1" thickBot="1">
      <c r="B255" s="8"/>
      <c r="C255" s="8"/>
      <c r="D255" s="8"/>
      <c r="E255" s="8"/>
      <c r="F255" s="37"/>
      <c r="G255" s="8"/>
      <c r="H255" s="8"/>
      <c r="I255" s="8"/>
      <c r="J255" s="88"/>
      <c r="K255" s="88"/>
      <c r="L255" s="27"/>
      <c r="M255" s="27"/>
    </row>
    <row r="256" spans="2:24" s="7" customFormat="1" ht="25.5" customHeight="1" thickBot="1">
      <c r="B256" s="64" t="s">
        <v>201</v>
      </c>
      <c r="C256" s="6" t="s">
        <v>140</v>
      </c>
      <c r="D256" s="8"/>
      <c r="E256" s="8"/>
      <c r="F256" s="37"/>
      <c r="G256" s="8"/>
      <c r="H256" s="8"/>
      <c r="I256" s="8"/>
      <c r="J256" s="88"/>
      <c r="K256" s="88"/>
      <c r="L256" s="8"/>
      <c r="M256" s="8"/>
    </row>
    <row r="257" spans="2:13" s="7" customFormat="1" ht="15" customHeight="1">
      <c r="B257" s="30"/>
      <c r="C257" s="8"/>
      <c r="D257" s="8"/>
      <c r="E257" s="8"/>
      <c r="F257" s="37"/>
      <c r="G257" s="8"/>
      <c r="H257" s="8"/>
      <c r="I257" s="8"/>
      <c r="J257" s="88"/>
      <c r="K257" s="88"/>
      <c r="L257" s="8"/>
      <c r="M257" s="8"/>
    </row>
    <row r="258" spans="2:13" s="7" customFormat="1" ht="15" customHeight="1">
      <c r="B258" s="30" t="s">
        <v>202</v>
      </c>
      <c r="C258" s="8"/>
      <c r="D258" s="8"/>
      <c r="E258" s="8"/>
      <c r="F258" s="37"/>
      <c r="G258" s="8"/>
      <c r="H258" s="8"/>
      <c r="I258" s="8"/>
      <c r="J258" s="88"/>
      <c r="K258" s="88"/>
      <c r="L258" s="8"/>
      <c r="M258" s="8"/>
    </row>
    <row r="259" spans="2:13" s="7" customFormat="1" ht="15" customHeight="1">
      <c r="B259" s="30" t="s">
        <v>203</v>
      </c>
      <c r="C259" s="8"/>
      <c r="D259" s="8"/>
      <c r="E259" s="8"/>
      <c r="F259" s="37"/>
      <c r="G259" s="8"/>
      <c r="H259" s="8"/>
      <c r="I259" s="8"/>
      <c r="J259" s="88"/>
      <c r="K259" s="88"/>
      <c r="L259" s="8"/>
      <c r="M259" s="8"/>
    </row>
    <row r="260" spans="2:13" s="7" customFormat="1" ht="15" customHeight="1">
      <c r="B260" s="30" t="s">
        <v>204</v>
      </c>
      <c r="C260" s="8"/>
      <c r="D260" s="8"/>
      <c r="E260" s="8"/>
      <c r="F260" s="37"/>
      <c r="G260" s="8"/>
      <c r="H260" s="8"/>
      <c r="I260" s="8"/>
      <c r="J260" s="88"/>
      <c r="K260" s="88"/>
      <c r="L260" s="8"/>
      <c r="M260" s="8"/>
    </row>
    <row r="261" spans="2:13" s="7" customFormat="1" ht="15" customHeight="1">
      <c r="B261" s="30" t="s">
        <v>205</v>
      </c>
      <c r="C261" s="8"/>
      <c r="D261" s="8"/>
      <c r="E261" s="8"/>
      <c r="F261" s="37"/>
      <c r="G261" s="8"/>
      <c r="H261" s="8"/>
      <c r="I261" s="8"/>
      <c r="J261" s="88"/>
      <c r="K261" s="88"/>
      <c r="L261" s="8"/>
      <c r="M261" s="8"/>
    </row>
    <row r="262" spans="2:13" s="7" customFormat="1" ht="15" customHeight="1">
      <c r="B262" s="30" t="s">
        <v>206</v>
      </c>
      <c r="C262" s="8"/>
      <c r="D262" s="8"/>
      <c r="E262" s="8"/>
      <c r="F262" s="37"/>
      <c r="G262" s="8"/>
      <c r="H262" s="8"/>
      <c r="I262" s="8"/>
      <c r="J262" s="88"/>
      <c r="K262" s="88"/>
      <c r="L262" s="8"/>
      <c r="M262" s="8"/>
    </row>
    <row r="263" spans="2:13" s="7" customFormat="1" ht="15" customHeight="1">
      <c r="B263" s="30" t="s">
        <v>207</v>
      </c>
      <c r="C263" s="8"/>
      <c r="D263" s="8"/>
      <c r="E263" s="8"/>
      <c r="F263" s="37"/>
      <c r="G263" s="8"/>
      <c r="H263" s="8"/>
      <c r="I263" s="8"/>
      <c r="J263" s="88"/>
      <c r="K263" s="88"/>
      <c r="L263" s="8"/>
      <c r="M263" s="8"/>
    </row>
    <row r="264" spans="2:13" s="7" customFormat="1" ht="15" customHeight="1">
      <c r="B264" s="30" t="s">
        <v>208</v>
      </c>
      <c r="C264" s="8"/>
      <c r="D264" s="8"/>
      <c r="E264" s="8"/>
      <c r="F264" s="37"/>
      <c r="G264" s="8"/>
      <c r="H264" s="8"/>
      <c r="I264" s="8"/>
      <c r="J264" s="88"/>
      <c r="K264" s="88"/>
      <c r="L264" s="8"/>
      <c r="M264" s="8"/>
    </row>
    <row r="265" spans="2:13" s="7" customFormat="1" ht="15" customHeight="1">
      <c r="B265" s="30"/>
      <c r="C265" s="8" t="s">
        <v>209</v>
      </c>
      <c r="D265" s="8"/>
      <c r="E265" s="8"/>
      <c r="F265" s="37"/>
      <c r="G265" s="8"/>
      <c r="H265" s="8"/>
      <c r="I265" s="8"/>
      <c r="J265" s="88"/>
      <c r="K265" s="88"/>
      <c r="L265" s="8"/>
      <c r="M265" s="8"/>
    </row>
    <row r="266" spans="2:13" ht="26.4" thickBot="1"/>
    <row r="267" spans="2:13" s="7" customFormat="1" ht="25.5" customHeight="1" collapsed="1" thickBot="1">
      <c r="B267" s="1" t="s">
        <v>12</v>
      </c>
      <c r="C267" s="1" t="s">
        <v>35</v>
      </c>
      <c r="D267" s="1" t="s">
        <v>14</v>
      </c>
      <c r="E267" s="3"/>
      <c r="F267" s="15"/>
      <c r="G267" s="1" t="s">
        <v>100</v>
      </c>
      <c r="H267" s="8"/>
      <c r="I267" s="8"/>
      <c r="J267" s="88"/>
      <c r="K267" s="88"/>
      <c r="L267" s="8"/>
      <c r="M267" s="8"/>
    </row>
    <row r="268" spans="2:13" s="7" customFormat="1" ht="15" customHeight="1">
      <c r="B268" s="27"/>
      <c r="C268" s="27"/>
      <c r="D268" s="27"/>
      <c r="E268" s="27"/>
      <c r="F268" s="15"/>
      <c r="G268" s="27"/>
      <c r="H268" s="8"/>
      <c r="I268" s="8"/>
      <c r="J268" s="88"/>
      <c r="K268" s="88"/>
      <c r="L268" s="8"/>
      <c r="M268" s="8"/>
    </row>
    <row r="269" spans="2:13" s="7" customFormat="1" ht="23.25" customHeight="1">
      <c r="B269" s="21" t="s">
        <v>193</v>
      </c>
      <c r="C269" s="21">
        <v>7</v>
      </c>
      <c r="D269" s="35">
        <v>0</v>
      </c>
      <c r="E269" s="63">
        <v>155</v>
      </c>
      <c r="F269" s="44"/>
      <c r="G269" s="33" t="s">
        <v>210</v>
      </c>
      <c r="H269" s="8"/>
      <c r="I269" s="8"/>
      <c r="J269" s="88"/>
      <c r="K269" s="88"/>
      <c r="L269" s="8"/>
      <c r="M269" s="8"/>
    </row>
    <row r="270" spans="2:13" s="7" customFormat="1" ht="15" customHeight="1">
      <c r="B270" s="27"/>
      <c r="C270" s="27"/>
      <c r="D270" s="27"/>
      <c r="E270" s="27"/>
      <c r="F270" s="15"/>
      <c r="G270" s="32"/>
      <c r="H270" s="8"/>
      <c r="I270" s="8"/>
      <c r="J270" s="88"/>
      <c r="K270" s="88"/>
      <c r="L270" s="8"/>
      <c r="M270" s="8"/>
    </row>
    <row r="271" spans="2:13">
      <c r="B271" s="21">
        <v>111</v>
      </c>
      <c r="C271" s="21">
        <v>7</v>
      </c>
      <c r="D271" s="35">
        <v>15</v>
      </c>
      <c r="E271" s="63">
        <v>22</v>
      </c>
      <c r="F271" s="44"/>
      <c r="G271" s="33" t="s">
        <v>211</v>
      </c>
      <c r="H271" cm="1">
        <f t="array" aca="1" ref="H271" ca="1">INDIRECT("Sheet2!"&amp;G271)</f>
        <v>22</v>
      </c>
    </row>
    <row r="272" spans="2:13">
      <c r="B272" s="21">
        <v>112</v>
      </c>
      <c r="C272" s="21">
        <v>7</v>
      </c>
      <c r="D272" s="35">
        <v>15</v>
      </c>
      <c r="E272" s="63">
        <v>93</v>
      </c>
      <c r="F272" s="44"/>
      <c r="G272" s="33" t="s">
        <v>212</v>
      </c>
      <c r="H272" cm="1">
        <f t="array" aca="1" ref="H272" ca="1">INDIRECT("Sheet2!"&amp;G272)</f>
        <v>93</v>
      </c>
    </row>
    <row r="273" spans="2:8">
      <c r="B273" s="21">
        <v>113</v>
      </c>
      <c r="C273" s="21">
        <v>7</v>
      </c>
      <c r="D273" s="35">
        <v>15</v>
      </c>
      <c r="E273" s="63">
        <v>120</v>
      </c>
      <c r="F273" s="44"/>
      <c r="G273" s="33" t="s">
        <v>213</v>
      </c>
      <c r="H273" cm="1">
        <f t="array" aca="1" ref="H273" ca="1">INDIRECT("Sheet2!"&amp;G273)</f>
        <v>120</v>
      </c>
    </row>
    <row r="274" spans="2:8">
      <c r="B274" s="21">
        <v>114</v>
      </c>
      <c r="C274" s="21">
        <v>7</v>
      </c>
      <c r="D274" s="35">
        <v>15</v>
      </c>
      <c r="E274" s="63">
        <v>120</v>
      </c>
      <c r="F274" s="44"/>
      <c r="G274" s="33" t="s">
        <v>103</v>
      </c>
      <c r="H274" cm="1">
        <f t="array" aca="1" ref="H274" ca="1">INDIRECT("Sheet2!"&amp;G274)</f>
        <v>120</v>
      </c>
    </row>
    <row r="275" spans="2:8">
      <c r="B275" s="21">
        <v>115</v>
      </c>
      <c r="C275" s="21">
        <v>7</v>
      </c>
      <c r="D275" s="35">
        <v>15</v>
      </c>
      <c r="E275" s="63">
        <v>2</v>
      </c>
      <c r="F275" s="44"/>
      <c r="G275" s="33" t="s">
        <v>214</v>
      </c>
      <c r="H275" cm="1">
        <f t="array" aca="1" ref="H275" ca="1">INDIRECT("Sheet2!"&amp;G275)</f>
        <v>2</v>
      </c>
    </row>
    <row r="276" spans="2:8">
      <c r="B276" s="21">
        <v>116</v>
      </c>
      <c r="C276" s="21">
        <v>7</v>
      </c>
      <c r="D276" s="35">
        <v>15</v>
      </c>
      <c r="E276" s="63">
        <v>0</v>
      </c>
      <c r="F276" s="44"/>
      <c r="G276" s="33" t="s">
        <v>215</v>
      </c>
      <c r="H276" cm="1">
        <f t="array" aca="1" ref="H276" ca="1">INDIRECT("Sheet2!"&amp;G276)</f>
        <v>0</v>
      </c>
    </row>
    <row r="277" spans="2:8">
      <c r="B277" s="21">
        <v>117</v>
      </c>
      <c r="C277" s="21">
        <v>7</v>
      </c>
      <c r="D277" s="35">
        <v>15</v>
      </c>
      <c r="E277" s="63">
        <v>105</v>
      </c>
      <c r="F277" s="44"/>
      <c r="G277" s="33" t="s">
        <v>216</v>
      </c>
      <c r="H277" cm="1">
        <f t="array" aca="1" ref="H277" ca="1">INDIRECT("Sheet2!"&amp;G277)</f>
        <v>105</v>
      </c>
    </row>
    <row r="278" spans="2:8">
      <c r="B278" s="21">
        <v>118</v>
      </c>
      <c r="C278" s="21">
        <v>7</v>
      </c>
      <c r="D278" s="35">
        <v>15</v>
      </c>
      <c r="E278" s="63">
        <v>115</v>
      </c>
      <c r="F278" s="44"/>
      <c r="G278" s="33" t="s">
        <v>217</v>
      </c>
      <c r="H278" cm="1">
        <f t="array" aca="1" ref="H278" ca="1">INDIRECT("Sheet2!"&amp;G278)</f>
        <v>115</v>
      </c>
    </row>
    <row r="279" spans="2:8">
      <c r="B279" s="21">
        <v>119</v>
      </c>
      <c r="C279" s="21">
        <v>7</v>
      </c>
      <c r="D279" s="35">
        <v>15</v>
      </c>
      <c r="E279" s="63">
        <v>121</v>
      </c>
      <c r="F279" s="44"/>
      <c r="G279" s="33" t="s">
        <v>218</v>
      </c>
      <c r="H279" cm="1">
        <f t="array" aca="1" ref="H279" ca="1">INDIRECT("Sheet2!"&amp;G279)</f>
        <v>121</v>
      </c>
    </row>
    <row r="280" spans="2:8">
      <c r="B280" s="21">
        <v>120</v>
      </c>
      <c r="C280" s="21">
        <v>7</v>
      </c>
      <c r="D280" s="35">
        <v>15</v>
      </c>
      <c r="E280" s="63">
        <v>1</v>
      </c>
      <c r="F280" s="44"/>
      <c r="G280" s="33" t="s">
        <v>219</v>
      </c>
      <c r="H280" cm="1">
        <f t="array" aca="1" ref="H280" ca="1">INDIRECT("Sheet2!"&amp;G280)</f>
        <v>1</v>
      </c>
    </row>
  </sheetData>
  <phoneticPr fontId="33" type="noConversion"/>
  <conditionalFormatting sqref="I153:I167">
    <cfRule type="expression" dxfId="1" priority="1">
      <formula>LEN(I153)&gt;0</formula>
    </cfRule>
  </conditionalFormatting>
  <pageMargins left="0.511811024" right="0.511811024" top="0.78740157499999996" bottom="0.78740157499999996" header="0.31496062000000002" footer="0.31496062000000002"/>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40" id="{C2E0F997-F26A-4472-AFFE-0BB9DFC26DC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F27:F32 F141:F234 F34:F139</xm:sqref>
        </x14:conditionalFormatting>
        <x14:conditionalFormatting xmlns:xm="http://schemas.microsoft.com/office/excel/2006/main">
          <x14:cfRule type="iconSet" priority="10" id="{B4EFC743-FB71-4B2D-ABE8-3CCE764257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F140</xm:sqref>
        </x14:conditionalFormatting>
        <x14:conditionalFormatting xmlns:xm="http://schemas.microsoft.com/office/excel/2006/main">
          <x14:cfRule type="iconSet" priority="7" id="{850D4CDE-89EF-4EFA-AB6F-B24153F484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F235:F238</xm:sqref>
        </x14:conditionalFormatting>
        <x14:conditionalFormatting xmlns:xm="http://schemas.microsoft.com/office/excel/2006/main">
          <x14:cfRule type="iconSet" priority="8" id="{F99E8F55-6C46-4CC4-82A9-FC48495084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F240:F243</xm:sqref>
        </x14:conditionalFormatting>
        <x14:conditionalFormatting xmlns:xm="http://schemas.microsoft.com/office/excel/2006/main">
          <x14:cfRule type="iconSet" priority="41" id="{1646035B-D8D2-47A3-A76E-5024C1C201E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F244:F253</xm:sqref>
        </x14:conditionalFormatting>
        <x14:conditionalFormatting xmlns:xm="http://schemas.microsoft.com/office/excel/2006/main">
          <x14:cfRule type="iconSet" priority="4" id="{C6A81755-B630-4F8C-8E13-D7DF293D73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F254:F255</xm:sqref>
        </x14:conditionalFormatting>
        <x14:conditionalFormatting xmlns:xm="http://schemas.microsoft.com/office/excel/2006/main">
          <x14:cfRule type="iconSet" priority="6" id="{95BDD865-D4FF-4BCC-896D-E0AB405DC5B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F256:F264</xm:sqref>
        </x14:conditionalFormatting>
        <x14:conditionalFormatting xmlns:xm="http://schemas.microsoft.com/office/excel/2006/main">
          <x14:cfRule type="iconSet" priority="42" id="{9B89D04E-147D-4714-933D-92F074B72B8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F265</xm:sqref>
        </x14:conditionalFormatting>
        <x14:conditionalFormatting xmlns:xm="http://schemas.microsoft.com/office/excel/2006/main">
          <x14:cfRule type="iconSet" priority="2" id="{AA6B9F92-E3A2-4CF2-97F6-4F9639E9A5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F267:F270</xm:sqref>
        </x14:conditionalFormatting>
        <x14:conditionalFormatting xmlns:xm="http://schemas.microsoft.com/office/excel/2006/main">
          <x14:cfRule type="iconSet" priority="3" id="{469B3FD4-D50C-4CFD-9C5C-F25ED23800D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F271:F280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8C8DD-E749-47FF-8F5A-EBAD1F90A21E}">
  <sheetPr codeName="Sheet6">
    <tabColor rgb="FFFBE2D5"/>
  </sheetPr>
  <dimension ref="B1:O1839"/>
  <sheetViews>
    <sheetView showGridLines="0" topLeftCell="I3" workbookViewId="0">
      <selection activeCell="O1" sqref="O1"/>
    </sheetView>
  </sheetViews>
  <sheetFormatPr defaultRowHeight="25.8"/>
  <cols>
    <col min="1" max="1" width="3.27734375" customWidth="1"/>
    <col min="2" max="2" width="13.44140625" style="48" customWidth="1"/>
    <col min="3" max="3" width="17.33203125" style="48" bestFit="1" customWidth="1"/>
    <col min="4" max="4" width="9" bestFit="1" customWidth="1"/>
    <col min="5" max="5" width="5.71875" customWidth="1"/>
    <col min="6" max="6" width="5" bestFit="1" customWidth="1"/>
    <col min="7" max="7" width="21.1640625" style="48" bestFit="1" customWidth="1"/>
    <col min="8" max="8" width="17.33203125" style="48" bestFit="1" customWidth="1"/>
    <col min="9" max="9" width="5" bestFit="1" customWidth="1"/>
    <col min="11" max="11" width="18.6640625" customWidth="1"/>
    <col min="12" max="12" width="23.6640625" customWidth="1"/>
  </cols>
  <sheetData>
    <row r="1" spans="2:15" ht="26.4" thickBot="1">
      <c r="B1" s="69" t="s">
        <v>220</v>
      </c>
      <c r="C1" s="69" t="s">
        <v>221</v>
      </c>
      <c r="D1" s="69" t="s">
        <v>222</v>
      </c>
      <c r="E1" s="69" t="s">
        <v>223</v>
      </c>
      <c r="G1" s="69" t="s">
        <v>75</v>
      </c>
      <c r="H1" s="69" t="s">
        <v>221</v>
      </c>
      <c r="K1" t="str" cm="1">
        <f t="array" ref="K1:L55">_xlfn.LET(_xlpm.n, _xlfn.VSTACK(_tHours[Name], _tSub[Name]), _xlpm.zs, _xlfn.MAP(_xlpm.n, _xlfn.LAMBDA(_xlpm.z, _xlfn.LET(_xlpm.q, _xlfn.TEXTSPLIT(_xlpm.z, " "), _xlpm.q0, _xlfn.TEXTJOIN(", ", , _xlfn.TAKE(_xlpm.q, , -1), _xlfn.TAKE(_xlpm.q, , 1)), _xlpm.q0))), _xlpm.zx, _xlfn.UNIQUE(_xlfn.HSTACK(_xlpm.zs, _xlfn.VSTACK(_tHours[Role], _tSub[Role]))), _xlfn._xlws.SORT(_xlpm.zx, 1))</f>
        <v>Abdullah, Fatimah</v>
      </c>
      <c r="L1" t="str">
        <v>Outreach Coordinator</v>
      </c>
      <c r="O1" t="s">
        <v>258</v>
      </c>
    </row>
    <row r="2" spans="2:15">
      <c r="B2" s="21" t="s">
        <v>43</v>
      </c>
      <c r="C2" s="21" t="s">
        <v>224</v>
      </c>
      <c r="D2" s="50">
        <v>45658</v>
      </c>
      <c r="E2" s="21">
        <v>5</v>
      </c>
      <c r="G2" s="21" t="s">
        <v>82</v>
      </c>
      <c r="H2" s="21" t="s">
        <v>224</v>
      </c>
      <c r="K2" t="str">
        <v>Aisyah, Nur</v>
      </c>
      <c r="L2" t="str">
        <v>Risk Analyst</v>
      </c>
      <c r="O2" t="s">
        <v>400</v>
      </c>
    </row>
    <row r="3" spans="2:15">
      <c r="B3" s="21" t="s">
        <v>43</v>
      </c>
      <c r="C3" s="21" t="s">
        <v>224</v>
      </c>
      <c r="D3" s="50">
        <v>45662</v>
      </c>
      <c r="E3" s="21">
        <v>8</v>
      </c>
      <c r="G3" s="21" t="s">
        <v>82</v>
      </c>
      <c r="H3" s="21" t="s">
        <v>225</v>
      </c>
      <c r="K3" t="str">
        <v>Arlington, Hazel</v>
      </c>
      <c r="L3" t="str">
        <v>Medical Officer</v>
      </c>
      <c r="O3" t="s">
        <v>401</v>
      </c>
    </row>
    <row r="4" spans="2:15">
      <c r="B4" s="21" t="s">
        <v>43</v>
      </c>
      <c r="C4" s="21" t="s">
        <v>224</v>
      </c>
      <c r="D4" s="50">
        <v>45669</v>
      </c>
      <c r="E4" s="21">
        <v>6</v>
      </c>
      <c r="G4" s="21" t="s">
        <v>82</v>
      </c>
      <c r="H4" s="21" t="s">
        <v>226</v>
      </c>
      <c r="K4" t="str">
        <v>Bellinger, Adam</v>
      </c>
      <c r="L4" t="str">
        <v>Budget Analyst</v>
      </c>
      <c r="O4" t="s">
        <v>402</v>
      </c>
    </row>
    <row r="5" spans="2:15">
      <c r="B5" s="21" t="s">
        <v>43</v>
      </c>
      <c r="C5" s="21" t="s">
        <v>224</v>
      </c>
      <c r="D5" s="50">
        <v>45670</v>
      </c>
      <c r="E5" s="21">
        <v>7</v>
      </c>
      <c r="G5" s="21" t="s">
        <v>82</v>
      </c>
      <c r="H5" s="21" t="s">
        <v>227</v>
      </c>
      <c r="K5" t="str">
        <v>Blake, Owen</v>
      </c>
      <c r="L5" t="str">
        <v>Safety Engineer</v>
      </c>
      <c r="O5" t="s">
        <v>0</v>
      </c>
    </row>
    <row r="6" spans="2:15">
      <c r="B6" s="21" t="s">
        <v>43</v>
      </c>
      <c r="C6" s="21" t="s">
        <v>224</v>
      </c>
      <c r="D6" s="50">
        <v>45671</v>
      </c>
      <c r="E6" s="21">
        <v>2</v>
      </c>
      <c r="G6" s="21" t="s">
        <v>82</v>
      </c>
      <c r="H6" s="21" t="s">
        <v>228</v>
      </c>
      <c r="K6" t="str">
        <v>Caldwell, Henry</v>
      </c>
      <c r="L6" t="str">
        <v>Thermal Engineer</v>
      </c>
      <c r="O6" t="s">
        <v>82</v>
      </c>
    </row>
    <row r="7" spans="2:15">
      <c r="B7" s="21" t="s">
        <v>43</v>
      </c>
      <c r="C7" s="21" t="s">
        <v>224</v>
      </c>
      <c r="D7" s="50">
        <v>45673</v>
      </c>
      <c r="E7" s="21">
        <v>3</v>
      </c>
      <c r="G7" s="21" t="s">
        <v>85</v>
      </c>
      <c r="H7" s="21" t="s">
        <v>229</v>
      </c>
      <c r="K7" t="str">
        <v>Callahan, Sophia</v>
      </c>
      <c r="L7" t="str">
        <v>Rocket Scientist</v>
      </c>
      <c r="O7" t="s">
        <v>403</v>
      </c>
    </row>
    <row r="8" spans="2:15">
      <c r="B8" s="21" t="s">
        <v>43</v>
      </c>
      <c r="C8" s="21" t="s">
        <v>224</v>
      </c>
      <c r="D8" s="50">
        <v>45680</v>
      </c>
      <c r="E8" s="21">
        <v>5</v>
      </c>
      <c r="G8" s="21" t="s">
        <v>85</v>
      </c>
      <c r="H8" s="21" t="s">
        <v>230</v>
      </c>
      <c r="K8" t="str">
        <v>Carrington, Emily</v>
      </c>
      <c r="L8" t="str">
        <v>Orbital Dynamics Specialist</v>
      </c>
      <c r="O8" t="s">
        <v>389</v>
      </c>
    </row>
    <row r="9" spans="2:15">
      <c r="B9" s="21" t="s">
        <v>43</v>
      </c>
      <c r="C9" s="21" t="s">
        <v>224</v>
      </c>
      <c r="D9" s="50">
        <v>45684</v>
      </c>
      <c r="E9" s="21">
        <v>2</v>
      </c>
      <c r="G9" s="21" t="s">
        <v>85</v>
      </c>
      <c r="H9" s="21" t="s">
        <v>231</v>
      </c>
      <c r="K9" t="str">
        <v>Carrington, Mason</v>
      </c>
      <c r="L9" t="str">
        <v>Impact Analyst</v>
      </c>
      <c r="O9" t="s">
        <v>378</v>
      </c>
    </row>
    <row r="10" spans="2:15">
      <c r="B10" s="21" t="s">
        <v>43</v>
      </c>
      <c r="C10" s="21" t="s">
        <v>224</v>
      </c>
      <c r="D10" s="50">
        <v>45685</v>
      </c>
      <c r="E10" s="21">
        <v>3</v>
      </c>
      <c r="G10" s="21" t="s">
        <v>85</v>
      </c>
      <c r="H10" s="21" t="s">
        <v>232</v>
      </c>
      <c r="K10" t="str">
        <v>Cheng, Isabella</v>
      </c>
      <c r="L10" t="str">
        <v>Propulsion Engineer</v>
      </c>
      <c r="O10" t="s">
        <v>404</v>
      </c>
    </row>
    <row r="11" spans="2:15">
      <c r="B11" s="21" t="s">
        <v>43</v>
      </c>
      <c r="C11" s="21" t="s">
        <v>224</v>
      </c>
      <c r="D11" s="50">
        <v>45686</v>
      </c>
      <c r="E11" s="21">
        <v>6</v>
      </c>
      <c r="G11" s="21" t="s">
        <v>84</v>
      </c>
      <c r="H11" s="21" t="s">
        <v>233</v>
      </c>
      <c r="K11" t="str">
        <v>Davenport, Isla</v>
      </c>
      <c r="L11" t="str">
        <v>Procurement Officer</v>
      </c>
      <c r="O11" t="s">
        <v>405</v>
      </c>
    </row>
    <row r="12" spans="2:15">
      <c r="B12" s="21" t="s">
        <v>43</v>
      </c>
      <c r="C12" s="21" t="s">
        <v>224</v>
      </c>
      <c r="D12" s="50">
        <v>45687</v>
      </c>
      <c r="E12" s="21">
        <v>4</v>
      </c>
      <c r="G12" s="21" t="s">
        <v>84</v>
      </c>
      <c r="H12" s="21" t="s">
        <v>234</v>
      </c>
      <c r="K12" t="str">
        <v>Dawson, Abigail</v>
      </c>
      <c r="L12" t="str">
        <v>Risk Analyst</v>
      </c>
      <c r="O12" t="s">
        <v>0</v>
      </c>
    </row>
    <row r="13" spans="2:15">
      <c r="B13" s="21" t="s">
        <v>43</v>
      </c>
      <c r="C13" s="21" t="s">
        <v>224</v>
      </c>
      <c r="D13" s="50">
        <v>45691</v>
      </c>
      <c r="E13" s="21">
        <v>8</v>
      </c>
      <c r="G13" s="21" t="s">
        <v>84</v>
      </c>
      <c r="H13" s="21" t="s">
        <v>235</v>
      </c>
      <c r="K13" t="str">
        <v>Delaney, Jack</v>
      </c>
      <c r="L13" t="str">
        <v>Software Engineer</v>
      </c>
      <c r="O13" t="s">
        <v>85</v>
      </c>
    </row>
    <row r="14" spans="2:15">
      <c r="B14" s="21" t="s">
        <v>43</v>
      </c>
      <c r="C14" s="21" t="s">
        <v>224</v>
      </c>
      <c r="D14" s="50">
        <v>45692</v>
      </c>
      <c r="E14" s="21">
        <v>8</v>
      </c>
      <c r="G14" s="21" t="s">
        <v>84</v>
      </c>
      <c r="H14" s="21" t="s">
        <v>236</v>
      </c>
      <c r="K14" t="str">
        <v>Donovan, Amelia</v>
      </c>
      <c r="L14" t="str">
        <v>Project Lead</v>
      </c>
      <c r="O14" t="s">
        <v>155</v>
      </c>
    </row>
    <row r="15" spans="2:15">
      <c r="B15" s="21" t="s">
        <v>43</v>
      </c>
      <c r="C15" s="21" t="s">
        <v>224</v>
      </c>
      <c r="D15" s="50">
        <v>45693</v>
      </c>
      <c r="E15" s="21">
        <v>5</v>
      </c>
      <c r="G15" s="21" t="s">
        <v>84</v>
      </c>
      <c r="H15" s="21" t="s">
        <v>237</v>
      </c>
      <c r="K15" t="str">
        <v>Ellison, Harper</v>
      </c>
      <c r="L15" t="str">
        <v>Satellite Deployment Engineer</v>
      </c>
      <c r="O15" t="s">
        <v>406</v>
      </c>
    </row>
    <row r="16" spans="2:15">
      <c r="B16" s="21" t="s">
        <v>43</v>
      </c>
      <c r="C16" s="21" t="s">
        <v>224</v>
      </c>
      <c r="D16" s="50">
        <v>45697</v>
      </c>
      <c r="E16" s="21">
        <v>8</v>
      </c>
      <c r="G16" s="21" t="s">
        <v>78</v>
      </c>
      <c r="H16" s="21" t="s">
        <v>238</v>
      </c>
      <c r="K16" t="str">
        <v>Fairfax, Julian</v>
      </c>
      <c r="L16" t="str">
        <v>Communications Specialist</v>
      </c>
      <c r="O16" t="s">
        <v>407</v>
      </c>
    </row>
    <row r="17" spans="2:15">
      <c r="B17" s="21" t="s">
        <v>43</v>
      </c>
      <c r="C17" s="21" t="s">
        <v>224</v>
      </c>
      <c r="D17" s="50">
        <v>45698</v>
      </c>
      <c r="E17" s="21">
        <v>6</v>
      </c>
      <c r="G17" s="21" t="s">
        <v>78</v>
      </c>
      <c r="H17" s="21" t="s">
        <v>239</v>
      </c>
      <c r="K17" t="str">
        <v>Faizan, Amina</v>
      </c>
      <c r="L17" t="str">
        <v>Rocket Scientist</v>
      </c>
      <c r="O17" t="s">
        <v>408</v>
      </c>
    </row>
    <row r="18" spans="2:15">
      <c r="B18" s="21" t="s">
        <v>43</v>
      </c>
      <c r="C18" s="21" t="s">
        <v>224</v>
      </c>
      <c r="D18" s="50">
        <v>45701</v>
      </c>
      <c r="E18" s="21">
        <v>2</v>
      </c>
      <c r="G18" s="21" t="s">
        <v>87</v>
      </c>
      <c r="H18" s="21" t="s">
        <v>240</v>
      </c>
      <c r="K18" t="str">
        <v>Ferrero, Matías</v>
      </c>
      <c r="L18" t="str">
        <v>Software Engineer</v>
      </c>
      <c r="O18" t="s">
        <v>138</v>
      </c>
    </row>
    <row r="19" spans="2:15">
      <c r="B19" s="21" t="s">
        <v>43</v>
      </c>
      <c r="C19" s="21" t="s">
        <v>224</v>
      </c>
      <c r="D19" s="50">
        <v>45702</v>
      </c>
      <c r="E19" s="21">
        <v>1</v>
      </c>
      <c r="G19" s="21" t="s">
        <v>87</v>
      </c>
      <c r="H19" s="21" t="s">
        <v>241</v>
      </c>
      <c r="K19" t="str">
        <v>Fletcher, Liam</v>
      </c>
      <c r="L19" t="str">
        <v>Spacecraft Architect</v>
      </c>
      <c r="O19" t="s">
        <v>409</v>
      </c>
    </row>
    <row r="20" spans="2:15">
      <c r="B20" s="21" t="s">
        <v>43</v>
      </c>
      <c r="C20" s="21" t="s">
        <v>224</v>
      </c>
      <c r="D20" s="50">
        <v>45705</v>
      </c>
      <c r="E20" s="21">
        <v>2</v>
      </c>
      <c r="G20" s="21" t="s">
        <v>87</v>
      </c>
      <c r="H20" s="21" t="s">
        <v>242</v>
      </c>
      <c r="K20" t="str">
        <v>Ford, Sebastian</v>
      </c>
      <c r="L20" t="str">
        <v>Environmental Engineer</v>
      </c>
      <c r="O20" t="s">
        <v>410</v>
      </c>
    </row>
    <row r="21" spans="2:15">
      <c r="B21" s="21" t="s">
        <v>43</v>
      </c>
      <c r="C21" s="21" t="s">
        <v>224</v>
      </c>
      <c r="D21" s="50">
        <v>45706</v>
      </c>
      <c r="E21" s="21">
        <v>4</v>
      </c>
      <c r="G21" s="21" t="s">
        <v>83</v>
      </c>
      <c r="H21" s="21" t="s">
        <v>243</v>
      </c>
      <c r="K21" t="str">
        <v>Grayson, Charlotte</v>
      </c>
      <c r="L21" t="str">
        <v>Thermal Engineer</v>
      </c>
      <c r="O21" t="s">
        <v>381</v>
      </c>
    </row>
    <row r="22" spans="2:15">
      <c r="B22" s="21" t="s">
        <v>43</v>
      </c>
      <c r="C22" s="21" t="s">
        <v>224</v>
      </c>
      <c r="D22" s="50">
        <v>45709</v>
      </c>
      <c r="E22" s="21">
        <v>8</v>
      </c>
      <c r="G22" s="21" t="s">
        <v>83</v>
      </c>
      <c r="H22" s="21" t="s">
        <v>244</v>
      </c>
      <c r="K22" t="str">
        <v>Harlow, Victoria</v>
      </c>
      <c r="L22" t="str">
        <v>Social Media Manager</v>
      </c>
      <c r="O22" t="s">
        <v>0</v>
      </c>
    </row>
    <row r="23" spans="2:15">
      <c r="B23" s="21" t="s">
        <v>43</v>
      </c>
      <c r="C23" s="21" t="s">
        <v>224</v>
      </c>
      <c r="D23" s="50">
        <v>45710</v>
      </c>
      <c r="E23" s="21">
        <v>3</v>
      </c>
      <c r="G23" s="21" t="s">
        <v>83</v>
      </c>
      <c r="H23" s="21" t="s">
        <v>245</v>
      </c>
      <c r="K23" t="str">
        <v>Harrington, Mia</v>
      </c>
      <c r="L23" t="str">
        <v>Avionics Engineer</v>
      </c>
      <c r="O23" t="s">
        <v>84</v>
      </c>
    </row>
    <row r="24" spans="2:15">
      <c r="B24" s="21" t="s">
        <v>43</v>
      </c>
      <c r="C24" s="21" t="s">
        <v>224</v>
      </c>
      <c r="D24" s="50">
        <v>45711</v>
      </c>
      <c r="E24" s="21">
        <v>8</v>
      </c>
      <c r="G24" s="21" t="s">
        <v>79</v>
      </c>
      <c r="H24" s="21" t="s">
        <v>246</v>
      </c>
      <c r="K24" t="str">
        <v>Hartwell, Lucas</v>
      </c>
      <c r="L24" t="str">
        <v>Flight Director</v>
      </c>
      <c r="O24" t="s">
        <v>411</v>
      </c>
    </row>
    <row r="25" spans="2:15">
      <c r="B25" s="21" t="s">
        <v>43</v>
      </c>
      <c r="C25" s="21" t="s">
        <v>224</v>
      </c>
      <c r="D25" s="50">
        <v>45712</v>
      </c>
      <c r="E25" s="21">
        <v>4</v>
      </c>
      <c r="G25" s="21" t="s">
        <v>79</v>
      </c>
      <c r="H25" s="21" t="s">
        <v>247</v>
      </c>
      <c r="K25" t="str">
        <v>Hassan, Jamal</v>
      </c>
      <c r="L25" t="str">
        <v>Shields Armorer</v>
      </c>
      <c r="O25" t="s">
        <v>412</v>
      </c>
    </row>
    <row r="26" spans="2:15">
      <c r="B26" s="21" t="s">
        <v>43</v>
      </c>
      <c r="C26" s="21" t="s">
        <v>224</v>
      </c>
      <c r="D26" s="50">
        <v>45713</v>
      </c>
      <c r="E26" s="21">
        <v>8</v>
      </c>
      <c r="G26" s="21" t="s">
        <v>79</v>
      </c>
      <c r="H26" s="21" t="s">
        <v>248</v>
      </c>
      <c r="K26" t="str">
        <v>Hawthorne, Natalie</v>
      </c>
      <c r="L26" t="str">
        <v>Emergency Response Coordinator</v>
      </c>
      <c r="O26" t="s">
        <v>413</v>
      </c>
    </row>
    <row r="27" spans="2:15">
      <c r="B27" s="21" t="s">
        <v>43</v>
      </c>
      <c r="C27" s="21" t="s">
        <v>224</v>
      </c>
      <c r="D27" s="50">
        <v>45714</v>
      </c>
      <c r="E27" s="21">
        <v>8</v>
      </c>
      <c r="G27" s="21" t="s">
        <v>80</v>
      </c>
      <c r="H27" s="21" t="s">
        <v>249</v>
      </c>
      <c r="K27" t="str">
        <v>Hayes, Alexander</v>
      </c>
      <c r="L27" t="str">
        <v>Structural Engineer</v>
      </c>
      <c r="O27" t="s">
        <v>414</v>
      </c>
    </row>
    <row r="28" spans="2:15">
      <c r="B28" s="21" t="s">
        <v>43</v>
      </c>
      <c r="C28" s="21" t="s">
        <v>224</v>
      </c>
      <c r="D28" s="50">
        <v>45718</v>
      </c>
      <c r="E28" s="21">
        <v>5</v>
      </c>
      <c r="G28" s="21" t="s">
        <v>80</v>
      </c>
      <c r="H28" s="21" t="s">
        <v>250</v>
      </c>
      <c r="K28" t="str">
        <v>Huxley, Ryan</v>
      </c>
      <c r="L28" t="str">
        <v>Compliance Officer</v>
      </c>
      <c r="O28" t="s">
        <v>379</v>
      </c>
    </row>
    <row r="29" spans="2:15">
      <c r="B29" s="21" t="s">
        <v>43</v>
      </c>
      <c r="C29" s="21" t="s">
        <v>224</v>
      </c>
      <c r="D29" s="50">
        <v>45720</v>
      </c>
      <c r="E29" s="21">
        <v>1</v>
      </c>
      <c r="G29" s="21" t="s">
        <v>80</v>
      </c>
      <c r="H29" s="21" t="s">
        <v>251</v>
      </c>
      <c r="K29" t="str">
        <v>Keaton, Oliver</v>
      </c>
      <c r="L29" t="str">
        <v>Payload Scientist</v>
      </c>
      <c r="O29" t="s">
        <v>415</v>
      </c>
    </row>
    <row r="30" spans="2:15">
      <c r="B30" s="21" t="s">
        <v>43</v>
      </c>
      <c r="C30" s="21" t="s">
        <v>224</v>
      </c>
      <c r="D30" s="50">
        <v>45721</v>
      </c>
      <c r="E30" s="21">
        <v>5</v>
      </c>
      <c r="G30" s="21" t="s">
        <v>77</v>
      </c>
      <c r="H30" s="21" t="s">
        <v>252</v>
      </c>
      <c r="K30" t="str">
        <v>Kim, Ethan</v>
      </c>
      <c r="L30" t="str">
        <v>Propulsion Engineer</v>
      </c>
      <c r="O30" t="s">
        <v>416</v>
      </c>
    </row>
    <row r="31" spans="2:15">
      <c r="B31" s="21" t="s">
        <v>43</v>
      </c>
      <c r="C31" s="21" t="s">
        <v>224</v>
      </c>
      <c r="D31" s="50">
        <v>45725</v>
      </c>
      <c r="E31" s="21">
        <v>8</v>
      </c>
      <c r="G31" s="21" t="s">
        <v>77</v>
      </c>
      <c r="H31" s="21" t="s">
        <v>253</v>
      </c>
      <c r="K31" t="str">
        <v>Morgan, Samuel</v>
      </c>
      <c r="L31" t="str">
        <v>Materials Scientist</v>
      </c>
      <c r="O31" t="s">
        <v>417</v>
      </c>
    </row>
    <row r="32" spans="2:15">
      <c r="B32" s="21" t="s">
        <v>43</v>
      </c>
      <c r="C32" s="21" t="s">
        <v>224</v>
      </c>
      <c r="D32" s="50">
        <v>45730</v>
      </c>
      <c r="E32" s="21">
        <v>8</v>
      </c>
      <c r="G32" s="21" t="s">
        <v>77</v>
      </c>
      <c r="H32" s="21" t="s">
        <v>254</v>
      </c>
      <c r="K32" t="str">
        <v>Morozov, Levka</v>
      </c>
      <c r="L32" t="str">
        <v>Avionics Engineer</v>
      </c>
      <c r="O32" t="s">
        <v>394</v>
      </c>
    </row>
    <row r="33" spans="2:15">
      <c r="B33" s="21" t="s">
        <v>43</v>
      </c>
      <c r="C33" s="21" t="s">
        <v>224</v>
      </c>
      <c r="D33" s="50">
        <v>45731</v>
      </c>
      <c r="E33" s="21">
        <v>8</v>
      </c>
      <c r="G33" s="21" t="s">
        <v>81</v>
      </c>
      <c r="H33" s="21" t="s">
        <v>255</v>
      </c>
      <c r="K33" t="str">
        <v>Nakamura, Akira</v>
      </c>
      <c r="L33" t="str">
        <v>Energy Beam Engineer</v>
      </c>
      <c r="O33" t="s">
        <v>0</v>
      </c>
    </row>
    <row r="34" spans="2:15">
      <c r="B34" s="21" t="s">
        <v>43</v>
      </c>
      <c r="C34" s="21" t="s">
        <v>224</v>
      </c>
      <c r="D34" s="50">
        <v>45732</v>
      </c>
      <c r="E34" s="21">
        <v>8</v>
      </c>
      <c r="G34" s="21" t="s">
        <v>81</v>
      </c>
      <c r="H34" s="21" t="s">
        <v>256</v>
      </c>
      <c r="K34" t="str">
        <v>Ng, Elijah</v>
      </c>
      <c r="L34" t="str">
        <v>Manufacturing Engineer</v>
      </c>
      <c r="O34" t="s">
        <v>78</v>
      </c>
    </row>
    <row r="35" spans="2:15">
      <c r="B35" s="21" t="s">
        <v>43</v>
      </c>
      <c r="C35" s="21" t="s">
        <v>224</v>
      </c>
      <c r="D35" s="50">
        <v>45735</v>
      </c>
      <c r="E35" s="21">
        <v>4</v>
      </c>
      <c r="G35" s="21" t="s">
        <v>81</v>
      </c>
      <c r="H35" s="21" t="s">
        <v>257</v>
      </c>
      <c r="K35" t="str">
        <v>Nguyen, Zachary</v>
      </c>
      <c r="L35" t="str">
        <v>Training Coordinator</v>
      </c>
      <c r="O35" t="s">
        <v>388</v>
      </c>
    </row>
    <row r="36" spans="2:15">
      <c r="B36" s="21" t="s">
        <v>43</v>
      </c>
      <c r="C36" s="21" t="s">
        <v>224</v>
      </c>
      <c r="D36" s="50">
        <v>45736</v>
      </c>
      <c r="E36" s="21">
        <v>3</v>
      </c>
      <c r="G36" s="21" t="s">
        <v>258</v>
      </c>
      <c r="H36" s="21" t="s">
        <v>259</v>
      </c>
      <c r="K36" t="str">
        <v>Okafor, Nia</v>
      </c>
      <c r="L36" t="str">
        <v>Payload Scientist</v>
      </c>
      <c r="O36" t="s">
        <v>418</v>
      </c>
    </row>
    <row r="37" spans="2:15">
      <c r="B37" s="21" t="s">
        <v>43</v>
      </c>
      <c r="C37" s="21" t="s">
        <v>224</v>
      </c>
      <c r="D37" s="50">
        <v>45740</v>
      </c>
      <c r="E37" s="21">
        <v>7</v>
      </c>
      <c r="G37" s="21" t="s">
        <v>258</v>
      </c>
      <c r="H37" s="21" t="s">
        <v>260</v>
      </c>
      <c r="K37" t="str">
        <v>Okoye, Aisha</v>
      </c>
      <c r="L37" t="str">
        <v>Mission Planner</v>
      </c>
      <c r="O37" t="s">
        <v>386</v>
      </c>
    </row>
    <row r="38" spans="2:15">
      <c r="B38" s="21" t="s">
        <v>43</v>
      </c>
      <c r="C38" s="21" t="s">
        <v>224</v>
      </c>
      <c r="D38" s="50">
        <v>45741</v>
      </c>
      <c r="E38" s="21">
        <v>3</v>
      </c>
      <c r="G38" s="21" t="s">
        <v>258</v>
      </c>
      <c r="H38" s="21" t="s">
        <v>261</v>
      </c>
      <c r="K38" t="str">
        <v>Prescott, Caleb</v>
      </c>
      <c r="L38" t="str">
        <v>Psychologist</v>
      </c>
      <c r="O38" t="s">
        <v>0</v>
      </c>
    </row>
    <row r="39" spans="2:15">
      <c r="B39" s="21" t="s">
        <v>43</v>
      </c>
      <c r="C39" s="21" t="s">
        <v>224</v>
      </c>
      <c r="D39" s="50">
        <v>45743</v>
      </c>
      <c r="E39" s="21">
        <v>5</v>
      </c>
      <c r="G39" s="21" t="s">
        <v>86</v>
      </c>
      <c r="H39" s="21" t="s">
        <v>262</v>
      </c>
      <c r="K39" t="str">
        <v>Prescott, Grace</v>
      </c>
      <c r="L39" t="str">
        <v>Sensor Specialist</v>
      </c>
      <c r="O39" t="s">
        <v>87</v>
      </c>
    </row>
    <row r="40" spans="2:15">
      <c r="B40" s="21" t="s">
        <v>45</v>
      </c>
      <c r="C40" s="21" t="s">
        <v>225</v>
      </c>
      <c r="D40" s="50">
        <v>45660</v>
      </c>
      <c r="E40" s="21">
        <v>2</v>
      </c>
      <c r="G40" s="21" t="s">
        <v>86</v>
      </c>
      <c r="H40" s="21" t="s">
        <v>263</v>
      </c>
      <c r="K40" t="str">
        <v>Reid, Benjamin</v>
      </c>
      <c r="L40" t="str">
        <v>PMO Support</v>
      </c>
      <c r="O40" t="s">
        <v>419</v>
      </c>
    </row>
    <row r="41" spans="2:15">
      <c r="B41" s="21" t="s">
        <v>45</v>
      </c>
      <c r="C41" s="21" t="s">
        <v>225</v>
      </c>
      <c r="D41" s="50">
        <v>45666</v>
      </c>
      <c r="E41" s="21">
        <v>8</v>
      </c>
      <c r="G41" s="21" t="s">
        <v>86</v>
      </c>
      <c r="H41" s="21" t="s">
        <v>264</v>
      </c>
      <c r="K41" t="str">
        <v>Rockwell, Daniel</v>
      </c>
      <c r="L41" t="str">
        <v>Ballistic Engineer</v>
      </c>
      <c r="O41" t="s">
        <v>383</v>
      </c>
    </row>
    <row r="42" spans="2:15">
      <c r="B42" s="21" t="s">
        <v>45</v>
      </c>
      <c r="C42" s="21" t="s">
        <v>225</v>
      </c>
      <c r="D42" s="50">
        <v>45673</v>
      </c>
      <c r="E42" s="21">
        <v>3</v>
      </c>
      <c r="G42" s="70" t="s">
        <v>86</v>
      </c>
      <c r="H42" s="70" t="s">
        <v>265</v>
      </c>
      <c r="K42" t="str">
        <v>Rowe, Nathaniel</v>
      </c>
      <c r="L42" t="str">
        <v>Grant Writer</v>
      </c>
      <c r="O42" t="s">
        <v>420</v>
      </c>
    </row>
    <row r="43" spans="2:15">
      <c r="B43" s="21" t="s">
        <v>45</v>
      </c>
      <c r="C43" s="21" t="s">
        <v>225</v>
      </c>
      <c r="D43" s="50">
        <v>45680</v>
      </c>
      <c r="E43" s="21">
        <v>8</v>
      </c>
      <c r="G43"/>
      <c r="H43"/>
      <c r="K43" t="str">
        <v>Sharma, Ananya</v>
      </c>
      <c r="L43" t="str">
        <v>Structural Engineer</v>
      </c>
      <c r="O43" t="s">
        <v>384</v>
      </c>
    </row>
    <row r="44" spans="2:15">
      <c r="B44" s="21" t="s">
        <v>45</v>
      </c>
      <c r="C44" s="21" t="s">
        <v>225</v>
      </c>
      <c r="D44" s="50">
        <v>45684</v>
      </c>
      <c r="E44" s="21">
        <v>8</v>
      </c>
      <c r="G44"/>
      <c r="H44"/>
      <c r="K44" t="str">
        <v>Sheffield, Ava</v>
      </c>
      <c r="L44" t="str">
        <v>Software Engineer</v>
      </c>
      <c r="O44" t="s">
        <v>0</v>
      </c>
    </row>
    <row r="45" spans="2:15">
      <c r="B45" s="21" t="s">
        <v>45</v>
      </c>
      <c r="C45" s="21" t="s">
        <v>225</v>
      </c>
      <c r="D45" s="50">
        <v>45685</v>
      </c>
      <c r="E45" s="21">
        <v>2</v>
      </c>
      <c r="G45"/>
      <c r="H45"/>
      <c r="K45" t="str">
        <v>Sterling, Chloe</v>
      </c>
      <c r="L45" t="str">
        <v>Manufacturing Engineer</v>
      </c>
      <c r="O45" t="s">
        <v>83</v>
      </c>
    </row>
    <row r="46" spans="2:15">
      <c r="B46" s="21" t="s">
        <v>45</v>
      </c>
      <c r="C46" s="21" t="s">
        <v>225</v>
      </c>
      <c r="D46" s="50">
        <v>45686</v>
      </c>
      <c r="E46" s="21">
        <v>3</v>
      </c>
      <c r="G46"/>
      <c r="H46"/>
      <c r="K46" t="str">
        <v>Tanaka, Hiroshi</v>
      </c>
      <c r="L46" t="str">
        <v>Spaceship Architect</v>
      </c>
      <c r="O46" t="s">
        <v>421</v>
      </c>
    </row>
    <row r="47" spans="2:15">
      <c r="B47" s="21" t="s">
        <v>45</v>
      </c>
      <c r="C47" s="21" t="s">
        <v>225</v>
      </c>
      <c r="D47" s="50">
        <v>45688</v>
      </c>
      <c r="E47" s="21">
        <v>4</v>
      </c>
      <c r="G47"/>
      <c r="H47"/>
      <c r="K47" t="str">
        <v>Thornton, Aria</v>
      </c>
      <c r="L47" t="str">
        <v>Sustainability Officer</v>
      </c>
      <c r="O47" t="s">
        <v>422</v>
      </c>
    </row>
    <row r="48" spans="2:15">
      <c r="B48" s="21" t="s">
        <v>45</v>
      </c>
      <c r="C48" s="21" t="s">
        <v>225</v>
      </c>
      <c r="D48" s="50">
        <v>45689</v>
      </c>
      <c r="E48" s="21">
        <v>2</v>
      </c>
      <c r="G48"/>
      <c r="H48"/>
      <c r="K48" t="str">
        <v>Tsukuda, Rin</v>
      </c>
      <c r="L48" t="str">
        <v>Ballistic Engineer</v>
      </c>
      <c r="O48" t="s">
        <v>382</v>
      </c>
    </row>
    <row r="49" spans="2:15">
      <c r="B49" s="21" t="s">
        <v>45</v>
      </c>
      <c r="C49" s="21" t="s">
        <v>225</v>
      </c>
      <c r="D49" s="50">
        <v>45691</v>
      </c>
      <c r="E49" s="21">
        <v>7</v>
      </c>
      <c r="G49"/>
      <c r="H49"/>
      <c r="K49" t="str">
        <v>Wainwright, Scarlett</v>
      </c>
      <c r="L49" t="str">
        <v>Quality Assurance Specialist</v>
      </c>
      <c r="O49" t="s">
        <v>423</v>
      </c>
    </row>
    <row r="50" spans="2:15">
      <c r="B50" s="21" t="s">
        <v>45</v>
      </c>
      <c r="C50" s="21" t="s">
        <v>225</v>
      </c>
      <c r="D50" s="50">
        <v>45693</v>
      </c>
      <c r="E50" s="21">
        <v>8</v>
      </c>
      <c r="G50"/>
      <c r="H50"/>
      <c r="K50" t="str">
        <v>Wentworth, Lily</v>
      </c>
      <c r="L50" t="str">
        <v>Contract Manager</v>
      </c>
      <c r="O50" t="s">
        <v>0</v>
      </c>
    </row>
    <row r="51" spans="2:15">
      <c r="B51" s="21" t="s">
        <v>45</v>
      </c>
      <c r="C51" s="21" t="s">
        <v>225</v>
      </c>
      <c r="D51" s="50">
        <v>45694</v>
      </c>
      <c r="E51" s="21">
        <v>8</v>
      </c>
      <c r="G51"/>
      <c r="H51"/>
      <c r="K51" t="str">
        <v>Westwood, Dylan</v>
      </c>
      <c r="L51" t="str">
        <v>Outreach Coordinator</v>
      </c>
      <c r="O51" t="s">
        <v>79</v>
      </c>
    </row>
    <row r="52" spans="2:15">
      <c r="B52" s="21" t="s">
        <v>45</v>
      </c>
      <c r="C52" s="21" t="s">
        <v>225</v>
      </c>
      <c r="D52" s="50">
        <v>45695</v>
      </c>
      <c r="E52" s="21">
        <v>1</v>
      </c>
      <c r="G52"/>
      <c r="H52"/>
      <c r="K52" t="str">
        <v>Whitmore, Ella</v>
      </c>
      <c r="L52" t="str">
        <v>Artificer</v>
      </c>
      <c r="O52" t="s">
        <v>424</v>
      </c>
    </row>
    <row r="53" spans="2:15">
      <c r="B53" s="21" t="s">
        <v>45</v>
      </c>
      <c r="C53" s="21" t="s">
        <v>225</v>
      </c>
      <c r="D53" s="50">
        <v>45696</v>
      </c>
      <c r="E53" s="21">
        <v>4</v>
      </c>
      <c r="G53"/>
      <c r="H53"/>
      <c r="K53" t="str">
        <v>Winslow, Penelope</v>
      </c>
      <c r="L53" t="str">
        <v>Budget Analyst</v>
      </c>
      <c r="O53" t="s">
        <v>425</v>
      </c>
    </row>
    <row r="54" spans="2:15">
      <c r="B54" s="21" t="s">
        <v>45</v>
      </c>
      <c r="C54" s="21" t="s">
        <v>225</v>
      </c>
      <c r="D54" s="50">
        <v>45704</v>
      </c>
      <c r="E54" s="21">
        <v>6</v>
      </c>
      <c r="G54"/>
      <c r="H54"/>
      <c r="K54" t="str">
        <v>Wong, MeiLing</v>
      </c>
      <c r="L54" t="str">
        <v>Space Law Expert</v>
      </c>
      <c r="O54" t="s">
        <v>426</v>
      </c>
    </row>
    <row r="55" spans="2:15">
      <c r="B55" s="21" t="s">
        <v>45</v>
      </c>
      <c r="C55" s="21" t="s">
        <v>225</v>
      </c>
      <c r="D55" s="50">
        <v>45706</v>
      </c>
      <c r="E55" s="21">
        <v>8</v>
      </c>
      <c r="G55"/>
      <c r="H55"/>
      <c r="K55" t="str">
        <v>Zhang, Wei</v>
      </c>
      <c r="L55" t="str">
        <v>Avionics Engineer</v>
      </c>
      <c r="O55" t="s">
        <v>393</v>
      </c>
    </row>
    <row r="56" spans="2:15">
      <c r="B56" s="21" t="s">
        <v>45</v>
      </c>
      <c r="C56" s="21" t="s">
        <v>225</v>
      </c>
      <c r="D56" s="50">
        <v>45708</v>
      </c>
      <c r="E56" s="21">
        <v>3</v>
      </c>
      <c r="G56"/>
      <c r="H56"/>
      <c r="O56" t="s">
        <v>0</v>
      </c>
    </row>
    <row r="57" spans="2:15">
      <c r="B57" s="21" t="s">
        <v>45</v>
      </c>
      <c r="C57" s="21" t="s">
        <v>225</v>
      </c>
      <c r="D57" s="50">
        <v>45710</v>
      </c>
      <c r="E57" s="21">
        <v>8</v>
      </c>
      <c r="G57"/>
      <c r="H57"/>
      <c r="O57" t="s">
        <v>80</v>
      </c>
    </row>
    <row r="58" spans="2:15">
      <c r="B58" s="21" t="s">
        <v>45</v>
      </c>
      <c r="C58" s="21" t="s">
        <v>225</v>
      </c>
      <c r="D58" s="50">
        <v>45712</v>
      </c>
      <c r="E58" s="21">
        <v>8</v>
      </c>
      <c r="G58"/>
      <c r="H58"/>
      <c r="O58" t="s">
        <v>427</v>
      </c>
    </row>
    <row r="59" spans="2:15">
      <c r="B59" s="21" t="s">
        <v>45</v>
      </c>
      <c r="C59" s="21" t="s">
        <v>225</v>
      </c>
      <c r="D59" s="50">
        <v>45713</v>
      </c>
      <c r="E59" s="21">
        <v>8</v>
      </c>
      <c r="G59"/>
      <c r="H59"/>
      <c r="O59" t="s">
        <v>387</v>
      </c>
    </row>
    <row r="60" spans="2:15">
      <c r="B60" s="21" t="s">
        <v>45</v>
      </c>
      <c r="C60" s="21" t="s">
        <v>225</v>
      </c>
      <c r="D60" s="50">
        <v>45714</v>
      </c>
      <c r="E60" s="21">
        <v>8</v>
      </c>
      <c r="G60"/>
      <c r="H60"/>
      <c r="O60" t="s">
        <v>377</v>
      </c>
    </row>
    <row r="61" spans="2:15">
      <c r="B61" s="21" t="s">
        <v>45</v>
      </c>
      <c r="C61" s="21" t="s">
        <v>225</v>
      </c>
      <c r="D61" s="50">
        <v>45721</v>
      </c>
      <c r="E61" s="21">
        <v>4</v>
      </c>
      <c r="G61"/>
      <c r="H61"/>
      <c r="O61" t="s">
        <v>0</v>
      </c>
    </row>
    <row r="62" spans="2:15">
      <c r="B62" s="21" t="s">
        <v>45</v>
      </c>
      <c r="C62" s="21" t="s">
        <v>225</v>
      </c>
      <c r="D62" s="50">
        <v>45724</v>
      </c>
      <c r="E62" s="21">
        <v>8</v>
      </c>
      <c r="G62"/>
      <c r="H62"/>
      <c r="O62" t="s">
        <v>77</v>
      </c>
    </row>
    <row r="63" spans="2:15">
      <c r="B63" s="21" t="s">
        <v>45</v>
      </c>
      <c r="C63" s="21" t="s">
        <v>225</v>
      </c>
      <c r="D63" s="50">
        <v>45725</v>
      </c>
      <c r="E63" s="21">
        <v>3</v>
      </c>
      <c r="G63"/>
      <c r="H63"/>
      <c r="O63" t="s">
        <v>380</v>
      </c>
    </row>
    <row r="64" spans="2:15">
      <c r="B64" s="21" t="s">
        <v>45</v>
      </c>
      <c r="C64" s="21" t="s">
        <v>225</v>
      </c>
      <c r="D64" s="50">
        <v>45726</v>
      </c>
      <c r="E64" s="21">
        <v>8</v>
      </c>
      <c r="G64"/>
      <c r="H64"/>
      <c r="O64" t="s">
        <v>428</v>
      </c>
    </row>
    <row r="65" spans="2:15">
      <c r="B65" s="21" t="s">
        <v>45</v>
      </c>
      <c r="C65" s="21" t="s">
        <v>225</v>
      </c>
      <c r="D65" s="50">
        <v>45728</v>
      </c>
      <c r="E65" s="21">
        <v>2</v>
      </c>
      <c r="G65"/>
      <c r="H65"/>
      <c r="O65" t="s">
        <v>385</v>
      </c>
    </row>
    <row r="66" spans="2:15">
      <c r="B66" s="21" t="s">
        <v>45</v>
      </c>
      <c r="C66" s="21" t="s">
        <v>225</v>
      </c>
      <c r="D66" s="50">
        <v>45730</v>
      </c>
      <c r="E66" s="21">
        <v>5</v>
      </c>
      <c r="G66"/>
      <c r="H66"/>
      <c r="O66" t="s">
        <v>429</v>
      </c>
    </row>
    <row r="67" spans="2:15">
      <c r="B67" s="21" t="s">
        <v>45</v>
      </c>
      <c r="C67" s="21" t="s">
        <v>225</v>
      </c>
      <c r="D67" s="50">
        <v>45732</v>
      </c>
      <c r="E67" s="21">
        <v>1</v>
      </c>
      <c r="G67"/>
      <c r="H67"/>
      <c r="O67" t="s">
        <v>0</v>
      </c>
    </row>
    <row r="68" spans="2:15">
      <c r="B68" s="21" t="s">
        <v>45</v>
      </c>
      <c r="C68" s="21" t="s">
        <v>225</v>
      </c>
      <c r="D68" s="50">
        <v>45736</v>
      </c>
      <c r="E68" s="21">
        <v>1</v>
      </c>
      <c r="G68"/>
      <c r="H68"/>
      <c r="O68" t="s">
        <v>81</v>
      </c>
    </row>
    <row r="69" spans="2:15">
      <c r="B69" s="21" t="s">
        <v>45</v>
      </c>
      <c r="C69" s="21" t="s">
        <v>225</v>
      </c>
      <c r="D69" s="50">
        <v>45737</v>
      </c>
      <c r="E69" s="21">
        <v>8</v>
      </c>
      <c r="G69"/>
      <c r="H69"/>
      <c r="O69" t="s">
        <v>430</v>
      </c>
    </row>
    <row r="70" spans="2:15">
      <c r="B70" s="21" t="s">
        <v>45</v>
      </c>
      <c r="C70" s="21" t="s">
        <v>225</v>
      </c>
      <c r="D70" s="50">
        <v>45743</v>
      </c>
      <c r="E70" s="21">
        <v>2</v>
      </c>
      <c r="G70"/>
      <c r="H70"/>
      <c r="O70" t="s">
        <v>376</v>
      </c>
    </row>
    <row r="71" spans="2:15">
      <c r="B71" s="21" t="s">
        <v>266</v>
      </c>
      <c r="C71" s="21" t="s">
        <v>226</v>
      </c>
      <c r="D71" s="50">
        <v>45658</v>
      </c>
      <c r="E71" s="21">
        <v>8</v>
      </c>
      <c r="G71"/>
      <c r="H71"/>
      <c r="O71" t="s">
        <v>392</v>
      </c>
    </row>
    <row r="72" spans="2:15">
      <c r="B72" s="21" t="s">
        <v>266</v>
      </c>
      <c r="C72" s="21" t="s">
        <v>226</v>
      </c>
      <c r="D72" s="50">
        <v>45659</v>
      </c>
      <c r="E72" s="21">
        <v>4</v>
      </c>
      <c r="G72"/>
      <c r="H72"/>
      <c r="O72" t="s">
        <v>0</v>
      </c>
    </row>
    <row r="73" spans="2:15">
      <c r="B73" s="21" t="s">
        <v>266</v>
      </c>
      <c r="C73" s="21" t="s">
        <v>226</v>
      </c>
      <c r="D73" s="50">
        <v>45660</v>
      </c>
      <c r="E73" s="21">
        <v>4</v>
      </c>
      <c r="G73"/>
      <c r="H73"/>
      <c r="O73" t="s">
        <v>258</v>
      </c>
    </row>
    <row r="74" spans="2:15">
      <c r="B74" s="21" t="s">
        <v>266</v>
      </c>
      <c r="C74" s="21" t="s">
        <v>226</v>
      </c>
      <c r="D74" s="50">
        <v>45667</v>
      </c>
      <c r="E74" s="21">
        <v>1</v>
      </c>
      <c r="G74"/>
      <c r="H74"/>
      <c r="O74" t="s">
        <v>400</v>
      </c>
    </row>
    <row r="75" spans="2:15">
      <c r="B75" s="21" t="s">
        <v>266</v>
      </c>
      <c r="C75" s="21" t="s">
        <v>226</v>
      </c>
      <c r="D75" s="50">
        <v>45674</v>
      </c>
      <c r="E75" s="21">
        <v>3</v>
      </c>
      <c r="G75"/>
      <c r="H75"/>
      <c r="O75" t="s">
        <v>401</v>
      </c>
    </row>
    <row r="76" spans="2:15">
      <c r="B76" s="21" t="s">
        <v>266</v>
      </c>
      <c r="C76" s="21" t="s">
        <v>226</v>
      </c>
      <c r="D76" s="50">
        <v>45676</v>
      </c>
      <c r="E76" s="21">
        <v>7</v>
      </c>
      <c r="G76"/>
      <c r="H76"/>
      <c r="O76" t="s">
        <v>402</v>
      </c>
    </row>
    <row r="77" spans="2:15">
      <c r="B77" s="21" t="s">
        <v>266</v>
      </c>
      <c r="C77" s="21" t="s">
        <v>226</v>
      </c>
      <c r="D77" s="50">
        <v>45682</v>
      </c>
      <c r="E77" s="21">
        <v>6</v>
      </c>
      <c r="G77"/>
      <c r="H77"/>
      <c r="O77" t="s">
        <v>0</v>
      </c>
    </row>
    <row r="78" spans="2:15">
      <c r="B78" s="21" t="s">
        <v>266</v>
      </c>
      <c r="C78" s="21" t="s">
        <v>226</v>
      </c>
      <c r="D78" s="50">
        <v>45687</v>
      </c>
      <c r="E78" s="21">
        <v>1</v>
      </c>
      <c r="G78"/>
      <c r="H78"/>
      <c r="O78" t="s">
        <v>86</v>
      </c>
    </row>
    <row r="79" spans="2:15">
      <c r="B79" s="21" t="s">
        <v>266</v>
      </c>
      <c r="C79" s="21" t="s">
        <v>226</v>
      </c>
      <c r="D79" s="50">
        <v>45689</v>
      </c>
      <c r="E79" s="21">
        <v>2</v>
      </c>
      <c r="G79"/>
      <c r="H79"/>
      <c r="O79" t="s">
        <v>431</v>
      </c>
    </row>
    <row r="80" spans="2:15">
      <c r="B80" s="21" t="s">
        <v>266</v>
      </c>
      <c r="C80" s="21" t="s">
        <v>226</v>
      </c>
      <c r="D80" s="50">
        <v>45690</v>
      </c>
      <c r="E80" s="21">
        <v>1</v>
      </c>
      <c r="G80"/>
      <c r="H80"/>
      <c r="O80" t="s">
        <v>432</v>
      </c>
    </row>
    <row r="81" spans="2:15">
      <c r="B81" s="21" t="s">
        <v>266</v>
      </c>
      <c r="C81" s="21" t="s">
        <v>226</v>
      </c>
      <c r="D81" s="50">
        <v>45693</v>
      </c>
      <c r="E81" s="21">
        <v>3</v>
      </c>
      <c r="G81"/>
      <c r="H81"/>
      <c r="O81" t="s">
        <v>433</v>
      </c>
    </row>
    <row r="82" spans="2:15">
      <c r="B82" s="21" t="s">
        <v>266</v>
      </c>
      <c r="C82" s="21" t="s">
        <v>226</v>
      </c>
      <c r="D82" s="50">
        <v>45695</v>
      </c>
      <c r="E82" s="21">
        <v>2</v>
      </c>
      <c r="G82"/>
      <c r="H82"/>
      <c r="O82" t="s">
        <v>390</v>
      </c>
    </row>
    <row r="83" spans="2:15">
      <c r="B83" s="21" t="s">
        <v>266</v>
      </c>
      <c r="C83" s="21" t="s">
        <v>226</v>
      </c>
      <c r="D83" s="50">
        <v>45697</v>
      </c>
      <c r="E83" s="21">
        <v>6</v>
      </c>
      <c r="G83"/>
      <c r="H83"/>
      <c r="O83" t="s">
        <v>391</v>
      </c>
    </row>
    <row r="84" spans="2:15">
      <c r="B84" s="21" t="s">
        <v>266</v>
      </c>
      <c r="C84" s="21" t="s">
        <v>226</v>
      </c>
      <c r="D84" s="50">
        <v>45702</v>
      </c>
      <c r="E84" s="21">
        <v>1</v>
      </c>
      <c r="G84"/>
      <c r="H84"/>
    </row>
    <row r="85" spans="2:15">
      <c r="B85" s="21" t="s">
        <v>266</v>
      </c>
      <c r="C85" s="21" t="s">
        <v>226</v>
      </c>
      <c r="D85" s="50">
        <v>45703</v>
      </c>
      <c r="E85" s="21">
        <v>2</v>
      </c>
      <c r="G85"/>
      <c r="H85"/>
    </row>
    <row r="86" spans="2:15">
      <c r="B86" s="21" t="s">
        <v>266</v>
      </c>
      <c r="C86" s="21" t="s">
        <v>226</v>
      </c>
      <c r="D86" s="50">
        <v>45705</v>
      </c>
      <c r="E86" s="21">
        <v>5</v>
      </c>
      <c r="G86"/>
      <c r="H86"/>
    </row>
    <row r="87" spans="2:15">
      <c r="B87" s="21" t="s">
        <v>266</v>
      </c>
      <c r="C87" s="21" t="s">
        <v>226</v>
      </c>
      <c r="D87" s="50">
        <v>45709</v>
      </c>
      <c r="E87" s="21">
        <v>3</v>
      </c>
      <c r="G87"/>
      <c r="H87"/>
    </row>
    <row r="88" spans="2:15">
      <c r="B88" s="21" t="s">
        <v>266</v>
      </c>
      <c r="C88" s="21" t="s">
        <v>226</v>
      </c>
      <c r="D88" s="50">
        <v>45711</v>
      </c>
      <c r="E88" s="21">
        <v>5</v>
      </c>
      <c r="G88"/>
      <c r="H88"/>
    </row>
    <row r="89" spans="2:15">
      <c r="B89" s="21" t="s">
        <v>266</v>
      </c>
      <c r="C89" s="21" t="s">
        <v>226</v>
      </c>
      <c r="D89" s="50">
        <v>45712</v>
      </c>
      <c r="E89" s="21">
        <v>8</v>
      </c>
      <c r="G89"/>
      <c r="H89"/>
    </row>
    <row r="90" spans="2:15">
      <c r="B90" s="21" t="s">
        <v>266</v>
      </c>
      <c r="C90" s="21" t="s">
        <v>226</v>
      </c>
      <c r="D90" s="50">
        <v>45713</v>
      </c>
      <c r="E90" s="21">
        <v>2</v>
      </c>
      <c r="G90"/>
      <c r="H90"/>
    </row>
    <row r="91" spans="2:15">
      <c r="B91" s="21" t="s">
        <v>266</v>
      </c>
      <c r="C91" s="21" t="s">
        <v>226</v>
      </c>
      <c r="D91" s="50">
        <v>45714</v>
      </c>
      <c r="E91" s="21">
        <v>8</v>
      </c>
      <c r="G91"/>
      <c r="H91"/>
    </row>
    <row r="92" spans="2:15">
      <c r="B92" s="21" t="s">
        <v>266</v>
      </c>
      <c r="C92" s="21" t="s">
        <v>226</v>
      </c>
      <c r="D92" s="50">
        <v>45716</v>
      </c>
      <c r="E92" s="21">
        <v>8</v>
      </c>
      <c r="G92"/>
      <c r="H92"/>
    </row>
    <row r="93" spans="2:15">
      <c r="B93" s="21" t="s">
        <v>266</v>
      </c>
      <c r="C93" s="21" t="s">
        <v>226</v>
      </c>
      <c r="D93" s="50">
        <v>45717</v>
      </c>
      <c r="E93" s="21">
        <v>8</v>
      </c>
      <c r="G93"/>
      <c r="H93"/>
    </row>
    <row r="94" spans="2:15">
      <c r="B94" s="21" t="s">
        <v>266</v>
      </c>
      <c r="C94" s="21" t="s">
        <v>226</v>
      </c>
      <c r="D94" s="50">
        <v>45718</v>
      </c>
      <c r="E94" s="21">
        <v>8</v>
      </c>
      <c r="G94"/>
      <c r="H94"/>
    </row>
    <row r="95" spans="2:15">
      <c r="B95" s="21" t="s">
        <v>266</v>
      </c>
      <c r="C95" s="21" t="s">
        <v>226</v>
      </c>
      <c r="D95" s="50">
        <v>45721</v>
      </c>
      <c r="E95" s="21">
        <v>3</v>
      </c>
      <c r="G95"/>
      <c r="H95"/>
    </row>
    <row r="96" spans="2:15">
      <c r="B96" s="21" t="s">
        <v>266</v>
      </c>
      <c r="C96" s="21" t="s">
        <v>226</v>
      </c>
      <c r="D96" s="50">
        <v>45722</v>
      </c>
      <c r="E96" s="21">
        <v>1</v>
      </c>
      <c r="G96"/>
      <c r="H96"/>
    </row>
    <row r="97" spans="2:8">
      <c r="B97" s="21" t="s">
        <v>266</v>
      </c>
      <c r="C97" s="21" t="s">
        <v>226</v>
      </c>
      <c r="D97" s="50">
        <v>45723</v>
      </c>
      <c r="E97" s="21">
        <v>8</v>
      </c>
      <c r="G97"/>
      <c r="H97"/>
    </row>
    <row r="98" spans="2:8">
      <c r="B98" s="21" t="s">
        <v>266</v>
      </c>
      <c r="C98" s="21" t="s">
        <v>226</v>
      </c>
      <c r="D98" s="50">
        <v>45724</v>
      </c>
      <c r="E98" s="21">
        <v>8</v>
      </c>
      <c r="G98"/>
      <c r="H98"/>
    </row>
    <row r="99" spans="2:8">
      <c r="B99" s="21" t="s">
        <v>266</v>
      </c>
      <c r="C99" s="21" t="s">
        <v>226</v>
      </c>
      <c r="D99" s="50">
        <v>45726</v>
      </c>
      <c r="E99" s="21">
        <v>8</v>
      </c>
      <c r="G99"/>
      <c r="H99"/>
    </row>
    <row r="100" spans="2:8">
      <c r="B100" s="21" t="s">
        <v>266</v>
      </c>
      <c r="C100" s="21" t="s">
        <v>226</v>
      </c>
      <c r="D100" s="50">
        <v>45731</v>
      </c>
      <c r="E100" s="21">
        <v>6</v>
      </c>
      <c r="G100"/>
      <c r="H100"/>
    </row>
    <row r="101" spans="2:8">
      <c r="B101" s="21" t="s">
        <v>266</v>
      </c>
      <c r="C101" s="21" t="s">
        <v>226</v>
      </c>
      <c r="D101" s="50">
        <v>45733</v>
      </c>
      <c r="E101" s="21">
        <v>1</v>
      </c>
      <c r="G101"/>
      <c r="H101"/>
    </row>
    <row r="102" spans="2:8">
      <c r="B102" s="21" t="s">
        <v>266</v>
      </c>
      <c r="C102" s="21" t="s">
        <v>226</v>
      </c>
      <c r="D102" s="50">
        <v>45734</v>
      </c>
      <c r="E102" s="21">
        <v>3</v>
      </c>
      <c r="G102"/>
      <c r="H102"/>
    </row>
    <row r="103" spans="2:8">
      <c r="B103" s="21" t="s">
        <v>266</v>
      </c>
      <c r="C103" s="21" t="s">
        <v>226</v>
      </c>
      <c r="D103" s="50">
        <v>45737</v>
      </c>
      <c r="E103" s="21">
        <v>8</v>
      </c>
      <c r="G103"/>
      <c r="H103"/>
    </row>
    <row r="104" spans="2:8">
      <c r="B104" s="21" t="s">
        <v>266</v>
      </c>
      <c r="C104" s="21" t="s">
        <v>226</v>
      </c>
      <c r="D104" s="50">
        <v>45739</v>
      </c>
      <c r="E104" s="21">
        <v>4</v>
      </c>
      <c r="G104"/>
      <c r="H104"/>
    </row>
    <row r="105" spans="2:8">
      <c r="B105" s="21" t="s">
        <v>266</v>
      </c>
      <c r="C105" s="21" t="s">
        <v>226</v>
      </c>
      <c r="D105" s="50">
        <v>45740</v>
      </c>
      <c r="E105" s="21">
        <v>1</v>
      </c>
      <c r="G105"/>
      <c r="H105"/>
    </row>
    <row r="106" spans="2:8">
      <c r="B106" s="21" t="s">
        <v>266</v>
      </c>
      <c r="C106" s="21" t="s">
        <v>226</v>
      </c>
      <c r="D106" s="50">
        <v>45744</v>
      </c>
      <c r="E106" s="21">
        <v>6</v>
      </c>
      <c r="G106"/>
      <c r="H106"/>
    </row>
    <row r="107" spans="2:8">
      <c r="B107" s="21" t="s">
        <v>266</v>
      </c>
      <c r="C107" s="21" t="s">
        <v>226</v>
      </c>
      <c r="D107" s="50">
        <v>45747</v>
      </c>
      <c r="E107" s="21">
        <v>3</v>
      </c>
      <c r="G107"/>
      <c r="H107"/>
    </row>
    <row r="108" spans="2:8">
      <c r="B108" s="21" t="s">
        <v>40</v>
      </c>
      <c r="C108" s="21" t="s">
        <v>227</v>
      </c>
      <c r="D108" s="50">
        <v>45660</v>
      </c>
      <c r="E108" s="21">
        <v>8</v>
      </c>
      <c r="G108"/>
      <c r="H108"/>
    </row>
    <row r="109" spans="2:8">
      <c r="B109" s="21" t="s">
        <v>40</v>
      </c>
      <c r="C109" s="21" t="s">
        <v>227</v>
      </c>
      <c r="D109" s="50">
        <v>45661</v>
      </c>
      <c r="E109" s="21">
        <v>8</v>
      </c>
      <c r="G109"/>
      <c r="H109"/>
    </row>
    <row r="110" spans="2:8">
      <c r="B110" s="21" t="s">
        <v>40</v>
      </c>
      <c r="C110" s="21" t="s">
        <v>227</v>
      </c>
      <c r="D110" s="50">
        <v>45663</v>
      </c>
      <c r="E110" s="21">
        <v>7</v>
      </c>
      <c r="G110"/>
      <c r="H110"/>
    </row>
    <row r="111" spans="2:8">
      <c r="B111" s="21" t="s">
        <v>40</v>
      </c>
      <c r="C111" s="21" t="s">
        <v>227</v>
      </c>
      <c r="D111" s="50">
        <v>45664</v>
      </c>
      <c r="E111" s="21">
        <v>8</v>
      </c>
      <c r="G111"/>
      <c r="H111"/>
    </row>
    <row r="112" spans="2:8">
      <c r="B112" s="21" t="s">
        <v>40</v>
      </c>
      <c r="C112" s="21" t="s">
        <v>227</v>
      </c>
      <c r="D112" s="50">
        <v>45665</v>
      </c>
      <c r="E112" s="21">
        <v>8</v>
      </c>
      <c r="G112"/>
      <c r="H112"/>
    </row>
    <row r="113" spans="2:8">
      <c r="B113" s="21" t="s">
        <v>40</v>
      </c>
      <c r="C113" s="21" t="s">
        <v>227</v>
      </c>
      <c r="D113" s="50">
        <v>45669</v>
      </c>
      <c r="E113" s="21">
        <v>8</v>
      </c>
      <c r="G113"/>
      <c r="H113"/>
    </row>
    <row r="114" spans="2:8">
      <c r="B114" s="21" t="s">
        <v>40</v>
      </c>
      <c r="C114" s="21" t="s">
        <v>227</v>
      </c>
      <c r="D114" s="50">
        <v>45671</v>
      </c>
      <c r="E114" s="21">
        <v>3</v>
      </c>
      <c r="G114"/>
      <c r="H114"/>
    </row>
    <row r="115" spans="2:8">
      <c r="B115" s="21" t="s">
        <v>40</v>
      </c>
      <c r="C115" s="21" t="s">
        <v>227</v>
      </c>
      <c r="D115" s="50">
        <v>45675</v>
      </c>
      <c r="E115" s="21">
        <v>8</v>
      </c>
      <c r="G115"/>
      <c r="H115"/>
    </row>
    <row r="116" spans="2:8">
      <c r="B116" s="21" t="s">
        <v>40</v>
      </c>
      <c r="C116" s="21" t="s">
        <v>227</v>
      </c>
      <c r="D116" s="50">
        <v>45679</v>
      </c>
      <c r="E116" s="21">
        <v>1</v>
      </c>
      <c r="G116"/>
      <c r="H116"/>
    </row>
    <row r="117" spans="2:8">
      <c r="B117" s="21" t="s">
        <v>40</v>
      </c>
      <c r="C117" s="21" t="s">
        <v>227</v>
      </c>
      <c r="D117" s="50">
        <v>45683</v>
      </c>
      <c r="E117" s="21">
        <v>1</v>
      </c>
      <c r="G117"/>
      <c r="H117"/>
    </row>
    <row r="118" spans="2:8">
      <c r="B118" s="21" t="s">
        <v>40</v>
      </c>
      <c r="C118" s="21" t="s">
        <v>227</v>
      </c>
      <c r="D118" s="50">
        <v>45687</v>
      </c>
      <c r="E118" s="21">
        <v>7</v>
      </c>
      <c r="G118"/>
      <c r="H118"/>
    </row>
    <row r="119" spans="2:8">
      <c r="B119" s="21" t="s">
        <v>40</v>
      </c>
      <c r="C119" s="21" t="s">
        <v>227</v>
      </c>
      <c r="D119" s="50">
        <v>45688</v>
      </c>
      <c r="E119" s="21">
        <v>3</v>
      </c>
      <c r="G119"/>
      <c r="H119"/>
    </row>
    <row r="120" spans="2:8">
      <c r="B120" s="21" t="s">
        <v>40</v>
      </c>
      <c r="C120" s="21" t="s">
        <v>227</v>
      </c>
      <c r="D120" s="50">
        <v>45690</v>
      </c>
      <c r="E120" s="21">
        <v>8</v>
      </c>
      <c r="G120"/>
      <c r="H120"/>
    </row>
    <row r="121" spans="2:8">
      <c r="B121" s="21" t="s">
        <v>40</v>
      </c>
      <c r="C121" s="21" t="s">
        <v>227</v>
      </c>
      <c r="D121" s="50">
        <v>45691</v>
      </c>
      <c r="E121" s="21">
        <v>2</v>
      </c>
      <c r="G121"/>
      <c r="H121"/>
    </row>
    <row r="122" spans="2:8">
      <c r="B122" s="21" t="s">
        <v>40</v>
      </c>
      <c r="C122" s="21" t="s">
        <v>227</v>
      </c>
      <c r="D122" s="50">
        <v>45693</v>
      </c>
      <c r="E122" s="21">
        <v>1</v>
      </c>
      <c r="G122"/>
      <c r="H122"/>
    </row>
    <row r="123" spans="2:8">
      <c r="B123" s="21" t="s">
        <v>40</v>
      </c>
      <c r="C123" s="21" t="s">
        <v>227</v>
      </c>
      <c r="D123" s="50">
        <v>45694</v>
      </c>
      <c r="E123" s="21">
        <v>7</v>
      </c>
      <c r="G123"/>
      <c r="H123"/>
    </row>
    <row r="124" spans="2:8">
      <c r="B124" s="21" t="s">
        <v>40</v>
      </c>
      <c r="C124" s="21" t="s">
        <v>227</v>
      </c>
      <c r="D124" s="50">
        <v>45696</v>
      </c>
      <c r="E124" s="21">
        <v>5</v>
      </c>
      <c r="G124"/>
      <c r="H124"/>
    </row>
    <row r="125" spans="2:8">
      <c r="B125" s="21" t="s">
        <v>40</v>
      </c>
      <c r="C125" s="21" t="s">
        <v>227</v>
      </c>
      <c r="D125" s="50">
        <v>45697</v>
      </c>
      <c r="E125" s="21">
        <v>4</v>
      </c>
      <c r="G125"/>
      <c r="H125"/>
    </row>
    <row r="126" spans="2:8">
      <c r="B126" s="21" t="s">
        <v>40</v>
      </c>
      <c r="C126" s="21" t="s">
        <v>227</v>
      </c>
      <c r="D126" s="50">
        <v>45698</v>
      </c>
      <c r="E126" s="21">
        <v>8</v>
      </c>
      <c r="G126"/>
      <c r="H126"/>
    </row>
    <row r="127" spans="2:8">
      <c r="B127" s="21" t="s">
        <v>40</v>
      </c>
      <c r="C127" s="21" t="s">
        <v>227</v>
      </c>
      <c r="D127" s="50">
        <v>45699</v>
      </c>
      <c r="E127" s="21">
        <v>8</v>
      </c>
      <c r="G127"/>
      <c r="H127"/>
    </row>
    <row r="128" spans="2:8">
      <c r="B128" s="21" t="s">
        <v>40</v>
      </c>
      <c r="C128" s="21" t="s">
        <v>227</v>
      </c>
      <c r="D128" s="50">
        <v>45700</v>
      </c>
      <c r="E128" s="21">
        <v>2</v>
      </c>
      <c r="G128"/>
      <c r="H128"/>
    </row>
    <row r="129" spans="2:8">
      <c r="B129" s="21" t="s">
        <v>40</v>
      </c>
      <c r="C129" s="21" t="s">
        <v>227</v>
      </c>
      <c r="D129" s="50">
        <v>45701</v>
      </c>
      <c r="E129" s="21">
        <v>8</v>
      </c>
      <c r="G129"/>
      <c r="H129"/>
    </row>
    <row r="130" spans="2:8">
      <c r="B130" s="21" t="s">
        <v>40</v>
      </c>
      <c r="C130" s="21" t="s">
        <v>227</v>
      </c>
      <c r="D130" s="50">
        <v>45702</v>
      </c>
      <c r="E130" s="21">
        <v>8</v>
      </c>
      <c r="G130"/>
      <c r="H130"/>
    </row>
    <row r="131" spans="2:8">
      <c r="B131" s="21" t="s">
        <v>40</v>
      </c>
      <c r="C131" s="21" t="s">
        <v>227</v>
      </c>
      <c r="D131" s="50">
        <v>45703</v>
      </c>
      <c r="E131" s="21">
        <v>5</v>
      </c>
      <c r="G131"/>
      <c r="H131"/>
    </row>
    <row r="132" spans="2:8">
      <c r="B132" s="21" t="s">
        <v>40</v>
      </c>
      <c r="C132" s="21" t="s">
        <v>227</v>
      </c>
      <c r="D132" s="50">
        <v>45706</v>
      </c>
      <c r="E132" s="21">
        <v>8</v>
      </c>
      <c r="G132"/>
      <c r="H132"/>
    </row>
    <row r="133" spans="2:8">
      <c r="B133" s="21" t="s">
        <v>40</v>
      </c>
      <c r="C133" s="21" t="s">
        <v>227</v>
      </c>
      <c r="D133" s="50">
        <v>45708</v>
      </c>
      <c r="E133" s="21">
        <v>5</v>
      </c>
      <c r="G133"/>
      <c r="H133"/>
    </row>
    <row r="134" spans="2:8">
      <c r="B134" s="21" t="s">
        <v>40</v>
      </c>
      <c r="C134" s="21" t="s">
        <v>227</v>
      </c>
      <c r="D134" s="50">
        <v>45709</v>
      </c>
      <c r="E134" s="21">
        <v>1</v>
      </c>
      <c r="G134"/>
      <c r="H134"/>
    </row>
    <row r="135" spans="2:8">
      <c r="B135" s="21" t="s">
        <v>40</v>
      </c>
      <c r="C135" s="21" t="s">
        <v>227</v>
      </c>
      <c r="D135" s="50">
        <v>45712</v>
      </c>
      <c r="E135" s="21">
        <v>8</v>
      </c>
      <c r="G135"/>
      <c r="H135"/>
    </row>
    <row r="136" spans="2:8">
      <c r="B136" s="21" t="s">
        <v>40</v>
      </c>
      <c r="C136" s="21" t="s">
        <v>227</v>
      </c>
      <c r="D136" s="50">
        <v>45715</v>
      </c>
      <c r="E136" s="21">
        <v>6</v>
      </c>
      <c r="G136"/>
      <c r="H136"/>
    </row>
    <row r="137" spans="2:8">
      <c r="B137" s="21" t="s">
        <v>40</v>
      </c>
      <c r="C137" s="21" t="s">
        <v>227</v>
      </c>
      <c r="D137" s="50">
        <v>45721</v>
      </c>
      <c r="E137" s="21">
        <v>5</v>
      </c>
      <c r="G137"/>
      <c r="H137"/>
    </row>
    <row r="138" spans="2:8">
      <c r="B138" s="21" t="s">
        <v>40</v>
      </c>
      <c r="C138" s="21" t="s">
        <v>227</v>
      </c>
      <c r="D138" s="50">
        <v>45722</v>
      </c>
      <c r="E138" s="21">
        <v>3</v>
      </c>
      <c r="G138"/>
      <c r="H138"/>
    </row>
    <row r="139" spans="2:8">
      <c r="B139" s="21" t="s">
        <v>40</v>
      </c>
      <c r="C139" s="21" t="s">
        <v>227</v>
      </c>
      <c r="D139" s="50">
        <v>45723</v>
      </c>
      <c r="E139" s="21">
        <v>7</v>
      </c>
      <c r="G139"/>
      <c r="H139"/>
    </row>
    <row r="140" spans="2:8">
      <c r="B140" s="21" t="s">
        <v>40</v>
      </c>
      <c r="C140" s="21" t="s">
        <v>227</v>
      </c>
      <c r="D140" s="50">
        <v>45724</v>
      </c>
      <c r="E140" s="21">
        <v>5</v>
      </c>
      <c r="G140"/>
      <c r="H140"/>
    </row>
    <row r="141" spans="2:8">
      <c r="B141" s="21" t="s">
        <v>40</v>
      </c>
      <c r="C141" s="21" t="s">
        <v>227</v>
      </c>
      <c r="D141" s="50">
        <v>45726</v>
      </c>
      <c r="E141" s="21">
        <v>8</v>
      </c>
      <c r="G141"/>
      <c r="H141"/>
    </row>
    <row r="142" spans="2:8">
      <c r="B142" s="21" t="s">
        <v>40</v>
      </c>
      <c r="C142" s="21" t="s">
        <v>227</v>
      </c>
      <c r="D142" s="50">
        <v>45728</v>
      </c>
      <c r="E142" s="21">
        <v>1</v>
      </c>
      <c r="G142"/>
      <c r="H142"/>
    </row>
    <row r="143" spans="2:8">
      <c r="B143" s="21" t="s">
        <v>40</v>
      </c>
      <c r="C143" s="21" t="s">
        <v>227</v>
      </c>
      <c r="D143" s="50">
        <v>45729</v>
      </c>
      <c r="E143" s="21">
        <v>5</v>
      </c>
      <c r="G143"/>
      <c r="H143"/>
    </row>
    <row r="144" spans="2:8">
      <c r="B144" s="21" t="s">
        <v>40</v>
      </c>
      <c r="C144" s="21" t="s">
        <v>227</v>
      </c>
      <c r="D144" s="50">
        <v>45731</v>
      </c>
      <c r="E144" s="21">
        <v>3</v>
      </c>
      <c r="G144"/>
      <c r="H144"/>
    </row>
    <row r="145" spans="2:8">
      <c r="B145" s="21" t="s">
        <v>40</v>
      </c>
      <c r="C145" s="21" t="s">
        <v>227</v>
      </c>
      <c r="D145" s="50">
        <v>45733</v>
      </c>
      <c r="E145" s="21">
        <v>7</v>
      </c>
      <c r="G145"/>
      <c r="H145"/>
    </row>
    <row r="146" spans="2:8">
      <c r="B146" s="21" t="s">
        <v>40</v>
      </c>
      <c r="C146" s="21" t="s">
        <v>227</v>
      </c>
      <c r="D146" s="50">
        <v>45734</v>
      </c>
      <c r="E146" s="21">
        <v>3</v>
      </c>
      <c r="G146"/>
      <c r="H146"/>
    </row>
    <row r="147" spans="2:8">
      <c r="B147" s="21" t="s">
        <v>40</v>
      </c>
      <c r="C147" s="21" t="s">
        <v>227</v>
      </c>
      <c r="D147" s="50">
        <v>45742</v>
      </c>
      <c r="E147" s="21">
        <v>2</v>
      </c>
      <c r="G147"/>
      <c r="H147"/>
    </row>
    <row r="148" spans="2:8">
      <c r="B148" s="21" t="s">
        <v>40</v>
      </c>
      <c r="C148" s="21" t="s">
        <v>227</v>
      </c>
      <c r="D148" s="50">
        <v>45744</v>
      </c>
      <c r="E148" s="21">
        <v>7</v>
      </c>
      <c r="G148"/>
      <c r="H148"/>
    </row>
    <row r="149" spans="2:8">
      <c r="B149" s="21" t="s">
        <v>40</v>
      </c>
      <c r="C149" s="21" t="s">
        <v>227</v>
      </c>
      <c r="D149" s="50">
        <v>45745</v>
      </c>
      <c r="E149" s="21">
        <v>6</v>
      </c>
      <c r="G149"/>
      <c r="H149"/>
    </row>
    <row r="150" spans="2:8">
      <c r="B150" s="21" t="s">
        <v>59</v>
      </c>
      <c r="C150" s="21" t="s">
        <v>228</v>
      </c>
      <c r="D150" s="50">
        <v>45660</v>
      </c>
      <c r="E150" s="21">
        <v>4</v>
      </c>
      <c r="G150"/>
      <c r="H150"/>
    </row>
    <row r="151" spans="2:8">
      <c r="B151" s="21" t="s">
        <v>59</v>
      </c>
      <c r="C151" s="21" t="s">
        <v>228</v>
      </c>
      <c r="D151" s="50">
        <v>45664</v>
      </c>
      <c r="E151" s="21">
        <v>8</v>
      </c>
      <c r="G151"/>
      <c r="H151"/>
    </row>
    <row r="152" spans="2:8">
      <c r="B152" s="21" t="s">
        <v>59</v>
      </c>
      <c r="C152" s="21" t="s">
        <v>228</v>
      </c>
      <c r="D152" s="50">
        <v>45665</v>
      </c>
      <c r="E152" s="21">
        <v>2</v>
      </c>
      <c r="G152"/>
      <c r="H152"/>
    </row>
    <row r="153" spans="2:8">
      <c r="B153" s="21" t="s">
        <v>59</v>
      </c>
      <c r="C153" s="21" t="s">
        <v>228</v>
      </c>
      <c r="D153" s="50">
        <v>45666</v>
      </c>
      <c r="E153" s="21">
        <v>3</v>
      </c>
      <c r="G153"/>
      <c r="H153"/>
    </row>
    <row r="154" spans="2:8">
      <c r="B154" s="21" t="s">
        <v>59</v>
      </c>
      <c r="C154" s="21" t="s">
        <v>228</v>
      </c>
      <c r="D154" s="50">
        <v>45667</v>
      </c>
      <c r="E154" s="21">
        <v>4</v>
      </c>
      <c r="G154"/>
      <c r="H154"/>
    </row>
    <row r="155" spans="2:8">
      <c r="B155" s="21" t="s">
        <v>59</v>
      </c>
      <c r="C155" s="21" t="s">
        <v>228</v>
      </c>
      <c r="D155" s="50">
        <v>45668</v>
      </c>
      <c r="E155" s="21">
        <v>8</v>
      </c>
      <c r="G155"/>
      <c r="H155"/>
    </row>
    <row r="156" spans="2:8">
      <c r="B156" s="21" t="s">
        <v>59</v>
      </c>
      <c r="C156" s="21" t="s">
        <v>228</v>
      </c>
      <c r="D156" s="50">
        <v>45673</v>
      </c>
      <c r="E156" s="21">
        <v>5</v>
      </c>
      <c r="G156"/>
      <c r="H156"/>
    </row>
    <row r="157" spans="2:8">
      <c r="B157" s="21" t="s">
        <v>59</v>
      </c>
      <c r="C157" s="21" t="s">
        <v>228</v>
      </c>
      <c r="D157" s="50">
        <v>45675</v>
      </c>
      <c r="E157" s="21">
        <v>1</v>
      </c>
      <c r="G157"/>
      <c r="H157"/>
    </row>
    <row r="158" spans="2:8">
      <c r="B158" s="21" t="s">
        <v>59</v>
      </c>
      <c r="C158" s="21" t="s">
        <v>228</v>
      </c>
      <c r="D158" s="50">
        <v>45676</v>
      </c>
      <c r="E158" s="21">
        <v>5</v>
      </c>
      <c r="G158"/>
      <c r="H158"/>
    </row>
    <row r="159" spans="2:8">
      <c r="B159" s="21" t="s">
        <v>59</v>
      </c>
      <c r="C159" s="21" t="s">
        <v>228</v>
      </c>
      <c r="D159" s="50">
        <v>45679</v>
      </c>
      <c r="E159" s="21">
        <v>8</v>
      </c>
      <c r="G159"/>
      <c r="H159"/>
    </row>
    <row r="160" spans="2:8">
      <c r="B160" s="21" t="s">
        <v>59</v>
      </c>
      <c r="C160" s="21" t="s">
        <v>228</v>
      </c>
      <c r="D160" s="50">
        <v>45680</v>
      </c>
      <c r="E160" s="21">
        <v>8</v>
      </c>
      <c r="G160"/>
      <c r="H160"/>
    </row>
    <row r="161" spans="2:8">
      <c r="B161" s="21" t="s">
        <v>59</v>
      </c>
      <c r="C161" s="21" t="s">
        <v>228</v>
      </c>
      <c r="D161" s="50">
        <v>45681</v>
      </c>
      <c r="E161" s="21">
        <v>8</v>
      </c>
      <c r="G161"/>
      <c r="H161"/>
    </row>
    <row r="162" spans="2:8">
      <c r="B162" s="21" t="s">
        <v>59</v>
      </c>
      <c r="C162" s="21" t="s">
        <v>228</v>
      </c>
      <c r="D162" s="50">
        <v>45682</v>
      </c>
      <c r="E162" s="21">
        <v>1</v>
      </c>
      <c r="G162"/>
      <c r="H162"/>
    </row>
    <row r="163" spans="2:8">
      <c r="B163" s="21" t="s">
        <v>59</v>
      </c>
      <c r="C163" s="21" t="s">
        <v>228</v>
      </c>
      <c r="D163" s="50">
        <v>45686</v>
      </c>
      <c r="E163" s="21">
        <v>4</v>
      </c>
      <c r="G163"/>
      <c r="H163"/>
    </row>
    <row r="164" spans="2:8">
      <c r="B164" s="21" t="s">
        <v>59</v>
      </c>
      <c r="C164" s="21" t="s">
        <v>228</v>
      </c>
      <c r="D164" s="50">
        <v>45687</v>
      </c>
      <c r="E164" s="21">
        <v>4</v>
      </c>
      <c r="G164"/>
      <c r="H164"/>
    </row>
    <row r="165" spans="2:8">
      <c r="B165" s="21" t="s">
        <v>59</v>
      </c>
      <c r="C165" s="21" t="s">
        <v>228</v>
      </c>
      <c r="D165" s="50">
        <v>45691</v>
      </c>
      <c r="E165" s="21">
        <v>8</v>
      </c>
      <c r="G165"/>
      <c r="H165"/>
    </row>
    <row r="166" spans="2:8">
      <c r="B166" s="21" t="s">
        <v>59</v>
      </c>
      <c r="C166" s="21" t="s">
        <v>228</v>
      </c>
      <c r="D166" s="50">
        <v>45696</v>
      </c>
      <c r="E166" s="21">
        <v>7</v>
      </c>
      <c r="G166"/>
      <c r="H166"/>
    </row>
    <row r="167" spans="2:8">
      <c r="B167" s="21" t="s">
        <v>59</v>
      </c>
      <c r="C167" s="21" t="s">
        <v>228</v>
      </c>
      <c r="D167" s="50">
        <v>45701</v>
      </c>
      <c r="E167" s="21">
        <v>1</v>
      </c>
      <c r="G167"/>
      <c r="H167"/>
    </row>
    <row r="168" spans="2:8">
      <c r="B168" s="21" t="s">
        <v>59</v>
      </c>
      <c r="C168" s="21" t="s">
        <v>228</v>
      </c>
      <c r="D168" s="50">
        <v>45702</v>
      </c>
      <c r="E168" s="21">
        <v>3</v>
      </c>
      <c r="G168"/>
      <c r="H168"/>
    </row>
    <row r="169" spans="2:8">
      <c r="B169" s="21" t="s">
        <v>59</v>
      </c>
      <c r="C169" s="21" t="s">
        <v>228</v>
      </c>
      <c r="D169" s="50">
        <v>45703</v>
      </c>
      <c r="E169" s="21">
        <v>4</v>
      </c>
      <c r="G169"/>
      <c r="H169"/>
    </row>
    <row r="170" spans="2:8">
      <c r="B170" s="21" t="s">
        <v>59</v>
      </c>
      <c r="C170" s="21" t="s">
        <v>228</v>
      </c>
      <c r="D170" s="50">
        <v>45705</v>
      </c>
      <c r="E170" s="21">
        <v>7</v>
      </c>
      <c r="G170"/>
      <c r="H170"/>
    </row>
    <row r="171" spans="2:8">
      <c r="B171" s="21" t="s">
        <v>59</v>
      </c>
      <c r="C171" s="21" t="s">
        <v>228</v>
      </c>
      <c r="D171" s="50">
        <v>45706</v>
      </c>
      <c r="E171" s="21">
        <v>8</v>
      </c>
      <c r="G171"/>
      <c r="H171"/>
    </row>
    <row r="172" spans="2:8">
      <c r="B172" s="21" t="s">
        <v>59</v>
      </c>
      <c r="C172" s="21" t="s">
        <v>228</v>
      </c>
      <c r="D172" s="50">
        <v>45714</v>
      </c>
      <c r="E172" s="21">
        <v>3</v>
      </c>
      <c r="G172"/>
      <c r="H172"/>
    </row>
    <row r="173" spans="2:8">
      <c r="B173" s="21" t="s">
        <v>59</v>
      </c>
      <c r="C173" s="21" t="s">
        <v>228</v>
      </c>
      <c r="D173" s="50">
        <v>45715</v>
      </c>
      <c r="E173" s="21">
        <v>8</v>
      </c>
      <c r="G173"/>
      <c r="H173"/>
    </row>
    <row r="174" spans="2:8">
      <c r="B174" s="21" t="s">
        <v>59</v>
      </c>
      <c r="C174" s="21" t="s">
        <v>228</v>
      </c>
      <c r="D174" s="50">
        <v>45719</v>
      </c>
      <c r="E174" s="21">
        <v>7</v>
      </c>
      <c r="G174"/>
      <c r="H174"/>
    </row>
    <row r="175" spans="2:8">
      <c r="B175" s="21" t="s">
        <v>59</v>
      </c>
      <c r="C175" s="21" t="s">
        <v>228</v>
      </c>
      <c r="D175" s="50">
        <v>45720</v>
      </c>
      <c r="E175" s="21">
        <v>8</v>
      </c>
      <c r="G175"/>
      <c r="H175"/>
    </row>
    <row r="176" spans="2:8">
      <c r="B176" s="21" t="s">
        <v>59</v>
      </c>
      <c r="C176" s="21" t="s">
        <v>228</v>
      </c>
      <c r="D176" s="50">
        <v>45721</v>
      </c>
      <c r="E176" s="21">
        <v>4</v>
      </c>
      <c r="G176"/>
      <c r="H176"/>
    </row>
    <row r="177" spans="2:8">
      <c r="B177" s="21" t="s">
        <v>59</v>
      </c>
      <c r="C177" s="21" t="s">
        <v>228</v>
      </c>
      <c r="D177" s="50">
        <v>45723</v>
      </c>
      <c r="E177" s="21">
        <v>5</v>
      </c>
      <c r="G177"/>
      <c r="H177"/>
    </row>
    <row r="178" spans="2:8">
      <c r="B178" s="21" t="s">
        <v>59</v>
      </c>
      <c r="C178" s="21" t="s">
        <v>228</v>
      </c>
      <c r="D178" s="50">
        <v>45727</v>
      </c>
      <c r="E178" s="21">
        <v>1</v>
      </c>
      <c r="G178"/>
      <c r="H178"/>
    </row>
    <row r="179" spans="2:8">
      <c r="B179" s="21" t="s">
        <v>59</v>
      </c>
      <c r="C179" s="21" t="s">
        <v>228</v>
      </c>
      <c r="D179" s="50">
        <v>45728</v>
      </c>
      <c r="E179" s="21">
        <v>8</v>
      </c>
      <c r="G179"/>
      <c r="H179"/>
    </row>
    <row r="180" spans="2:8">
      <c r="B180" s="21" t="s">
        <v>59</v>
      </c>
      <c r="C180" s="21" t="s">
        <v>228</v>
      </c>
      <c r="D180" s="50">
        <v>45729</v>
      </c>
      <c r="E180" s="21">
        <v>1</v>
      </c>
      <c r="G180"/>
      <c r="H180"/>
    </row>
    <row r="181" spans="2:8">
      <c r="B181" s="21" t="s">
        <v>59</v>
      </c>
      <c r="C181" s="21" t="s">
        <v>228</v>
      </c>
      <c r="D181" s="50">
        <v>45738</v>
      </c>
      <c r="E181" s="21">
        <v>8</v>
      </c>
      <c r="G181"/>
      <c r="H181"/>
    </row>
    <row r="182" spans="2:8">
      <c r="B182" s="21" t="s">
        <v>59</v>
      </c>
      <c r="C182" s="21" t="s">
        <v>228</v>
      </c>
      <c r="D182" s="50">
        <v>45740</v>
      </c>
      <c r="E182" s="21">
        <v>6</v>
      </c>
      <c r="G182"/>
      <c r="H182"/>
    </row>
    <row r="183" spans="2:8">
      <c r="B183" s="21" t="s">
        <v>59</v>
      </c>
      <c r="C183" s="21" t="s">
        <v>228</v>
      </c>
      <c r="D183" s="50">
        <v>45741</v>
      </c>
      <c r="E183" s="21">
        <v>6</v>
      </c>
      <c r="G183"/>
      <c r="H183"/>
    </row>
    <row r="184" spans="2:8">
      <c r="B184" s="21" t="s">
        <v>59</v>
      </c>
      <c r="C184" s="21" t="s">
        <v>228</v>
      </c>
      <c r="D184" s="50">
        <v>45743</v>
      </c>
      <c r="E184" s="21">
        <v>8</v>
      </c>
      <c r="G184"/>
      <c r="H184"/>
    </row>
    <row r="185" spans="2:8">
      <c r="B185" s="21" t="s">
        <v>59</v>
      </c>
      <c r="C185" s="21" t="s">
        <v>228</v>
      </c>
      <c r="D185" s="50">
        <v>45745</v>
      </c>
      <c r="E185" s="21">
        <v>6</v>
      </c>
      <c r="G185"/>
      <c r="H185"/>
    </row>
    <row r="186" spans="2:8">
      <c r="B186" s="21" t="s">
        <v>44</v>
      </c>
      <c r="C186" s="21" t="s">
        <v>229</v>
      </c>
      <c r="D186" s="50">
        <v>45659</v>
      </c>
      <c r="E186" s="21">
        <v>1</v>
      </c>
      <c r="G186"/>
      <c r="H186"/>
    </row>
    <row r="187" spans="2:8">
      <c r="B187" s="21" t="s">
        <v>44</v>
      </c>
      <c r="C187" s="21" t="s">
        <v>229</v>
      </c>
      <c r="D187" s="50">
        <v>45660</v>
      </c>
      <c r="E187" s="21">
        <v>4</v>
      </c>
      <c r="G187"/>
      <c r="H187"/>
    </row>
    <row r="188" spans="2:8">
      <c r="B188" s="21" t="s">
        <v>44</v>
      </c>
      <c r="C188" s="21" t="s">
        <v>229</v>
      </c>
      <c r="D188" s="50">
        <v>45663</v>
      </c>
      <c r="E188" s="21">
        <v>6</v>
      </c>
      <c r="G188"/>
      <c r="H188"/>
    </row>
    <row r="189" spans="2:8">
      <c r="B189" s="21" t="s">
        <v>44</v>
      </c>
      <c r="C189" s="21" t="s">
        <v>229</v>
      </c>
      <c r="D189" s="50">
        <v>45666</v>
      </c>
      <c r="E189" s="21">
        <v>2</v>
      </c>
      <c r="G189"/>
      <c r="H189"/>
    </row>
    <row r="190" spans="2:8">
      <c r="B190" s="21" t="s">
        <v>44</v>
      </c>
      <c r="C190" s="21" t="s">
        <v>229</v>
      </c>
      <c r="D190" s="50">
        <v>45668</v>
      </c>
      <c r="E190" s="21">
        <v>3</v>
      </c>
      <c r="G190"/>
      <c r="H190"/>
    </row>
    <row r="191" spans="2:8">
      <c r="B191" s="21" t="s">
        <v>44</v>
      </c>
      <c r="C191" s="21" t="s">
        <v>229</v>
      </c>
      <c r="D191" s="50">
        <v>45671</v>
      </c>
      <c r="E191" s="21">
        <v>8</v>
      </c>
      <c r="G191"/>
      <c r="H191"/>
    </row>
    <row r="192" spans="2:8">
      <c r="B192" s="21" t="s">
        <v>44</v>
      </c>
      <c r="C192" s="21" t="s">
        <v>229</v>
      </c>
      <c r="D192" s="50">
        <v>45678</v>
      </c>
      <c r="E192" s="21">
        <v>8</v>
      </c>
      <c r="G192"/>
      <c r="H192"/>
    </row>
    <row r="193" spans="2:8">
      <c r="B193" s="21" t="s">
        <v>44</v>
      </c>
      <c r="C193" s="21" t="s">
        <v>229</v>
      </c>
      <c r="D193" s="50">
        <v>45682</v>
      </c>
      <c r="E193" s="21">
        <v>8</v>
      </c>
      <c r="G193"/>
      <c r="H193"/>
    </row>
    <row r="194" spans="2:8">
      <c r="B194" s="21" t="s">
        <v>44</v>
      </c>
      <c r="C194" s="21" t="s">
        <v>229</v>
      </c>
      <c r="D194" s="50">
        <v>45684</v>
      </c>
      <c r="E194" s="21">
        <v>8</v>
      </c>
      <c r="G194"/>
      <c r="H194"/>
    </row>
    <row r="195" spans="2:8">
      <c r="B195" s="21" t="s">
        <v>44</v>
      </c>
      <c r="C195" s="21" t="s">
        <v>229</v>
      </c>
      <c r="D195" s="50">
        <v>45686</v>
      </c>
      <c r="E195" s="21">
        <v>2</v>
      </c>
      <c r="G195"/>
      <c r="H195"/>
    </row>
    <row r="196" spans="2:8">
      <c r="B196" s="21" t="s">
        <v>44</v>
      </c>
      <c r="C196" s="21" t="s">
        <v>229</v>
      </c>
      <c r="D196" s="50">
        <v>45687</v>
      </c>
      <c r="E196" s="21">
        <v>3</v>
      </c>
      <c r="G196"/>
      <c r="H196"/>
    </row>
    <row r="197" spans="2:8">
      <c r="B197" s="21" t="s">
        <v>44</v>
      </c>
      <c r="C197" s="21" t="s">
        <v>229</v>
      </c>
      <c r="D197" s="50">
        <v>45689</v>
      </c>
      <c r="E197" s="21">
        <v>6</v>
      </c>
      <c r="G197"/>
      <c r="H197"/>
    </row>
    <row r="198" spans="2:8">
      <c r="B198" s="21" t="s">
        <v>44</v>
      </c>
      <c r="C198" s="21" t="s">
        <v>229</v>
      </c>
      <c r="D198" s="50">
        <v>45692</v>
      </c>
      <c r="E198" s="21">
        <v>7</v>
      </c>
      <c r="G198"/>
      <c r="H198"/>
    </row>
    <row r="199" spans="2:8">
      <c r="B199" s="21" t="s">
        <v>44</v>
      </c>
      <c r="C199" s="21" t="s">
        <v>229</v>
      </c>
      <c r="D199" s="50">
        <v>45694</v>
      </c>
      <c r="E199" s="21">
        <v>8</v>
      </c>
      <c r="G199"/>
      <c r="H199"/>
    </row>
    <row r="200" spans="2:8">
      <c r="B200" s="21" t="s">
        <v>44</v>
      </c>
      <c r="C200" s="21" t="s">
        <v>229</v>
      </c>
      <c r="D200" s="50">
        <v>45702</v>
      </c>
      <c r="E200" s="21">
        <v>8</v>
      </c>
      <c r="G200"/>
      <c r="H200"/>
    </row>
    <row r="201" spans="2:8">
      <c r="B201" s="21" t="s">
        <v>44</v>
      </c>
      <c r="C201" s="21" t="s">
        <v>229</v>
      </c>
      <c r="D201" s="50">
        <v>45704</v>
      </c>
      <c r="E201" s="21">
        <v>2</v>
      </c>
      <c r="G201"/>
      <c r="H201"/>
    </row>
    <row r="202" spans="2:8">
      <c r="B202" s="21" t="s">
        <v>44</v>
      </c>
      <c r="C202" s="21" t="s">
        <v>229</v>
      </c>
      <c r="D202" s="50">
        <v>45705</v>
      </c>
      <c r="E202" s="21">
        <v>7</v>
      </c>
      <c r="G202"/>
      <c r="H202"/>
    </row>
    <row r="203" spans="2:8">
      <c r="B203" s="21" t="s">
        <v>44</v>
      </c>
      <c r="C203" s="21" t="s">
        <v>229</v>
      </c>
      <c r="D203" s="50">
        <v>45708</v>
      </c>
      <c r="E203" s="21">
        <v>7</v>
      </c>
      <c r="G203"/>
      <c r="H203"/>
    </row>
    <row r="204" spans="2:8">
      <c r="B204" s="21" t="s">
        <v>44</v>
      </c>
      <c r="C204" s="21" t="s">
        <v>229</v>
      </c>
      <c r="D204" s="50">
        <v>45709</v>
      </c>
      <c r="E204" s="21">
        <v>1</v>
      </c>
      <c r="G204"/>
      <c r="H204"/>
    </row>
    <row r="205" spans="2:8">
      <c r="B205" s="21" t="s">
        <v>44</v>
      </c>
      <c r="C205" s="21" t="s">
        <v>229</v>
      </c>
      <c r="D205" s="50">
        <v>45712</v>
      </c>
      <c r="E205" s="21">
        <v>1</v>
      </c>
      <c r="G205"/>
      <c r="H205"/>
    </row>
    <row r="206" spans="2:8">
      <c r="B206" s="21" t="s">
        <v>44</v>
      </c>
      <c r="C206" s="21" t="s">
        <v>229</v>
      </c>
      <c r="D206" s="50">
        <v>45714</v>
      </c>
      <c r="E206" s="21">
        <v>1</v>
      </c>
      <c r="G206"/>
      <c r="H206"/>
    </row>
    <row r="207" spans="2:8">
      <c r="B207" s="21" t="s">
        <v>44</v>
      </c>
      <c r="C207" s="21" t="s">
        <v>229</v>
      </c>
      <c r="D207" s="50">
        <v>45715</v>
      </c>
      <c r="E207" s="21">
        <v>8</v>
      </c>
      <c r="G207"/>
      <c r="H207"/>
    </row>
    <row r="208" spans="2:8">
      <c r="B208" s="21" t="s">
        <v>44</v>
      </c>
      <c r="C208" s="21" t="s">
        <v>229</v>
      </c>
      <c r="D208" s="50">
        <v>45716</v>
      </c>
      <c r="E208" s="21">
        <v>8</v>
      </c>
      <c r="G208"/>
      <c r="H208"/>
    </row>
    <row r="209" spans="2:8">
      <c r="B209" s="21" t="s">
        <v>44</v>
      </c>
      <c r="C209" s="21" t="s">
        <v>229</v>
      </c>
      <c r="D209" s="50">
        <v>45717</v>
      </c>
      <c r="E209" s="21">
        <v>3</v>
      </c>
      <c r="G209"/>
      <c r="H209"/>
    </row>
    <row r="210" spans="2:8">
      <c r="B210" s="21" t="s">
        <v>44</v>
      </c>
      <c r="C210" s="21" t="s">
        <v>229</v>
      </c>
      <c r="D210" s="50">
        <v>45719</v>
      </c>
      <c r="E210" s="21">
        <v>8</v>
      </c>
      <c r="G210"/>
      <c r="H210"/>
    </row>
    <row r="211" spans="2:8">
      <c r="B211" s="21" t="s">
        <v>44</v>
      </c>
      <c r="C211" s="21" t="s">
        <v>229</v>
      </c>
      <c r="D211" s="50">
        <v>45720</v>
      </c>
      <c r="E211" s="21">
        <v>4</v>
      </c>
      <c r="G211"/>
      <c r="H211"/>
    </row>
    <row r="212" spans="2:8">
      <c r="B212" s="21" t="s">
        <v>44</v>
      </c>
      <c r="C212" s="21" t="s">
        <v>229</v>
      </c>
      <c r="D212" s="50">
        <v>45721</v>
      </c>
      <c r="E212" s="21">
        <v>8</v>
      </c>
      <c r="G212"/>
      <c r="H212"/>
    </row>
    <row r="213" spans="2:8">
      <c r="B213" s="21" t="s">
        <v>44</v>
      </c>
      <c r="C213" s="21" t="s">
        <v>229</v>
      </c>
      <c r="D213" s="50">
        <v>45724</v>
      </c>
      <c r="E213" s="21">
        <v>1</v>
      </c>
      <c r="G213"/>
      <c r="H213"/>
    </row>
    <row r="214" spans="2:8">
      <c r="B214" s="21" t="s">
        <v>44</v>
      </c>
      <c r="C214" s="21" t="s">
        <v>229</v>
      </c>
      <c r="D214" s="50">
        <v>45727</v>
      </c>
      <c r="E214" s="21">
        <v>8</v>
      </c>
      <c r="G214"/>
      <c r="H214"/>
    </row>
    <row r="215" spans="2:8">
      <c r="B215" s="21" t="s">
        <v>44</v>
      </c>
      <c r="C215" s="21" t="s">
        <v>229</v>
      </c>
      <c r="D215" s="50">
        <v>45729</v>
      </c>
      <c r="E215" s="21">
        <v>8</v>
      </c>
      <c r="G215"/>
      <c r="H215"/>
    </row>
    <row r="216" spans="2:8">
      <c r="B216" s="21" t="s">
        <v>44</v>
      </c>
      <c r="C216" s="21" t="s">
        <v>229</v>
      </c>
      <c r="D216" s="50">
        <v>45730</v>
      </c>
      <c r="E216" s="21">
        <v>5</v>
      </c>
      <c r="G216"/>
      <c r="H216"/>
    </row>
    <row r="217" spans="2:8">
      <c r="B217" s="21" t="s">
        <v>44</v>
      </c>
      <c r="C217" s="21" t="s">
        <v>229</v>
      </c>
      <c r="D217" s="50">
        <v>45731</v>
      </c>
      <c r="E217" s="21">
        <v>1</v>
      </c>
      <c r="G217"/>
      <c r="H217"/>
    </row>
    <row r="218" spans="2:8">
      <c r="B218" s="21" t="s">
        <v>44</v>
      </c>
      <c r="C218" s="21" t="s">
        <v>229</v>
      </c>
      <c r="D218" s="50">
        <v>45732</v>
      </c>
      <c r="E218" s="21">
        <v>8</v>
      </c>
      <c r="G218"/>
      <c r="H218"/>
    </row>
    <row r="219" spans="2:8">
      <c r="B219" s="21" t="s">
        <v>44</v>
      </c>
      <c r="C219" s="21" t="s">
        <v>229</v>
      </c>
      <c r="D219" s="50">
        <v>45734</v>
      </c>
      <c r="E219" s="21">
        <v>1</v>
      </c>
      <c r="G219"/>
      <c r="H219"/>
    </row>
    <row r="220" spans="2:8">
      <c r="B220" s="21" t="s">
        <v>44</v>
      </c>
      <c r="C220" s="21" t="s">
        <v>229</v>
      </c>
      <c r="D220" s="50">
        <v>45736</v>
      </c>
      <c r="E220" s="21">
        <v>4</v>
      </c>
      <c r="G220"/>
      <c r="H220"/>
    </row>
    <row r="221" spans="2:8">
      <c r="B221" s="21" t="s">
        <v>44</v>
      </c>
      <c r="C221" s="21" t="s">
        <v>229</v>
      </c>
      <c r="D221" s="50">
        <v>45743</v>
      </c>
      <c r="E221" s="21">
        <v>4</v>
      </c>
      <c r="G221"/>
      <c r="H221"/>
    </row>
    <row r="222" spans="2:8">
      <c r="B222" s="21" t="s">
        <v>44</v>
      </c>
      <c r="C222" s="21" t="s">
        <v>229</v>
      </c>
      <c r="D222" s="50">
        <v>45744</v>
      </c>
      <c r="E222" s="21">
        <v>2</v>
      </c>
      <c r="G222"/>
      <c r="H222"/>
    </row>
    <row r="223" spans="2:8">
      <c r="B223" s="21" t="s">
        <v>44</v>
      </c>
      <c r="C223" s="21" t="s">
        <v>229</v>
      </c>
      <c r="D223" s="50">
        <v>45745</v>
      </c>
      <c r="E223" s="21">
        <v>6</v>
      </c>
      <c r="G223"/>
      <c r="H223"/>
    </row>
    <row r="224" spans="2:8">
      <c r="B224" s="21" t="s">
        <v>44</v>
      </c>
      <c r="C224" s="21" t="s">
        <v>229</v>
      </c>
      <c r="D224" s="50">
        <v>45746</v>
      </c>
      <c r="E224" s="21">
        <v>4</v>
      </c>
      <c r="G224"/>
      <c r="H224"/>
    </row>
    <row r="225" spans="2:8">
      <c r="B225" s="21" t="s">
        <v>52</v>
      </c>
      <c r="C225" s="21" t="s">
        <v>230</v>
      </c>
      <c r="D225" s="50">
        <v>45660</v>
      </c>
      <c r="E225" s="21">
        <v>8</v>
      </c>
      <c r="G225"/>
      <c r="H225"/>
    </row>
    <row r="226" spans="2:8">
      <c r="B226" s="21" t="s">
        <v>52</v>
      </c>
      <c r="C226" s="21" t="s">
        <v>230</v>
      </c>
      <c r="D226" s="50">
        <v>45661</v>
      </c>
      <c r="E226" s="21">
        <v>5</v>
      </c>
      <c r="G226"/>
      <c r="H226"/>
    </row>
    <row r="227" spans="2:8">
      <c r="B227" s="21" t="s">
        <v>52</v>
      </c>
      <c r="C227" s="21" t="s">
        <v>230</v>
      </c>
      <c r="D227" s="50">
        <v>45663</v>
      </c>
      <c r="E227" s="21">
        <v>5</v>
      </c>
      <c r="G227"/>
      <c r="H227"/>
    </row>
    <row r="228" spans="2:8">
      <c r="B228" s="21" t="s">
        <v>52</v>
      </c>
      <c r="C228" s="21" t="s">
        <v>230</v>
      </c>
      <c r="D228" s="50">
        <v>45667</v>
      </c>
      <c r="E228" s="21">
        <v>2</v>
      </c>
      <c r="G228"/>
      <c r="H228"/>
    </row>
    <row r="229" spans="2:8">
      <c r="B229" s="21" t="s">
        <v>52</v>
      </c>
      <c r="C229" s="21" t="s">
        <v>230</v>
      </c>
      <c r="D229" s="50">
        <v>45668</v>
      </c>
      <c r="E229" s="21">
        <v>4</v>
      </c>
      <c r="G229"/>
      <c r="H229"/>
    </row>
    <row r="230" spans="2:8">
      <c r="B230" s="21" t="s">
        <v>52</v>
      </c>
      <c r="C230" s="21" t="s">
        <v>230</v>
      </c>
      <c r="D230" s="50">
        <v>45675</v>
      </c>
      <c r="E230" s="21">
        <v>5</v>
      </c>
      <c r="G230"/>
      <c r="H230"/>
    </row>
    <row r="231" spans="2:8">
      <c r="B231" s="21" t="s">
        <v>52</v>
      </c>
      <c r="C231" s="21" t="s">
        <v>230</v>
      </c>
      <c r="D231" s="50">
        <v>45677</v>
      </c>
      <c r="E231" s="21">
        <v>7</v>
      </c>
      <c r="G231"/>
      <c r="H231"/>
    </row>
    <row r="232" spans="2:8">
      <c r="B232" s="21" t="s">
        <v>52</v>
      </c>
      <c r="C232" s="21" t="s">
        <v>230</v>
      </c>
      <c r="D232" s="50">
        <v>45680</v>
      </c>
      <c r="E232" s="21">
        <v>3</v>
      </c>
      <c r="G232"/>
      <c r="H232"/>
    </row>
    <row r="233" spans="2:8">
      <c r="B233" s="21" t="s">
        <v>52</v>
      </c>
      <c r="C233" s="21" t="s">
        <v>230</v>
      </c>
      <c r="D233" s="50">
        <v>45684</v>
      </c>
      <c r="E233" s="21">
        <v>1</v>
      </c>
      <c r="G233"/>
      <c r="H233"/>
    </row>
    <row r="234" spans="2:8">
      <c r="B234" s="21" t="s">
        <v>52</v>
      </c>
      <c r="C234" s="21" t="s">
        <v>230</v>
      </c>
      <c r="D234" s="50">
        <v>45687</v>
      </c>
      <c r="E234" s="21">
        <v>8</v>
      </c>
      <c r="G234"/>
      <c r="H234"/>
    </row>
    <row r="235" spans="2:8">
      <c r="B235" s="21" t="s">
        <v>52</v>
      </c>
      <c r="C235" s="21" t="s">
        <v>230</v>
      </c>
      <c r="D235" s="50">
        <v>45689</v>
      </c>
      <c r="E235" s="21">
        <v>8</v>
      </c>
      <c r="G235"/>
      <c r="H235"/>
    </row>
    <row r="236" spans="2:8">
      <c r="B236" s="21" t="s">
        <v>52</v>
      </c>
      <c r="C236" s="21" t="s">
        <v>230</v>
      </c>
      <c r="D236" s="50">
        <v>45692</v>
      </c>
      <c r="E236" s="21">
        <v>1</v>
      </c>
      <c r="G236"/>
      <c r="H236"/>
    </row>
    <row r="237" spans="2:8">
      <c r="B237" s="21" t="s">
        <v>52</v>
      </c>
      <c r="C237" s="21" t="s">
        <v>230</v>
      </c>
      <c r="D237" s="50">
        <v>45694</v>
      </c>
      <c r="E237" s="21">
        <v>5</v>
      </c>
      <c r="G237"/>
      <c r="H237"/>
    </row>
    <row r="238" spans="2:8">
      <c r="B238" s="21" t="s">
        <v>52</v>
      </c>
      <c r="C238" s="21" t="s">
        <v>230</v>
      </c>
      <c r="D238" s="50">
        <v>45696</v>
      </c>
      <c r="E238" s="21">
        <v>4</v>
      </c>
      <c r="G238"/>
      <c r="H238"/>
    </row>
    <row r="239" spans="2:8">
      <c r="B239" s="21" t="s">
        <v>52</v>
      </c>
      <c r="C239" s="21" t="s">
        <v>230</v>
      </c>
      <c r="D239" s="50">
        <v>45700</v>
      </c>
      <c r="E239" s="21">
        <v>5</v>
      </c>
      <c r="G239"/>
      <c r="H239"/>
    </row>
    <row r="240" spans="2:8">
      <c r="B240" s="21" t="s">
        <v>52</v>
      </c>
      <c r="C240" s="21" t="s">
        <v>230</v>
      </c>
      <c r="D240" s="50">
        <v>45703</v>
      </c>
      <c r="E240" s="21">
        <v>8</v>
      </c>
      <c r="G240"/>
      <c r="H240"/>
    </row>
    <row r="241" spans="2:8">
      <c r="B241" s="21" t="s">
        <v>52</v>
      </c>
      <c r="C241" s="21" t="s">
        <v>230</v>
      </c>
      <c r="D241" s="50">
        <v>45704</v>
      </c>
      <c r="E241" s="21">
        <v>7</v>
      </c>
      <c r="G241"/>
      <c r="H241"/>
    </row>
    <row r="242" spans="2:8">
      <c r="B242" s="21" t="s">
        <v>52</v>
      </c>
      <c r="C242" s="21" t="s">
        <v>230</v>
      </c>
      <c r="D242" s="50">
        <v>45712</v>
      </c>
      <c r="E242" s="21">
        <v>4</v>
      </c>
      <c r="G242"/>
      <c r="H242"/>
    </row>
    <row r="243" spans="2:8">
      <c r="B243" s="21" t="s">
        <v>52</v>
      </c>
      <c r="C243" s="21" t="s">
        <v>230</v>
      </c>
      <c r="D243" s="50">
        <v>45716</v>
      </c>
      <c r="E243" s="21">
        <v>3</v>
      </c>
      <c r="G243"/>
      <c r="H243"/>
    </row>
    <row r="244" spans="2:8">
      <c r="B244" s="21" t="s">
        <v>52</v>
      </c>
      <c r="C244" s="21" t="s">
        <v>230</v>
      </c>
      <c r="D244" s="50">
        <v>45720</v>
      </c>
      <c r="E244" s="21">
        <v>8</v>
      </c>
      <c r="G244"/>
      <c r="H244"/>
    </row>
    <row r="245" spans="2:8">
      <c r="B245" s="21" t="s">
        <v>52</v>
      </c>
      <c r="C245" s="21" t="s">
        <v>230</v>
      </c>
      <c r="D245" s="50">
        <v>45721</v>
      </c>
      <c r="E245" s="21">
        <v>2</v>
      </c>
      <c r="G245"/>
      <c r="H245"/>
    </row>
    <row r="246" spans="2:8">
      <c r="B246" s="21" t="s">
        <v>52</v>
      </c>
      <c r="C246" s="21" t="s">
        <v>230</v>
      </c>
      <c r="D246" s="50">
        <v>45725</v>
      </c>
      <c r="E246" s="21">
        <v>3</v>
      </c>
      <c r="G246"/>
      <c r="H246"/>
    </row>
    <row r="247" spans="2:8">
      <c r="B247" s="21" t="s">
        <v>52</v>
      </c>
      <c r="C247" s="21" t="s">
        <v>230</v>
      </c>
      <c r="D247" s="50">
        <v>45727</v>
      </c>
      <c r="E247" s="21">
        <v>2</v>
      </c>
      <c r="G247"/>
      <c r="H247"/>
    </row>
    <row r="248" spans="2:8">
      <c r="B248" s="21" t="s">
        <v>52</v>
      </c>
      <c r="C248" s="21" t="s">
        <v>230</v>
      </c>
      <c r="D248" s="50">
        <v>45732</v>
      </c>
      <c r="E248" s="21">
        <v>8</v>
      </c>
      <c r="G248"/>
      <c r="H248"/>
    </row>
    <row r="249" spans="2:8">
      <c r="B249" s="21" t="s">
        <v>52</v>
      </c>
      <c r="C249" s="21" t="s">
        <v>230</v>
      </c>
      <c r="D249" s="50">
        <v>45733</v>
      </c>
      <c r="E249" s="21">
        <v>6</v>
      </c>
      <c r="G249"/>
      <c r="H249"/>
    </row>
    <row r="250" spans="2:8">
      <c r="B250" s="21" t="s">
        <v>52</v>
      </c>
      <c r="C250" s="21" t="s">
        <v>230</v>
      </c>
      <c r="D250" s="50">
        <v>45736</v>
      </c>
      <c r="E250" s="21">
        <v>4</v>
      </c>
      <c r="G250"/>
      <c r="H250"/>
    </row>
    <row r="251" spans="2:8">
      <c r="B251" s="21" t="s">
        <v>52</v>
      </c>
      <c r="C251" s="21" t="s">
        <v>230</v>
      </c>
      <c r="D251" s="50">
        <v>45737</v>
      </c>
      <c r="E251" s="21">
        <v>7</v>
      </c>
      <c r="G251"/>
      <c r="H251"/>
    </row>
    <row r="252" spans="2:8">
      <c r="B252" s="21" t="s">
        <v>52</v>
      </c>
      <c r="C252" s="21" t="s">
        <v>230</v>
      </c>
      <c r="D252" s="50">
        <v>45739</v>
      </c>
      <c r="E252" s="21">
        <v>8</v>
      </c>
      <c r="G252"/>
      <c r="H252"/>
    </row>
    <row r="253" spans="2:8">
      <c r="B253" s="21" t="s">
        <v>52</v>
      </c>
      <c r="C253" s="21" t="s">
        <v>230</v>
      </c>
      <c r="D253" s="50">
        <v>45740</v>
      </c>
      <c r="E253" s="21">
        <v>8</v>
      </c>
      <c r="G253"/>
      <c r="H253"/>
    </row>
    <row r="254" spans="2:8">
      <c r="B254" s="21" t="s">
        <v>52</v>
      </c>
      <c r="C254" s="21" t="s">
        <v>230</v>
      </c>
      <c r="D254" s="50">
        <v>45743</v>
      </c>
      <c r="E254" s="21">
        <v>8</v>
      </c>
      <c r="G254"/>
      <c r="H254"/>
    </row>
    <row r="255" spans="2:8">
      <c r="B255" s="21" t="s">
        <v>52</v>
      </c>
      <c r="C255" s="21" t="s">
        <v>230</v>
      </c>
      <c r="D255" s="50">
        <v>45744</v>
      </c>
      <c r="E255" s="21">
        <v>8</v>
      </c>
      <c r="G255"/>
      <c r="H255"/>
    </row>
    <row r="256" spans="2:8">
      <c r="B256" s="21" t="s">
        <v>52</v>
      </c>
      <c r="C256" s="21" t="s">
        <v>230</v>
      </c>
      <c r="D256" s="50">
        <v>45746</v>
      </c>
      <c r="E256" s="21">
        <v>6</v>
      </c>
      <c r="G256"/>
      <c r="H256"/>
    </row>
    <row r="257" spans="2:8">
      <c r="B257" s="21" t="s">
        <v>267</v>
      </c>
      <c r="C257" s="21" t="s">
        <v>230</v>
      </c>
      <c r="D257" s="50">
        <v>45660</v>
      </c>
      <c r="E257" s="21">
        <v>2</v>
      </c>
      <c r="G257"/>
      <c r="H257"/>
    </row>
    <row r="258" spans="2:8">
      <c r="B258" s="21" t="s">
        <v>267</v>
      </c>
      <c r="C258" s="21" t="s">
        <v>230</v>
      </c>
      <c r="D258" s="50">
        <v>45664</v>
      </c>
      <c r="E258" s="21">
        <v>5</v>
      </c>
      <c r="G258"/>
      <c r="H258"/>
    </row>
    <row r="259" spans="2:8">
      <c r="B259" s="21" t="s">
        <v>267</v>
      </c>
      <c r="C259" s="21" t="s">
        <v>230</v>
      </c>
      <c r="D259" s="50">
        <v>45667</v>
      </c>
      <c r="E259" s="21">
        <v>8</v>
      </c>
      <c r="G259"/>
      <c r="H259"/>
    </row>
    <row r="260" spans="2:8">
      <c r="B260" s="21" t="s">
        <v>267</v>
      </c>
      <c r="C260" s="21" t="s">
        <v>230</v>
      </c>
      <c r="D260" s="50">
        <v>45668</v>
      </c>
      <c r="E260" s="21">
        <v>2</v>
      </c>
      <c r="G260"/>
      <c r="H260"/>
    </row>
    <row r="261" spans="2:8">
      <c r="B261" s="21" t="s">
        <v>267</v>
      </c>
      <c r="C261" s="21" t="s">
        <v>230</v>
      </c>
      <c r="D261" s="50">
        <v>45669</v>
      </c>
      <c r="E261" s="21">
        <v>8</v>
      </c>
      <c r="G261"/>
      <c r="H261"/>
    </row>
    <row r="262" spans="2:8">
      <c r="B262" s="21" t="s">
        <v>267</v>
      </c>
      <c r="C262" s="21" t="s">
        <v>230</v>
      </c>
      <c r="D262" s="50">
        <v>45670</v>
      </c>
      <c r="E262" s="21">
        <v>4</v>
      </c>
      <c r="G262"/>
      <c r="H262"/>
    </row>
    <row r="263" spans="2:8">
      <c r="B263" s="21" t="s">
        <v>267</v>
      </c>
      <c r="C263" s="21" t="s">
        <v>230</v>
      </c>
      <c r="D263" s="50">
        <v>45671</v>
      </c>
      <c r="E263" s="21">
        <v>4</v>
      </c>
      <c r="G263"/>
      <c r="H263"/>
    </row>
    <row r="264" spans="2:8">
      <c r="B264" s="21" t="s">
        <v>267</v>
      </c>
      <c r="C264" s="21" t="s">
        <v>230</v>
      </c>
      <c r="D264" s="50">
        <v>45672</v>
      </c>
      <c r="E264" s="21">
        <v>4</v>
      </c>
      <c r="G264"/>
      <c r="H264"/>
    </row>
    <row r="265" spans="2:8">
      <c r="B265" s="21" t="s">
        <v>267</v>
      </c>
      <c r="C265" s="21" t="s">
        <v>230</v>
      </c>
      <c r="D265" s="50">
        <v>45674</v>
      </c>
      <c r="E265" s="21">
        <v>2</v>
      </c>
      <c r="G265"/>
      <c r="H265"/>
    </row>
    <row r="266" spans="2:8">
      <c r="B266" s="21" t="s">
        <v>267</v>
      </c>
      <c r="C266" s="21" t="s">
        <v>230</v>
      </c>
      <c r="D266" s="50">
        <v>45675</v>
      </c>
      <c r="E266" s="21">
        <v>8</v>
      </c>
      <c r="G266"/>
      <c r="H266"/>
    </row>
    <row r="267" spans="2:8">
      <c r="B267" s="21" t="s">
        <v>267</v>
      </c>
      <c r="C267" s="21" t="s">
        <v>230</v>
      </c>
      <c r="D267" s="50">
        <v>45684</v>
      </c>
      <c r="E267" s="21">
        <v>8</v>
      </c>
      <c r="G267"/>
      <c r="H267"/>
    </row>
    <row r="268" spans="2:8">
      <c r="B268" s="21" t="s">
        <v>267</v>
      </c>
      <c r="C268" s="21" t="s">
        <v>230</v>
      </c>
      <c r="D268" s="50">
        <v>45686</v>
      </c>
      <c r="E268" s="21">
        <v>2</v>
      </c>
      <c r="G268"/>
      <c r="H268"/>
    </row>
    <row r="269" spans="2:8">
      <c r="B269" s="21" t="s">
        <v>267</v>
      </c>
      <c r="C269" s="21" t="s">
        <v>230</v>
      </c>
      <c r="D269" s="50">
        <v>45688</v>
      </c>
      <c r="E269" s="21">
        <v>1</v>
      </c>
      <c r="G269"/>
      <c r="H269"/>
    </row>
    <row r="270" spans="2:8">
      <c r="B270" s="21" t="s">
        <v>267</v>
      </c>
      <c r="C270" s="21" t="s">
        <v>230</v>
      </c>
      <c r="D270" s="50">
        <v>45692</v>
      </c>
      <c r="E270" s="21">
        <v>6</v>
      </c>
      <c r="G270"/>
      <c r="H270"/>
    </row>
    <row r="271" spans="2:8">
      <c r="B271" s="21" t="s">
        <v>267</v>
      </c>
      <c r="C271" s="21" t="s">
        <v>230</v>
      </c>
      <c r="D271" s="50">
        <v>45697</v>
      </c>
      <c r="E271" s="21">
        <v>8</v>
      </c>
      <c r="G271"/>
      <c r="H271"/>
    </row>
    <row r="272" spans="2:8">
      <c r="B272" s="21" t="s">
        <v>267</v>
      </c>
      <c r="C272" s="21" t="s">
        <v>230</v>
      </c>
      <c r="D272" s="50">
        <v>45699</v>
      </c>
      <c r="E272" s="21">
        <v>1</v>
      </c>
      <c r="G272"/>
      <c r="H272"/>
    </row>
    <row r="273" spans="2:8">
      <c r="B273" s="21" t="s">
        <v>267</v>
      </c>
      <c r="C273" s="21" t="s">
        <v>230</v>
      </c>
      <c r="D273" s="50">
        <v>45700</v>
      </c>
      <c r="E273" s="21">
        <v>3</v>
      </c>
      <c r="G273"/>
      <c r="H273"/>
    </row>
    <row r="274" spans="2:8">
      <c r="B274" s="21" t="s">
        <v>267</v>
      </c>
      <c r="C274" s="21" t="s">
        <v>230</v>
      </c>
      <c r="D274" s="50">
        <v>45703</v>
      </c>
      <c r="E274" s="21">
        <v>4</v>
      </c>
      <c r="G274"/>
      <c r="H274"/>
    </row>
    <row r="275" spans="2:8">
      <c r="B275" s="21" t="s">
        <v>267</v>
      </c>
      <c r="C275" s="21" t="s">
        <v>230</v>
      </c>
      <c r="D275" s="50">
        <v>45709</v>
      </c>
      <c r="E275" s="21">
        <v>8</v>
      </c>
      <c r="G275"/>
      <c r="H275"/>
    </row>
    <row r="276" spans="2:8">
      <c r="B276" s="21" t="s">
        <v>267</v>
      </c>
      <c r="C276" s="21" t="s">
        <v>230</v>
      </c>
      <c r="D276" s="50">
        <v>45711</v>
      </c>
      <c r="E276" s="21">
        <v>8</v>
      </c>
      <c r="G276"/>
      <c r="H276"/>
    </row>
    <row r="277" spans="2:8">
      <c r="B277" s="21" t="s">
        <v>267</v>
      </c>
      <c r="C277" s="21" t="s">
        <v>230</v>
      </c>
      <c r="D277" s="50">
        <v>45713</v>
      </c>
      <c r="E277" s="21">
        <v>8</v>
      </c>
      <c r="G277"/>
      <c r="H277"/>
    </row>
    <row r="278" spans="2:8">
      <c r="B278" s="21" t="s">
        <v>267</v>
      </c>
      <c r="C278" s="21" t="s">
        <v>230</v>
      </c>
      <c r="D278" s="50">
        <v>45714</v>
      </c>
      <c r="E278" s="21">
        <v>2</v>
      </c>
      <c r="G278"/>
      <c r="H278"/>
    </row>
    <row r="279" spans="2:8">
      <c r="B279" s="21" t="s">
        <v>267</v>
      </c>
      <c r="C279" s="21" t="s">
        <v>230</v>
      </c>
      <c r="D279" s="50">
        <v>45721</v>
      </c>
      <c r="E279" s="21">
        <v>7</v>
      </c>
      <c r="G279"/>
      <c r="H279"/>
    </row>
    <row r="280" spans="2:8">
      <c r="B280" s="21" t="s">
        <v>267</v>
      </c>
      <c r="C280" s="21" t="s">
        <v>230</v>
      </c>
      <c r="D280" s="50">
        <v>45725</v>
      </c>
      <c r="E280" s="21">
        <v>7</v>
      </c>
      <c r="G280"/>
      <c r="H280"/>
    </row>
    <row r="281" spans="2:8">
      <c r="B281" s="21" t="s">
        <v>267</v>
      </c>
      <c r="C281" s="21" t="s">
        <v>230</v>
      </c>
      <c r="D281" s="50">
        <v>45726</v>
      </c>
      <c r="E281" s="21">
        <v>2</v>
      </c>
      <c r="G281"/>
      <c r="H281"/>
    </row>
    <row r="282" spans="2:8">
      <c r="B282" s="21" t="s">
        <v>267</v>
      </c>
      <c r="C282" s="21" t="s">
        <v>230</v>
      </c>
      <c r="D282" s="50">
        <v>45730</v>
      </c>
      <c r="E282" s="21">
        <v>6</v>
      </c>
      <c r="G282"/>
      <c r="H282"/>
    </row>
    <row r="283" spans="2:8">
      <c r="B283" s="21" t="s">
        <v>267</v>
      </c>
      <c r="C283" s="21" t="s">
        <v>230</v>
      </c>
      <c r="D283" s="50">
        <v>45739</v>
      </c>
      <c r="E283" s="21">
        <v>2</v>
      </c>
      <c r="G283"/>
      <c r="H283"/>
    </row>
    <row r="284" spans="2:8">
      <c r="B284" s="21" t="s">
        <v>267</v>
      </c>
      <c r="C284" s="21" t="s">
        <v>230</v>
      </c>
      <c r="D284" s="50">
        <v>45744</v>
      </c>
      <c r="E284" s="21">
        <v>1</v>
      </c>
      <c r="G284"/>
      <c r="H284"/>
    </row>
    <row r="285" spans="2:8">
      <c r="B285" s="21" t="s">
        <v>267</v>
      </c>
      <c r="C285" s="21" t="s">
        <v>230</v>
      </c>
      <c r="D285" s="50">
        <v>45745</v>
      </c>
      <c r="E285" s="21">
        <v>8</v>
      </c>
      <c r="G285"/>
      <c r="H285"/>
    </row>
    <row r="286" spans="2:8">
      <c r="B286" s="21" t="s">
        <v>268</v>
      </c>
      <c r="C286" s="21" t="s">
        <v>231</v>
      </c>
      <c r="D286" s="50">
        <v>45661</v>
      </c>
      <c r="E286" s="21">
        <v>6</v>
      </c>
      <c r="G286"/>
      <c r="H286"/>
    </row>
    <row r="287" spans="2:8">
      <c r="B287" s="21" t="s">
        <v>268</v>
      </c>
      <c r="C287" s="21" t="s">
        <v>231</v>
      </c>
      <c r="D287" s="50">
        <v>45665</v>
      </c>
      <c r="E287" s="21">
        <v>1</v>
      </c>
      <c r="G287"/>
      <c r="H287"/>
    </row>
    <row r="288" spans="2:8">
      <c r="B288" s="21" t="s">
        <v>268</v>
      </c>
      <c r="C288" s="21" t="s">
        <v>231</v>
      </c>
      <c r="D288" s="50">
        <v>45666</v>
      </c>
      <c r="E288" s="21">
        <v>6</v>
      </c>
      <c r="G288"/>
      <c r="H288"/>
    </row>
    <row r="289" spans="2:8">
      <c r="B289" s="21" t="s">
        <v>268</v>
      </c>
      <c r="C289" s="21" t="s">
        <v>231</v>
      </c>
      <c r="D289" s="50">
        <v>45668</v>
      </c>
      <c r="E289" s="21">
        <v>3</v>
      </c>
      <c r="G289"/>
      <c r="H289"/>
    </row>
    <row r="290" spans="2:8">
      <c r="B290" s="21" t="s">
        <v>268</v>
      </c>
      <c r="C290" s="21" t="s">
        <v>231</v>
      </c>
      <c r="D290" s="50">
        <v>45672</v>
      </c>
      <c r="E290" s="21">
        <v>8</v>
      </c>
      <c r="G290"/>
      <c r="H290"/>
    </row>
    <row r="291" spans="2:8">
      <c r="B291" s="21" t="s">
        <v>268</v>
      </c>
      <c r="C291" s="21" t="s">
        <v>231</v>
      </c>
      <c r="D291" s="50">
        <v>45673</v>
      </c>
      <c r="E291" s="21">
        <v>8</v>
      </c>
      <c r="G291"/>
      <c r="H291"/>
    </row>
    <row r="292" spans="2:8">
      <c r="B292" s="21" t="s">
        <v>268</v>
      </c>
      <c r="C292" s="21" t="s">
        <v>231</v>
      </c>
      <c r="D292" s="50">
        <v>45675</v>
      </c>
      <c r="E292" s="21">
        <v>6</v>
      </c>
      <c r="G292"/>
      <c r="H292"/>
    </row>
    <row r="293" spans="2:8">
      <c r="B293" s="21" t="s">
        <v>268</v>
      </c>
      <c r="C293" s="21" t="s">
        <v>231</v>
      </c>
      <c r="D293" s="50">
        <v>45676</v>
      </c>
      <c r="E293" s="21">
        <v>8</v>
      </c>
      <c r="G293"/>
      <c r="H293"/>
    </row>
    <row r="294" spans="2:8">
      <c r="B294" s="21" t="s">
        <v>268</v>
      </c>
      <c r="C294" s="21" t="s">
        <v>231</v>
      </c>
      <c r="D294" s="50">
        <v>45678</v>
      </c>
      <c r="E294" s="21">
        <v>4</v>
      </c>
      <c r="G294"/>
      <c r="H294"/>
    </row>
    <row r="295" spans="2:8">
      <c r="B295" s="21" t="s">
        <v>268</v>
      </c>
      <c r="C295" s="21" t="s">
        <v>231</v>
      </c>
      <c r="D295" s="50">
        <v>45679</v>
      </c>
      <c r="E295" s="21">
        <v>7</v>
      </c>
      <c r="G295"/>
      <c r="H295"/>
    </row>
    <row r="296" spans="2:8">
      <c r="B296" s="21" t="s">
        <v>268</v>
      </c>
      <c r="C296" s="21" t="s">
        <v>231</v>
      </c>
      <c r="D296" s="50">
        <v>45680</v>
      </c>
      <c r="E296" s="21">
        <v>7</v>
      </c>
      <c r="G296"/>
      <c r="H296"/>
    </row>
    <row r="297" spans="2:8">
      <c r="B297" s="21" t="s">
        <v>268</v>
      </c>
      <c r="C297" s="21" t="s">
        <v>231</v>
      </c>
      <c r="D297" s="50">
        <v>45687</v>
      </c>
      <c r="E297" s="21">
        <v>4</v>
      </c>
      <c r="G297"/>
      <c r="H297"/>
    </row>
    <row r="298" spans="2:8">
      <c r="B298" s="21" t="s">
        <v>268</v>
      </c>
      <c r="C298" s="21" t="s">
        <v>231</v>
      </c>
      <c r="D298" s="50">
        <v>45691</v>
      </c>
      <c r="E298" s="21">
        <v>5</v>
      </c>
      <c r="G298"/>
      <c r="H298"/>
    </row>
    <row r="299" spans="2:8">
      <c r="B299" s="21" t="s">
        <v>268</v>
      </c>
      <c r="C299" s="21" t="s">
        <v>231</v>
      </c>
      <c r="D299" s="50">
        <v>45693</v>
      </c>
      <c r="E299" s="21">
        <v>5</v>
      </c>
      <c r="G299"/>
      <c r="H299"/>
    </row>
    <row r="300" spans="2:8">
      <c r="B300" s="21" t="s">
        <v>268</v>
      </c>
      <c r="C300" s="21" t="s">
        <v>231</v>
      </c>
      <c r="D300" s="50">
        <v>45695</v>
      </c>
      <c r="E300" s="21">
        <v>1</v>
      </c>
      <c r="G300"/>
      <c r="H300"/>
    </row>
    <row r="301" spans="2:8">
      <c r="B301" s="21" t="s">
        <v>268</v>
      </c>
      <c r="C301" s="21" t="s">
        <v>231</v>
      </c>
      <c r="D301" s="50">
        <v>45697</v>
      </c>
      <c r="E301" s="21">
        <v>4</v>
      </c>
      <c r="G301"/>
      <c r="H301"/>
    </row>
    <row r="302" spans="2:8">
      <c r="B302" s="21" t="s">
        <v>268</v>
      </c>
      <c r="C302" s="21" t="s">
        <v>231</v>
      </c>
      <c r="D302" s="50">
        <v>45699</v>
      </c>
      <c r="E302" s="21">
        <v>5</v>
      </c>
      <c r="G302"/>
      <c r="H302"/>
    </row>
    <row r="303" spans="2:8">
      <c r="B303" s="21" t="s">
        <v>268</v>
      </c>
      <c r="C303" s="21" t="s">
        <v>231</v>
      </c>
      <c r="D303" s="50">
        <v>45705</v>
      </c>
      <c r="E303" s="21">
        <v>8</v>
      </c>
      <c r="G303"/>
      <c r="H303"/>
    </row>
    <row r="304" spans="2:8">
      <c r="B304" s="21" t="s">
        <v>268</v>
      </c>
      <c r="C304" s="21" t="s">
        <v>231</v>
      </c>
      <c r="D304" s="50">
        <v>45707</v>
      </c>
      <c r="E304" s="21">
        <v>5</v>
      </c>
      <c r="G304"/>
      <c r="H304"/>
    </row>
    <row r="305" spans="2:8">
      <c r="B305" s="21" t="s">
        <v>268</v>
      </c>
      <c r="C305" s="21" t="s">
        <v>231</v>
      </c>
      <c r="D305" s="50">
        <v>45709</v>
      </c>
      <c r="E305" s="21">
        <v>3</v>
      </c>
      <c r="G305"/>
      <c r="H305"/>
    </row>
    <row r="306" spans="2:8">
      <c r="B306" s="21" t="s">
        <v>268</v>
      </c>
      <c r="C306" s="21" t="s">
        <v>231</v>
      </c>
      <c r="D306" s="50">
        <v>45710</v>
      </c>
      <c r="E306" s="21">
        <v>4</v>
      </c>
      <c r="G306"/>
      <c r="H306"/>
    </row>
    <row r="307" spans="2:8">
      <c r="B307" s="21" t="s">
        <v>268</v>
      </c>
      <c r="C307" s="21" t="s">
        <v>231</v>
      </c>
      <c r="D307" s="50">
        <v>45713</v>
      </c>
      <c r="E307" s="21">
        <v>8</v>
      </c>
      <c r="G307"/>
      <c r="H307"/>
    </row>
    <row r="308" spans="2:8">
      <c r="B308" s="21" t="s">
        <v>268</v>
      </c>
      <c r="C308" s="21" t="s">
        <v>231</v>
      </c>
      <c r="D308" s="50">
        <v>45714</v>
      </c>
      <c r="E308" s="21">
        <v>1</v>
      </c>
      <c r="G308"/>
      <c r="H308"/>
    </row>
    <row r="309" spans="2:8">
      <c r="B309" s="21" t="s">
        <v>268</v>
      </c>
      <c r="C309" s="21" t="s">
        <v>231</v>
      </c>
      <c r="D309" s="50">
        <v>45715</v>
      </c>
      <c r="E309" s="21">
        <v>3</v>
      </c>
      <c r="G309"/>
      <c r="H309"/>
    </row>
    <row r="310" spans="2:8">
      <c r="B310" s="21" t="s">
        <v>268</v>
      </c>
      <c r="C310" s="21" t="s">
        <v>231</v>
      </c>
      <c r="D310" s="50">
        <v>45718</v>
      </c>
      <c r="E310" s="21">
        <v>4</v>
      </c>
      <c r="G310"/>
      <c r="H310"/>
    </row>
    <row r="311" spans="2:8">
      <c r="B311" s="21" t="s">
        <v>268</v>
      </c>
      <c r="C311" s="21" t="s">
        <v>231</v>
      </c>
      <c r="D311" s="50">
        <v>45719</v>
      </c>
      <c r="E311" s="21">
        <v>4</v>
      </c>
      <c r="G311"/>
      <c r="H311"/>
    </row>
    <row r="312" spans="2:8">
      <c r="B312" s="21" t="s">
        <v>268</v>
      </c>
      <c r="C312" s="21" t="s">
        <v>231</v>
      </c>
      <c r="D312" s="50">
        <v>45722</v>
      </c>
      <c r="E312" s="21">
        <v>7</v>
      </c>
      <c r="G312"/>
      <c r="H312"/>
    </row>
    <row r="313" spans="2:8">
      <c r="B313" s="21" t="s">
        <v>268</v>
      </c>
      <c r="C313" s="21" t="s">
        <v>231</v>
      </c>
      <c r="D313" s="50">
        <v>45731</v>
      </c>
      <c r="E313" s="21">
        <v>3</v>
      </c>
      <c r="G313"/>
      <c r="H313"/>
    </row>
    <row r="314" spans="2:8">
      <c r="B314" s="21" t="s">
        <v>268</v>
      </c>
      <c r="C314" s="21" t="s">
        <v>231</v>
      </c>
      <c r="D314" s="50">
        <v>45732</v>
      </c>
      <c r="E314" s="21">
        <v>8</v>
      </c>
      <c r="G314"/>
      <c r="H314"/>
    </row>
    <row r="315" spans="2:8">
      <c r="B315" s="21" t="s">
        <v>268</v>
      </c>
      <c r="C315" s="21" t="s">
        <v>231</v>
      </c>
      <c r="D315" s="50">
        <v>45733</v>
      </c>
      <c r="E315" s="21">
        <v>8</v>
      </c>
      <c r="G315"/>
      <c r="H315"/>
    </row>
    <row r="316" spans="2:8">
      <c r="B316" s="21" t="s">
        <v>268</v>
      </c>
      <c r="C316" s="21" t="s">
        <v>231</v>
      </c>
      <c r="D316" s="50">
        <v>45734</v>
      </c>
      <c r="E316" s="21">
        <v>2</v>
      </c>
      <c r="G316"/>
      <c r="H316"/>
    </row>
    <row r="317" spans="2:8">
      <c r="B317" s="21" t="s">
        <v>268</v>
      </c>
      <c r="C317" s="21" t="s">
        <v>231</v>
      </c>
      <c r="D317" s="50">
        <v>45737</v>
      </c>
      <c r="E317" s="21">
        <v>7</v>
      </c>
      <c r="G317"/>
      <c r="H317"/>
    </row>
    <row r="318" spans="2:8">
      <c r="B318" s="21" t="s">
        <v>268</v>
      </c>
      <c r="C318" s="21" t="s">
        <v>231</v>
      </c>
      <c r="D318" s="50">
        <v>45738</v>
      </c>
      <c r="E318" s="21">
        <v>3</v>
      </c>
      <c r="G318"/>
      <c r="H318"/>
    </row>
    <row r="319" spans="2:8">
      <c r="B319" s="21" t="s">
        <v>268</v>
      </c>
      <c r="C319" s="21" t="s">
        <v>231</v>
      </c>
      <c r="D319" s="50">
        <v>45739</v>
      </c>
      <c r="E319" s="21">
        <v>6</v>
      </c>
      <c r="G319"/>
      <c r="H319"/>
    </row>
    <row r="320" spans="2:8">
      <c r="B320" s="21" t="s">
        <v>268</v>
      </c>
      <c r="C320" s="21" t="s">
        <v>231</v>
      </c>
      <c r="D320" s="50">
        <v>45740</v>
      </c>
      <c r="E320" s="21">
        <v>8</v>
      </c>
      <c r="G320"/>
      <c r="H320"/>
    </row>
    <row r="321" spans="2:8">
      <c r="B321" s="21" t="s">
        <v>268</v>
      </c>
      <c r="C321" s="21" t="s">
        <v>231</v>
      </c>
      <c r="D321" s="50">
        <v>45743</v>
      </c>
      <c r="E321" s="21">
        <v>2</v>
      </c>
      <c r="G321"/>
      <c r="H321"/>
    </row>
    <row r="322" spans="2:8">
      <c r="B322" s="21" t="s">
        <v>268</v>
      </c>
      <c r="C322" s="21" t="s">
        <v>231</v>
      </c>
      <c r="D322" s="50">
        <v>45746</v>
      </c>
      <c r="E322" s="21">
        <v>7</v>
      </c>
      <c r="G322"/>
      <c r="H322"/>
    </row>
    <row r="323" spans="2:8">
      <c r="B323" s="21" t="s">
        <v>268</v>
      </c>
      <c r="C323" s="21" t="s">
        <v>231</v>
      </c>
      <c r="D323" s="50">
        <v>45747</v>
      </c>
      <c r="E323" s="21">
        <v>8</v>
      </c>
      <c r="G323"/>
      <c r="H323"/>
    </row>
    <row r="324" spans="2:8">
      <c r="B324" s="21" t="s">
        <v>269</v>
      </c>
      <c r="C324" s="21" t="s">
        <v>231</v>
      </c>
      <c r="D324" s="50">
        <v>45660</v>
      </c>
      <c r="E324" s="21">
        <v>8</v>
      </c>
      <c r="G324"/>
      <c r="H324"/>
    </row>
    <row r="325" spans="2:8">
      <c r="B325" s="21" t="s">
        <v>269</v>
      </c>
      <c r="C325" s="21" t="s">
        <v>231</v>
      </c>
      <c r="D325" s="50">
        <v>45661</v>
      </c>
      <c r="E325" s="21">
        <v>8</v>
      </c>
      <c r="G325"/>
      <c r="H325"/>
    </row>
    <row r="326" spans="2:8">
      <c r="B326" s="21" t="s">
        <v>269</v>
      </c>
      <c r="C326" s="21" t="s">
        <v>231</v>
      </c>
      <c r="D326" s="50">
        <v>45662</v>
      </c>
      <c r="E326" s="21">
        <v>8</v>
      </c>
      <c r="G326"/>
      <c r="H326"/>
    </row>
    <row r="327" spans="2:8">
      <c r="B327" s="21" t="s">
        <v>269</v>
      </c>
      <c r="C327" s="21" t="s">
        <v>231</v>
      </c>
      <c r="D327" s="50">
        <v>45663</v>
      </c>
      <c r="E327" s="21">
        <v>8</v>
      </c>
      <c r="G327"/>
      <c r="H327"/>
    </row>
    <row r="328" spans="2:8">
      <c r="B328" s="21" t="s">
        <v>269</v>
      </c>
      <c r="C328" s="21" t="s">
        <v>231</v>
      </c>
      <c r="D328" s="50">
        <v>45665</v>
      </c>
      <c r="E328" s="21">
        <v>8</v>
      </c>
      <c r="G328"/>
      <c r="H328"/>
    </row>
    <row r="329" spans="2:8">
      <c r="B329" s="21" t="s">
        <v>269</v>
      </c>
      <c r="C329" s="21" t="s">
        <v>231</v>
      </c>
      <c r="D329" s="50">
        <v>45670</v>
      </c>
      <c r="E329" s="21">
        <v>4</v>
      </c>
      <c r="G329"/>
      <c r="H329"/>
    </row>
    <row r="330" spans="2:8">
      <c r="B330" s="21" t="s">
        <v>269</v>
      </c>
      <c r="C330" s="21" t="s">
        <v>231</v>
      </c>
      <c r="D330" s="50">
        <v>45672</v>
      </c>
      <c r="E330" s="21">
        <v>8</v>
      </c>
      <c r="G330"/>
      <c r="H330"/>
    </row>
    <row r="331" spans="2:8">
      <c r="B331" s="21" t="s">
        <v>269</v>
      </c>
      <c r="C331" s="21" t="s">
        <v>231</v>
      </c>
      <c r="D331" s="50">
        <v>45677</v>
      </c>
      <c r="E331" s="21">
        <v>8</v>
      </c>
      <c r="G331"/>
      <c r="H331"/>
    </row>
    <row r="332" spans="2:8">
      <c r="B332" s="21" t="s">
        <v>269</v>
      </c>
      <c r="C332" s="21" t="s">
        <v>231</v>
      </c>
      <c r="D332" s="50">
        <v>45678</v>
      </c>
      <c r="E332" s="21">
        <v>8</v>
      </c>
      <c r="G332"/>
      <c r="H332"/>
    </row>
    <row r="333" spans="2:8">
      <c r="B333" s="21" t="s">
        <v>269</v>
      </c>
      <c r="C333" s="21" t="s">
        <v>231</v>
      </c>
      <c r="D333" s="50">
        <v>45679</v>
      </c>
      <c r="E333" s="21">
        <v>5</v>
      </c>
      <c r="G333"/>
      <c r="H333"/>
    </row>
    <row r="334" spans="2:8">
      <c r="B334" s="21" t="s">
        <v>269</v>
      </c>
      <c r="C334" s="21" t="s">
        <v>231</v>
      </c>
      <c r="D334" s="50">
        <v>45683</v>
      </c>
      <c r="E334" s="21">
        <v>6</v>
      </c>
      <c r="G334"/>
      <c r="H334"/>
    </row>
    <row r="335" spans="2:8">
      <c r="B335" s="21" t="s">
        <v>269</v>
      </c>
      <c r="C335" s="21" t="s">
        <v>231</v>
      </c>
      <c r="D335" s="50">
        <v>45691</v>
      </c>
      <c r="E335" s="21">
        <v>3</v>
      </c>
      <c r="G335"/>
      <c r="H335"/>
    </row>
    <row r="336" spans="2:8">
      <c r="B336" s="21" t="s">
        <v>269</v>
      </c>
      <c r="C336" s="21" t="s">
        <v>231</v>
      </c>
      <c r="D336" s="50">
        <v>45692</v>
      </c>
      <c r="E336" s="21">
        <v>8</v>
      </c>
      <c r="G336"/>
      <c r="H336"/>
    </row>
    <row r="337" spans="2:8">
      <c r="B337" s="21" t="s">
        <v>269</v>
      </c>
      <c r="C337" s="21" t="s">
        <v>231</v>
      </c>
      <c r="D337" s="50">
        <v>45702</v>
      </c>
      <c r="E337" s="21">
        <v>7</v>
      </c>
      <c r="G337"/>
      <c r="H337"/>
    </row>
    <row r="338" spans="2:8">
      <c r="B338" s="21" t="s">
        <v>269</v>
      </c>
      <c r="C338" s="21" t="s">
        <v>231</v>
      </c>
      <c r="D338" s="50">
        <v>45703</v>
      </c>
      <c r="E338" s="21">
        <v>5</v>
      </c>
      <c r="G338"/>
      <c r="H338"/>
    </row>
    <row r="339" spans="2:8">
      <c r="B339" s="21" t="s">
        <v>269</v>
      </c>
      <c r="C339" s="21" t="s">
        <v>231</v>
      </c>
      <c r="D339" s="50">
        <v>45708</v>
      </c>
      <c r="E339" s="21">
        <v>8</v>
      </c>
      <c r="G339"/>
      <c r="H339"/>
    </row>
    <row r="340" spans="2:8">
      <c r="B340" s="21" t="s">
        <v>269</v>
      </c>
      <c r="C340" s="21" t="s">
        <v>231</v>
      </c>
      <c r="D340" s="50">
        <v>45709</v>
      </c>
      <c r="E340" s="21">
        <v>1</v>
      </c>
      <c r="G340"/>
      <c r="H340"/>
    </row>
    <row r="341" spans="2:8">
      <c r="B341" s="21" t="s">
        <v>269</v>
      </c>
      <c r="C341" s="21" t="s">
        <v>231</v>
      </c>
      <c r="D341" s="50">
        <v>45710</v>
      </c>
      <c r="E341" s="21">
        <v>1</v>
      </c>
      <c r="G341"/>
      <c r="H341"/>
    </row>
    <row r="342" spans="2:8">
      <c r="B342" s="21" t="s">
        <v>269</v>
      </c>
      <c r="C342" s="21" t="s">
        <v>231</v>
      </c>
      <c r="D342" s="50">
        <v>45712</v>
      </c>
      <c r="E342" s="21">
        <v>3</v>
      </c>
      <c r="G342"/>
      <c r="H342"/>
    </row>
    <row r="343" spans="2:8">
      <c r="B343" s="21" t="s">
        <v>269</v>
      </c>
      <c r="C343" s="21" t="s">
        <v>231</v>
      </c>
      <c r="D343" s="50">
        <v>45716</v>
      </c>
      <c r="E343" s="21">
        <v>4</v>
      </c>
      <c r="G343"/>
      <c r="H343"/>
    </row>
    <row r="344" spans="2:8">
      <c r="B344" s="21" t="s">
        <v>269</v>
      </c>
      <c r="C344" s="21" t="s">
        <v>231</v>
      </c>
      <c r="D344" s="50">
        <v>45719</v>
      </c>
      <c r="E344" s="21">
        <v>1</v>
      </c>
      <c r="G344"/>
      <c r="H344"/>
    </row>
    <row r="345" spans="2:8">
      <c r="B345" s="21" t="s">
        <v>269</v>
      </c>
      <c r="C345" s="21" t="s">
        <v>231</v>
      </c>
      <c r="D345" s="50">
        <v>45721</v>
      </c>
      <c r="E345" s="21">
        <v>8</v>
      </c>
      <c r="G345"/>
      <c r="H345"/>
    </row>
    <row r="346" spans="2:8">
      <c r="B346" s="21" t="s">
        <v>269</v>
      </c>
      <c r="C346" s="21" t="s">
        <v>231</v>
      </c>
      <c r="D346" s="50">
        <v>45723</v>
      </c>
      <c r="E346" s="21">
        <v>4</v>
      </c>
      <c r="G346"/>
      <c r="H346"/>
    </row>
    <row r="347" spans="2:8">
      <c r="B347" s="21" t="s">
        <v>269</v>
      </c>
      <c r="C347" s="21" t="s">
        <v>231</v>
      </c>
      <c r="D347" s="50">
        <v>45724</v>
      </c>
      <c r="E347" s="21">
        <v>1</v>
      </c>
      <c r="G347"/>
      <c r="H347"/>
    </row>
    <row r="348" spans="2:8">
      <c r="B348" s="21" t="s">
        <v>269</v>
      </c>
      <c r="C348" s="21" t="s">
        <v>231</v>
      </c>
      <c r="D348" s="50">
        <v>45730</v>
      </c>
      <c r="E348" s="21">
        <v>3</v>
      </c>
      <c r="G348"/>
      <c r="H348"/>
    </row>
    <row r="349" spans="2:8">
      <c r="B349" s="21" t="s">
        <v>269</v>
      </c>
      <c r="C349" s="21" t="s">
        <v>231</v>
      </c>
      <c r="D349" s="50">
        <v>45737</v>
      </c>
      <c r="E349" s="21">
        <v>8</v>
      </c>
      <c r="G349"/>
      <c r="H349"/>
    </row>
    <row r="350" spans="2:8">
      <c r="B350" s="21" t="s">
        <v>269</v>
      </c>
      <c r="C350" s="21" t="s">
        <v>231</v>
      </c>
      <c r="D350" s="50">
        <v>45739</v>
      </c>
      <c r="E350" s="21">
        <v>1</v>
      </c>
      <c r="G350"/>
      <c r="H350"/>
    </row>
    <row r="351" spans="2:8">
      <c r="B351" s="21" t="s">
        <v>269</v>
      </c>
      <c r="C351" s="21" t="s">
        <v>231</v>
      </c>
      <c r="D351" s="50">
        <v>45740</v>
      </c>
      <c r="E351" s="21">
        <v>1</v>
      </c>
      <c r="G351"/>
      <c r="H351"/>
    </row>
    <row r="352" spans="2:8">
      <c r="B352" s="21" t="s">
        <v>269</v>
      </c>
      <c r="C352" s="21" t="s">
        <v>231</v>
      </c>
      <c r="D352" s="50">
        <v>45741</v>
      </c>
      <c r="E352" s="21">
        <v>6</v>
      </c>
      <c r="G352"/>
      <c r="H352"/>
    </row>
    <row r="353" spans="2:8">
      <c r="B353" s="21" t="s">
        <v>269</v>
      </c>
      <c r="C353" s="21" t="s">
        <v>231</v>
      </c>
      <c r="D353" s="50">
        <v>45747</v>
      </c>
      <c r="E353" s="21">
        <v>8</v>
      </c>
      <c r="G353"/>
      <c r="H353"/>
    </row>
    <row r="354" spans="2:8">
      <c r="B354" s="21" t="s">
        <v>270</v>
      </c>
      <c r="C354" s="21" t="s">
        <v>232</v>
      </c>
      <c r="D354" s="50">
        <v>45659</v>
      </c>
      <c r="E354" s="21">
        <v>7</v>
      </c>
      <c r="G354"/>
      <c r="H354"/>
    </row>
    <row r="355" spans="2:8">
      <c r="B355" s="21" t="s">
        <v>270</v>
      </c>
      <c r="C355" s="21" t="s">
        <v>232</v>
      </c>
      <c r="D355" s="50">
        <v>45662</v>
      </c>
      <c r="E355" s="21">
        <v>7</v>
      </c>
      <c r="G355"/>
      <c r="H355"/>
    </row>
    <row r="356" spans="2:8">
      <c r="B356" s="21" t="s">
        <v>270</v>
      </c>
      <c r="C356" s="21" t="s">
        <v>232</v>
      </c>
      <c r="D356" s="50">
        <v>45665</v>
      </c>
      <c r="E356" s="21">
        <v>4</v>
      </c>
      <c r="G356"/>
      <c r="H356"/>
    </row>
    <row r="357" spans="2:8">
      <c r="B357" s="21" t="s">
        <v>270</v>
      </c>
      <c r="C357" s="21" t="s">
        <v>232</v>
      </c>
      <c r="D357" s="50">
        <v>45666</v>
      </c>
      <c r="E357" s="21">
        <v>5</v>
      </c>
      <c r="G357"/>
      <c r="H357"/>
    </row>
    <row r="358" spans="2:8">
      <c r="B358" s="21" t="s">
        <v>270</v>
      </c>
      <c r="C358" s="21" t="s">
        <v>232</v>
      </c>
      <c r="D358" s="50">
        <v>45668</v>
      </c>
      <c r="E358" s="21">
        <v>7</v>
      </c>
      <c r="G358"/>
      <c r="H358"/>
    </row>
    <row r="359" spans="2:8">
      <c r="B359" s="21" t="s">
        <v>270</v>
      </c>
      <c r="C359" s="21" t="s">
        <v>232</v>
      </c>
      <c r="D359" s="50">
        <v>45670</v>
      </c>
      <c r="E359" s="21">
        <v>7</v>
      </c>
      <c r="G359"/>
      <c r="H359"/>
    </row>
    <row r="360" spans="2:8">
      <c r="B360" s="21" t="s">
        <v>270</v>
      </c>
      <c r="C360" s="21" t="s">
        <v>232</v>
      </c>
      <c r="D360" s="50">
        <v>45672</v>
      </c>
      <c r="E360" s="21">
        <v>4</v>
      </c>
      <c r="G360"/>
      <c r="H360"/>
    </row>
    <row r="361" spans="2:8">
      <c r="B361" s="21" t="s">
        <v>270</v>
      </c>
      <c r="C361" s="21" t="s">
        <v>232</v>
      </c>
      <c r="D361" s="50">
        <v>45682</v>
      </c>
      <c r="E361" s="21">
        <v>8</v>
      </c>
      <c r="G361"/>
      <c r="H361"/>
    </row>
    <row r="362" spans="2:8">
      <c r="B362" s="21" t="s">
        <v>270</v>
      </c>
      <c r="C362" s="21" t="s">
        <v>232</v>
      </c>
      <c r="D362" s="50">
        <v>45683</v>
      </c>
      <c r="E362" s="21">
        <v>5</v>
      </c>
      <c r="G362"/>
      <c r="H362"/>
    </row>
    <row r="363" spans="2:8">
      <c r="B363" s="21" t="s">
        <v>270</v>
      </c>
      <c r="C363" s="21" t="s">
        <v>232</v>
      </c>
      <c r="D363" s="50">
        <v>45687</v>
      </c>
      <c r="E363" s="21">
        <v>3</v>
      </c>
      <c r="G363"/>
      <c r="H363"/>
    </row>
    <row r="364" spans="2:8">
      <c r="B364" s="21" t="s">
        <v>270</v>
      </c>
      <c r="C364" s="21" t="s">
        <v>232</v>
      </c>
      <c r="D364" s="50">
        <v>45691</v>
      </c>
      <c r="E364" s="21">
        <v>7</v>
      </c>
      <c r="G364"/>
      <c r="H364"/>
    </row>
    <row r="365" spans="2:8">
      <c r="B365" s="21" t="s">
        <v>270</v>
      </c>
      <c r="C365" s="21" t="s">
        <v>232</v>
      </c>
      <c r="D365" s="50">
        <v>45692</v>
      </c>
      <c r="E365" s="21">
        <v>8</v>
      </c>
      <c r="G365"/>
      <c r="H365"/>
    </row>
    <row r="366" spans="2:8">
      <c r="B366" s="21" t="s">
        <v>270</v>
      </c>
      <c r="C366" s="21" t="s">
        <v>232</v>
      </c>
      <c r="D366" s="50">
        <v>45693</v>
      </c>
      <c r="E366" s="21">
        <v>3</v>
      </c>
      <c r="G366"/>
      <c r="H366"/>
    </row>
    <row r="367" spans="2:8">
      <c r="B367" s="21" t="s">
        <v>270</v>
      </c>
      <c r="C367" s="21" t="s">
        <v>232</v>
      </c>
      <c r="D367" s="50">
        <v>45695</v>
      </c>
      <c r="E367" s="21">
        <v>5</v>
      </c>
      <c r="G367"/>
      <c r="H367"/>
    </row>
    <row r="368" spans="2:8">
      <c r="B368" s="21" t="s">
        <v>270</v>
      </c>
      <c r="C368" s="21" t="s">
        <v>232</v>
      </c>
      <c r="D368" s="50">
        <v>45697</v>
      </c>
      <c r="E368" s="21">
        <v>4</v>
      </c>
      <c r="G368"/>
      <c r="H368"/>
    </row>
    <row r="369" spans="2:8">
      <c r="B369" s="21" t="s">
        <v>270</v>
      </c>
      <c r="C369" s="21" t="s">
        <v>232</v>
      </c>
      <c r="D369" s="50">
        <v>45699</v>
      </c>
      <c r="E369" s="21">
        <v>6</v>
      </c>
      <c r="G369"/>
      <c r="H369"/>
    </row>
    <row r="370" spans="2:8">
      <c r="B370" s="21" t="s">
        <v>270</v>
      </c>
      <c r="C370" s="21" t="s">
        <v>232</v>
      </c>
      <c r="D370" s="50">
        <v>45701</v>
      </c>
      <c r="E370" s="21">
        <v>8</v>
      </c>
      <c r="G370"/>
      <c r="H370"/>
    </row>
    <row r="371" spans="2:8">
      <c r="B371" s="21" t="s">
        <v>270</v>
      </c>
      <c r="C371" s="21" t="s">
        <v>232</v>
      </c>
      <c r="D371" s="50">
        <v>45703</v>
      </c>
      <c r="E371" s="21">
        <v>2</v>
      </c>
      <c r="G371"/>
      <c r="H371"/>
    </row>
    <row r="372" spans="2:8">
      <c r="B372" s="21" t="s">
        <v>270</v>
      </c>
      <c r="C372" s="21" t="s">
        <v>232</v>
      </c>
      <c r="D372" s="50">
        <v>45705</v>
      </c>
      <c r="E372" s="21">
        <v>6</v>
      </c>
      <c r="G372"/>
      <c r="H372"/>
    </row>
    <row r="373" spans="2:8">
      <c r="B373" s="21" t="s">
        <v>270</v>
      </c>
      <c r="C373" s="21" t="s">
        <v>232</v>
      </c>
      <c r="D373" s="50">
        <v>45706</v>
      </c>
      <c r="E373" s="21">
        <v>8</v>
      </c>
      <c r="G373"/>
      <c r="H373"/>
    </row>
    <row r="374" spans="2:8">
      <c r="B374" s="21" t="s">
        <v>270</v>
      </c>
      <c r="C374" s="21" t="s">
        <v>232</v>
      </c>
      <c r="D374" s="50">
        <v>45707</v>
      </c>
      <c r="E374" s="21">
        <v>4</v>
      </c>
      <c r="G374"/>
      <c r="H374"/>
    </row>
    <row r="375" spans="2:8">
      <c r="B375" s="21" t="s">
        <v>270</v>
      </c>
      <c r="C375" s="21" t="s">
        <v>232</v>
      </c>
      <c r="D375" s="50">
        <v>45712</v>
      </c>
      <c r="E375" s="21">
        <v>4</v>
      </c>
      <c r="G375"/>
      <c r="H375"/>
    </row>
    <row r="376" spans="2:8">
      <c r="B376" s="21" t="s">
        <v>270</v>
      </c>
      <c r="C376" s="21" t="s">
        <v>232</v>
      </c>
      <c r="D376" s="50">
        <v>45713</v>
      </c>
      <c r="E376" s="21">
        <v>8</v>
      </c>
      <c r="G376"/>
      <c r="H376"/>
    </row>
    <row r="377" spans="2:8">
      <c r="B377" s="21" t="s">
        <v>270</v>
      </c>
      <c r="C377" s="21" t="s">
        <v>232</v>
      </c>
      <c r="D377" s="50">
        <v>45715</v>
      </c>
      <c r="E377" s="21">
        <v>8</v>
      </c>
      <c r="G377"/>
      <c r="H377"/>
    </row>
    <row r="378" spans="2:8">
      <c r="B378" s="21" t="s">
        <v>270</v>
      </c>
      <c r="C378" s="21" t="s">
        <v>232</v>
      </c>
      <c r="D378" s="50">
        <v>45717</v>
      </c>
      <c r="E378" s="21">
        <v>2</v>
      </c>
      <c r="G378"/>
      <c r="H378"/>
    </row>
    <row r="379" spans="2:8">
      <c r="B379" s="21" t="s">
        <v>270</v>
      </c>
      <c r="C379" s="21" t="s">
        <v>232</v>
      </c>
      <c r="D379" s="50">
        <v>45718</v>
      </c>
      <c r="E379" s="21">
        <v>8</v>
      </c>
      <c r="G379"/>
      <c r="H379"/>
    </row>
    <row r="380" spans="2:8">
      <c r="B380" s="21" t="s">
        <v>270</v>
      </c>
      <c r="C380" s="21" t="s">
        <v>232</v>
      </c>
      <c r="D380" s="50">
        <v>45719</v>
      </c>
      <c r="E380" s="21">
        <v>4</v>
      </c>
      <c r="G380"/>
      <c r="H380"/>
    </row>
    <row r="381" spans="2:8">
      <c r="B381" s="21" t="s">
        <v>270</v>
      </c>
      <c r="C381" s="21" t="s">
        <v>232</v>
      </c>
      <c r="D381" s="50">
        <v>45721</v>
      </c>
      <c r="E381" s="21">
        <v>8</v>
      </c>
      <c r="G381"/>
      <c r="H381"/>
    </row>
    <row r="382" spans="2:8">
      <c r="B382" s="21" t="s">
        <v>270</v>
      </c>
      <c r="C382" s="21" t="s">
        <v>232</v>
      </c>
      <c r="D382" s="50">
        <v>45725</v>
      </c>
      <c r="E382" s="21">
        <v>3</v>
      </c>
      <c r="G382"/>
      <c r="H382"/>
    </row>
    <row r="383" spans="2:8">
      <c r="B383" s="21" t="s">
        <v>270</v>
      </c>
      <c r="C383" s="21" t="s">
        <v>232</v>
      </c>
      <c r="D383" s="50">
        <v>45731</v>
      </c>
      <c r="E383" s="21">
        <v>8</v>
      </c>
      <c r="G383"/>
      <c r="H383"/>
    </row>
    <row r="384" spans="2:8">
      <c r="B384" s="21" t="s">
        <v>270</v>
      </c>
      <c r="C384" s="21" t="s">
        <v>232</v>
      </c>
      <c r="D384" s="50">
        <v>45734</v>
      </c>
      <c r="E384" s="21">
        <v>8</v>
      </c>
      <c r="G384"/>
      <c r="H384"/>
    </row>
    <row r="385" spans="2:8">
      <c r="B385" s="21" t="s">
        <v>270</v>
      </c>
      <c r="C385" s="21" t="s">
        <v>232</v>
      </c>
      <c r="D385" s="50">
        <v>45735</v>
      </c>
      <c r="E385" s="21">
        <v>8</v>
      </c>
      <c r="G385"/>
      <c r="H385"/>
    </row>
    <row r="386" spans="2:8">
      <c r="B386" s="21" t="s">
        <v>270</v>
      </c>
      <c r="C386" s="21" t="s">
        <v>232</v>
      </c>
      <c r="D386" s="50">
        <v>45736</v>
      </c>
      <c r="E386" s="21">
        <v>6</v>
      </c>
      <c r="G386"/>
      <c r="H386"/>
    </row>
    <row r="387" spans="2:8">
      <c r="B387" s="21" t="s">
        <v>270</v>
      </c>
      <c r="C387" s="21" t="s">
        <v>232</v>
      </c>
      <c r="D387" s="50">
        <v>45741</v>
      </c>
      <c r="E387" s="21">
        <v>6</v>
      </c>
      <c r="G387"/>
      <c r="H387"/>
    </row>
    <row r="388" spans="2:8">
      <c r="B388" s="21" t="s">
        <v>270</v>
      </c>
      <c r="C388" s="21" t="s">
        <v>232</v>
      </c>
      <c r="D388" s="50">
        <v>45742</v>
      </c>
      <c r="E388" s="21">
        <v>4</v>
      </c>
      <c r="G388"/>
      <c r="H388"/>
    </row>
    <row r="389" spans="2:8">
      <c r="B389" s="21" t="s">
        <v>270</v>
      </c>
      <c r="C389" s="21" t="s">
        <v>232</v>
      </c>
      <c r="D389" s="50">
        <v>45744</v>
      </c>
      <c r="E389" s="21">
        <v>2</v>
      </c>
      <c r="G389"/>
      <c r="H389"/>
    </row>
    <row r="390" spans="2:8">
      <c r="B390" s="21" t="s">
        <v>56</v>
      </c>
      <c r="C390" s="21" t="s">
        <v>232</v>
      </c>
      <c r="D390" s="50">
        <v>45658</v>
      </c>
      <c r="E390" s="21">
        <v>3</v>
      </c>
      <c r="G390"/>
      <c r="H390"/>
    </row>
    <row r="391" spans="2:8">
      <c r="B391" s="21" t="s">
        <v>56</v>
      </c>
      <c r="C391" s="21" t="s">
        <v>232</v>
      </c>
      <c r="D391" s="50">
        <v>45659</v>
      </c>
      <c r="E391" s="21">
        <v>8</v>
      </c>
      <c r="G391"/>
      <c r="H391"/>
    </row>
    <row r="392" spans="2:8">
      <c r="B392" s="21" t="s">
        <v>56</v>
      </c>
      <c r="C392" s="21" t="s">
        <v>232</v>
      </c>
      <c r="D392" s="50">
        <v>45661</v>
      </c>
      <c r="E392" s="21">
        <v>5</v>
      </c>
      <c r="G392"/>
      <c r="H392"/>
    </row>
    <row r="393" spans="2:8">
      <c r="B393" s="21" t="s">
        <v>56</v>
      </c>
      <c r="C393" s="21" t="s">
        <v>232</v>
      </c>
      <c r="D393" s="50">
        <v>45662</v>
      </c>
      <c r="E393" s="21">
        <v>5</v>
      </c>
      <c r="G393"/>
      <c r="H393"/>
    </row>
    <row r="394" spans="2:8">
      <c r="B394" s="21" t="s">
        <v>56</v>
      </c>
      <c r="C394" s="21" t="s">
        <v>232</v>
      </c>
      <c r="D394" s="50">
        <v>45664</v>
      </c>
      <c r="E394" s="21">
        <v>7</v>
      </c>
      <c r="G394"/>
      <c r="H394"/>
    </row>
    <row r="395" spans="2:8">
      <c r="B395" s="21" t="s">
        <v>56</v>
      </c>
      <c r="C395" s="21" t="s">
        <v>232</v>
      </c>
      <c r="D395" s="50">
        <v>45665</v>
      </c>
      <c r="E395" s="21">
        <v>4</v>
      </c>
      <c r="G395"/>
      <c r="H395"/>
    </row>
    <row r="396" spans="2:8">
      <c r="B396" s="21" t="s">
        <v>56</v>
      </c>
      <c r="C396" s="21" t="s">
        <v>232</v>
      </c>
      <c r="D396" s="50">
        <v>45666</v>
      </c>
      <c r="E396" s="21">
        <v>1</v>
      </c>
      <c r="G396"/>
      <c r="H396"/>
    </row>
    <row r="397" spans="2:8">
      <c r="B397" s="21" t="s">
        <v>56</v>
      </c>
      <c r="C397" s="21" t="s">
        <v>232</v>
      </c>
      <c r="D397" s="50">
        <v>45667</v>
      </c>
      <c r="E397" s="21">
        <v>3</v>
      </c>
      <c r="G397"/>
      <c r="H397"/>
    </row>
    <row r="398" spans="2:8">
      <c r="B398" s="21" t="s">
        <v>56</v>
      </c>
      <c r="C398" s="21" t="s">
        <v>232</v>
      </c>
      <c r="D398" s="50">
        <v>45672</v>
      </c>
      <c r="E398" s="21">
        <v>8</v>
      </c>
      <c r="G398"/>
      <c r="H398"/>
    </row>
    <row r="399" spans="2:8">
      <c r="B399" s="21" t="s">
        <v>56</v>
      </c>
      <c r="C399" s="21" t="s">
        <v>232</v>
      </c>
      <c r="D399" s="50">
        <v>45673</v>
      </c>
      <c r="E399" s="21">
        <v>4</v>
      </c>
      <c r="G399"/>
      <c r="H399"/>
    </row>
    <row r="400" spans="2:8">
      <c r="B400" s="21" t="s">
        <v>56</v>
      </c>
      <c r="C400" s="21" t="s">
        <v>232</v>
      </c>
      <c r="D400" s="50">
        <v>45676</v>
      </c>
      <c r="E400" s="21">
        <v>5</v>
      </c>
      <c r="G400"/>
      <c r="H400"/>
    </row>
    <row r="401" spans="2:8">
      <c r="B401" s="21" t="s">
        <v>56</v>
      </c>
      <c r="C401" s="21" t="s">
        <v>232</v>
      </c>
      <c r="D401" s="50">
        <v>45678</v>
      </c>
      <c r="E401" s="21">
        <v>3</v>
      </c>
      <c r="G401"/>
      <c r="H401"/>
    </row>
    <row r="402" spans="2:8">
      <c r="B402" s="21" t="s">
        <v>56</v>
      </c>
      <c r="C402" s="21" t="s">
        <v>232</v>
      </c>
      <c r="D402" s="50">
        <v>45680</v>
      </c>
      <c r="E402" s="21">
        <v>8</v>
      </c>
      <c r="G402"/>
      <c r="H402"/>
    </row>
    <row r="403" spans="2:8">
      <c r="B403" s="21" t="s">
        <v>56</v>
      </c>
      <c r="C403" s="21" t="s">
        <v>232</v>
      </c>
      <c r="D403" s="50">
        <v>45681</v>
      </c>
      <c r="E403" s="21">
        <v>8</v>
      </c>
      <c r="G403"/>
      <c r="H403"/>
    </row>
    <row r="404" spans="2:8">
      <c r="B404" s="21" t="s">
        <v>56</v>
      </c>
      <c r="C404" s="21" t="s">
        <v>232</v>
      </c>
      <c r="D404" s="50">
        <v>45682</v>
      </c>
      <c r="E404" s="21">
        <v>8</v>
      </c>
      <c r="G404"/>
      <c r="H404"/>
    </row>
    <row r="405" spans="2:8">
      <c r="B405" s="21" t="s">
        <v>56</v>
      </c>
      <c r="C405" s="21" t="s">
        <v>232</v>
      </c>
      <c r="D405" s="50">
        <v>45686</v>
      </c>
      <c r="E405" s="21">
        <v>7</v>
      </c>
      <c r="G405"/>
      <c r="H405"/>
    </row>
    <row r="406" spans="2:8">
      <c r="B406" s="21" t="s">
        <v>56</v>
      </c>
      <c r="C406" s="21" t="s">
        <v>232</v>
      </c>
      <c r="D406" s="50">
        <v>45687</v>
      </c>
      <c r="E406" s="21">
        <v>2</v>
      </c>
      <c r="G406"/>
      <c r="H406"/>
    </row>
    <row r="407" spans="2:8">
      <c r="B407" s="21" t="s">
        <v>56</v>
      </c>
      <c r="C407" s="21" t="s">
        <v>232</v>
      </c>
      <c r="D407" s="50">
        <v>45696</v>
      </c>
      <c r="E407" s="21">
        <v>6</v>
      </c>
      <c r="G407"/>
      <c r="H407"/>
    </row>
    <row r="408" spans="2:8">
      <c r="B408" s="21" t="s">
        <v>56</v>
      </c>
      <c r="C408" s="21" t="s">
        <v>232</v>
      </c>
      <c r="D408" s="50">
        <v>45697</v>
      </c>
      <c r="E408" s="21">
        <v>8</v>
      </c>
      <c r="G408"/>
      <c r="H408"/>
    </row>
    <row r="409" spans="2:8">
      <c r="B409" s="21" t="s">
        <v>56</v>
      </c>
      <c r="C409" s="21" t="s">
        <v>232</v>
      </c>
      <c r="D409" s="50">
        <v>45698</v>
      </c>
      <c r="E409" s="21">
        <v>6</v>
      </c>
      <c r="G409"/>
      <c r="H409"/>
    </row>
    <row r="410" spans="2:8">
      <c r="B410" s="21" t="s">
        <v>56</v>
      </c>
      <c r="C410" s="21" t="s">
        <v>232</v>
      </c>
      <c r="D410" s="50">
        <v>45699</v>
      </c>
      <c r="E410" s="21">
        <v>8</v>
      </c>
      <c r="G410"/>
      <c r="H410"/>
    </row>
    <row r="411" spans="2:8">
      <c r="B411" s="21" t="s">
        <v>56</v>
      </c>
      <c r="C411" s="21" t="s">
        <v>232</v>
      </c>
      <c r="D411" s="50">
        <v>45700</v>
      </c>
      <c r="E411" s="21">
        <v>4</v>
      </c>
      <c r="G411"/>
      <c r="H411"/>
    </row>
    <row r="412" spans="2:8">
      <c r="B412" s="21" t="s">
        <v>56</v>
      </c>
      <c r="C412" s="21" t="s">
        <v>232</v>
      </c>
      <c r="D412" s="50">
        <v>45702</v>
      </c>
      <c r="E412" s="21">
        <v>8</v>
      </c>
      <c r="G412"/>
      <c r="H412"/>
    </row>
    <row r="413" spans="2:8">
      <c r="B413" s="21" t="s">
        <v>56</v>
      </c>
      <c r="C413" s="21" t="s">
        <v>232</v>
      </c>
      <c r="D413" s="50">
        <v>45705</v>
      </c>
      <c r="E413" s="21">
        <v>2</v>
      </c>
      <c r="G413"/>
      <c r="H413"/>
    </row>
    <row r="414" spans="2:8">
      <c r="B414" s="21" t="s">
        <v>56</v>
      </c>
      <c r="C414" s="21" t="s">
        <v>232</v>
      </c>
      <c r="D414" s="50">
        <v>45706</v>
      </c>
      <c r="E414" s="21">
        <v>8</v>
      </c>
      <c r="G414"/>
      <c r="H414"/>
    </row>
    <row r="415" spans="2:8">
      <c r="B415" s="21" t="s">
        <v>56</v>
      </c>
      <c r="C415" s="21" t="s">
        <v>232</v>
      </c>
      <c r="D415" s="50">
        <v>45708</v>
      </c>
      <c r="E415" s="21">
        <v>1</v>
      </c>
      <c r="G415"/>
      <c r="H415"/>
    </row>
    <row r="416" spans="2:8">
      <c r="B416" s="21" t="s">
        <v>56</v>
      </c>
      <c r="C416" s="21" t="s">
        <v>232</v>
      </c>
      <c r="D416" s="50">
        <v>45711</v>
      </c>
      <c r="E416" s="21">
        <v>5</v>
      </c>
      <c r="G416"/>
      <c r="H416"/>
    </row>
    <row r="417" spans="2:8">
      <c r="B417" s="21" t="s">
        <v>56</v>
      </c>
      <c r="C417" s="21" t="s">
        <v>232</v>
      </c>
      <c r="D417" s="50">
        <v>45714</v>
      </c>
      <c r="E417" s="21">
        <v>3</v>
      </c>
      <c r="G417"/>
      <c r="H417"/>
    </row>
    <row r="418" spans="2:8">
      <c r="B418" s="21" t="s">
        <v>56</v>
      </c>
      <c r="C418" s="21" t="s">
        <v>232</v>
      </c>
      <c r="D418" s="50">
        <v>45715</v>
      </c>
      <c r="E418" s="21">
        <v>8</v>
      </c>
      <c r="G418"/>
      <c r="H418"/>
    </row>
    <row r="419" spans="2:8">
      <c r="B419" s="21" t="s">
        <v>56</v>
      </c>
      <c r="C419" s="21" t="s">
        <v>232</v>
      </c>
      <c r="D419" s="50">
        <v>45717</v>
      </c>
      <c r="E419" s="21">
        <v>8</v>
      </c>
      <c r="G419"/>
      <c r="H419"/>
    </row>
    <row r="420" spans="2:8">
      <c r="B420" s="21" t="s">
        <v>56</v>
      </c>
      <c r="C420" s="21" t="s">
        <v>232</v>
      </c>
      <c r="D420" s="50">
        <v>45718</v>
      </c>
      <c r="E420" s="21">
        <v>2</v>
      </c>
      <c r="G420"/>
      <c r="H420"/>
    </row>
    <row r="421" spans="2:8">
      <c r="B421" s="21" t="s">
        <v>56</v>
      </c>
      <c r="C421" s="21" t="s">
        <v>232</v>
      </c>
      <c r="D421" s="50">
        <v>45724</v>
      </c>
      <c r="E421" s="21">
        <v>8</v>
      </c>
      <c r="G421"/>
      <c r="H421"/>
    </row>
    <row r="422" spans="2:8">
      <c r="B422" s="21" t="s">
        <v>56</v>
      </c>
      <c r="C422" s="21" t="s">
        <v>232</v>
      </c>
      <c r="D422" s="50">
        <v>45727</v>
      </c>
      <c r="E422" s="21">
        <v>2</v>
      </c>
      <c r="G422"/>
      <c r="H422"/>
    </row>
    <row r="423" spans="2:8">
      <c r="B423" s="21" t="s">
        <v>56</v>
      </c>
      <c r="C423" s="21" t="s">
        <v>232</v>
      </c>
      <c r="D423" s="50">
        <v>45729</v>
      </c>
      <c r="E423" s="21">
        <v>7</v>
      </c>
      <c r="G423"/>
      <c r="H423"/>
    </row>
    <row r="424" spans="2:8">
      <c r="B424" s="21" t="s">
        <v>56</v>
      </c>
      <c r="C424" s="21" t="s">
        <v>232</v>
      </c>
      <c r="D424" s="50">
        <v>45733</v>
      </c>
      <c r="E424" s="21">
        <v>8</v>
      </c>
      <c r="G424"/>
      <c r="H424"/>
    </row>
    <row r="425" spans="2:8">
      <c r="B425" s="21" t="s">
        <v>56</v>
      </c>
      <c r="C425" s="21" t="s">
        <v>232</v>
      </c>
      <c r="D425" s="50">
        <v>45734</v>
      </c>
      <c r="E425" s="21">
        <v>2</v>
      </c>
      <c r="G425"/>
      <c r="H425"/>
    </row>
    <row r="426" spans="2:8">
      <c r="B426" s="21" t="s">
        <v>56</v>
      </c>
      <c r="C426" s="21" t="s">
        <v>232</v>
      </c>
      <c r="D426" s="50">
        <v>45735</v>
      </c>
      <c r="E426" s="21">
        <v>2</v>
      </c>
      <c r="G426"/>
      <c r="H426"/>
    </row>
    <row r="427" spans="2:8">
      <c r="B427" s="21" t="s">
        <v>56</v>
      </c>
      <c r="C427" s="21" t="s">
        <v>232</v>
      </c>
      <c r="D427" s="50">
        <v>45736</v>
      </c>
      <c r="E427" s="21">
        <v>3</v>
      </c>
      <c r="G427"/>
      <c r="H427"/>
    </row>
    <row r="428" spans="2:8">
      <c r="B428" s="21" t="s">
        <v>56</v>
      </c>
      <c r="C428" s="21" t="s">
        <v>232</v>
      </c>
      <c r="D428" s="50">
        <v>45739</v>
      </c>
      <c r="E428" s="21">
        <v>1</v>
      </c>
      <c r="G428"/>
      <c r="H428"/>
    </row>
    <row r="429" spans="2:8">
      <c r="B429" s="21" t="s">
        <v>56</v>
      </c>
      <c r="C429" s="21" t="s">
        <v>232</v>
      </c>
      <c r="D429" s="50">
        <v>45740</v>
      </c>
      <c r="E429" s="21">
        <v>8</v>
      </c>
      <c r="G429"/>
      <c r="H429"/>
    </row>
    <row r="430" spans="2:8">
      <c r="B430" s="21" t="s">
        <v>56</v>
      </c>
      <c r="C430" s="21" t="s">
        <v>232</v>
      </c>
      <c r="D430" s="50">
        <v>45743</v>
      </c>
      <c r="E430" s="21">
        <v>6</v>
      </c>
      <c r="G430"/>
      <c r="H430"/>
    </row>
    <row r="431" spans="2:8">
      <c r="B431" s="21" t="s">
        <v>56</v>
      </c>
      <c r="C431" s="21" t="s">
        <v>232</v>
      </c>
      <c r="D431" s="50">
        <v>45745</v>
      </c>
      <c r="E431" s="21">
        <v>8</v>
      </c>
      <c r="G431"/>
      <c r="H431"/>
    </row>
    <row r="432" spans="2:8">
      <c r="B432" s="21" t="s">
        <v>56</v>
      </c>
      <c r="C432" s="21" t="s">
        <v>232</v>
      </c>
      <c r="D432" s="50">
        <v>45747</v>
      </c>
      <c r="E432" s="21">
        <v>1</v>
      </c>
      <c r="G432"/>
      <c r="H432"/>
    </row>
    <row r="433" spans="2:8">
      <c r="B433" s="21" t="s">
        <v>271</v>
      </c>
      <c r="C433" s="21" t="s">
        <v>233</v>
      </c>
      <c r="D433" s="50">
        <v>45662</v>
      </c>
      <c r="E433" s="21">
        <v>8</v>
      </c>
      <c r="G433"/>
      <c r="H433"/>
    </row>
    <row r="434" spans="2:8">
      <c r="B434" s="21" t="s">
        <v>271</v>
      </c>
      <c r="C434" s="21" t="s">
        <v>233</v>
      </c>
      <c r="D434" s="50">
        <v>45668</v>
      </c>
      <c r="E434" s="21">
        <v>3</v>
      </c>
      <c r="G434"/>
      <c r="H434"/>
    </row>
    <row r="435" spans="2:8">
      <c r="B435" s="21" t="s">
        <v>271</v>
      </c>
      <c r="C435" s="21" t="s">
        <v>233</v>
      </c>
      <c r="D435" s="50">
        <v>45677</v>
      </c>
      <c r="E435" s="21">
        <v>8</v>
      </c>
      <c r="G435"/>
      <c r="H435"/>
    </row>
    <row r="436" spans="2:8">
      <c r="B436" s="21" t="s">
        <v>271</v>
      </c>
      <c r="C436" s="21" t="s">
        <v>233</v>
      </c>
      <c r="D436" s="50">
        <v>45678</v>
      </c>
      <c r="E436" s="21">
        <v>4</v>
      </c>
      <c r="G436"/>
      <c r="H436"/>
    </row>
    <row r="437" spans="2:8">
      <c r="B437" s="21" t="s">
        <v>271</v>
      </c>
      <c r="C437" s="21" t="s">
        <v>233</v>
      </c>
      <c r="D437" s="50">
        <v>45680</v>
      </c>
      <c r="E437" s="21">
        <v>3</v>
      </c>
      <c r="G437"/>
      <c r="H437"/>
    </row>
    <row r="438" spans="2:8">
      <c r="B438" s="21" t="s">
        <v>271</v>
      </c>
      <c r="C438" s="21" t="s">
        <v>233</v>
      </c>
      <c r="D438" s="50">
        <v>45685</v>
      </c>
      <c r="E438" s="21">
        <v>6</v>
      </c>
      <c r="G438"/>
      <c r="H438"/>
    </row>
    <row r="439" spans="2:8">
      <c r="B439" s="21" t="s">
        <v>271</v>
      </c>
      <c r="C439" s="21" t="s">
        <v>233</v>
      </c>
      <c r="D439" s="50">
        <v>45687</v>
      </c>
      <c r="E439" s="21">
        <v>3</v>
      </c>
      <c r="G439"/>
      <c r="H439"/>
    </row>
    <row r="440" spans="2:8">
      <c r="B440" s="21" t="s">
        <v>271</v>
      </c>
      <c r="C440" s="21" t="s">
        <v>233</v>
      </c>
      <c r="D440" s="50">
        <v>45688</v>
      </c>
      <c r="E440" s="21">
        <v>8</v>
      </c>
      <c r="G440"/>
      <c r="H440"/>
    </row>
    <row r="441" spans="2:8">
      <c r="B441" s="21" t="s">
        <v>271</v>
      </c>
      <c r="C441" s="21" t="s">
        <v>233</v>
      </c>
      <c r="D441" s="50">
        <v>45689</v>
      </c>
      <c r="E441" s="21">
        <v>8</v>
      </c>
      <c r="G441"/>
      <c r="H441"/>
    </row>
    <row r="442" spans="2:8">
      <c r="B442" s="21" t="s">
        <v>271</v>
      </c>
      <c r="C442" s="21" t="s">
        <v>233</v>
      </c>
      <c r="D442" s="50">
        <v>45691</v>
      </c>
      <c r="E442" s="21">
        <v>8</v>
      </c>
      <c r="G442"/>
      <c r="H442"/>
    </row>
    <row r="443" spans="2:8">
      <c r="B443" s="21" t="s">
        <v>271</v>
      </c>
      <c r="C443" s="21" t="s">
        <v>233</v>
      </c>
      <c r="D443" s="50">
        <v>45696</v>
      </c>
      <c r="E443" s="21">
        <v>2</v>
      </c>
      <c r="G443"/>
      <c r="H443"/>
    </row>
    <row r="444" spans="2:8">
      <c r="B444" s="21" t="s">
        <v>271</v>
      </c>
      <c r="C444" s="21" t="s">
        <v>233</v>
      </c>
      <c r="D444" s="50">
        <v>45698</v>
      </c>
      <c r="E444" s="21">
        <v>5</v>
      </c>
      <c r="G444"/>
      <c r="H444"/>
    </row>
    <row r="445" spans="2:8">
      <c r="B445" s="21" t="s">
        <v>271</v>
      </c>
      <c r="C445" s="21" t="s">
        <v>233</v>
      </c>
      <c r="D445" s="50">
        <v>45699</v>
      </c>
      <c r="E445" s="21">
        <v>7</v>
      </c>
      <c r="G445"/>
      <c r="H445"/>
    </row>
    <row r="446" spans="2:8">
      <c r="B446" s="21" t="s">
        <v>271</v>
      </c>
      <c r="C446" s="21" t="s">
        <v>233</v>
      </c>
      <c r="D446" s="50">
        <v>45700</v>
      </c>
      <c r="E446" s="21">
        <v>6</v>
      </c>
      <c r="G446"/>
      <c r="H446"/>
    </row>
    <row r="447" spans="2:8">
      <c r="B447" s="21" t="s">
        <v>271</v>
      </c>
      <c r="C447" s="21" t="s">
        <v>233</v>
      </c>
      <c r="D447" s="50">
        <v>45702</v>
      </c>
      <c r="E447" s="21">
        <v>1</v>
      </c>
      <c r="G447"/>
      <c r="H447"/>
    </row>
    <row r="448" spans="2:8">
      <c r="B448" s="21" t="s">
        <v>271</v>
      </c>
      <c r="C448" s="21" t="s">
        <v>233</v>
      </c>
      <c r="D448" s="50">
        <v>45704</v>
      </c>
      <c r="E448" s="21">
        <v>8</v>
      </c>
      <c r="G448"/>
      <c r="H448"/>
    </row>
    <row r="449" spans="2:8">
      <c r="B449" s="21" t="s">
        <v>271</v>
      </c>
      <c r="C449" s="21" t="s">
        <v>233</v>
      </c>
      <c r="D449" s="50">
        <v>45705</v>
      </c>
      <c r="E449" s="21">
        <v>4</v>
      </c>
      <c r="G449"/>
      <c r="H449"/>
    </row>
    <row r="450" spans="2:8">
      <c r="B450" s="21" t="s">
        <v>271</v>
      </c>
      <c r="C450" s="21" t="s">
        <v>233</v>
      </c>
      <c r="D450" s="50">
        <v>45706</v>
      </c>
      <c r="E450" s="21">
        <v>2</v>
      </c>
      <c r="G450"/>
      <c r="H450"/>
    </row>
    <row r="451" spans="2:8">
      <c r="B451" s="21" t="s">
        <v>271</v>
      </c>
      <c r="C451" s="21" t="s">
        <v>233</v>
      </c>
      <c r="D451" s="50">
        <v>45707</v>
      </c>
      <c r="E451" s="21">
        <v>6</v>
      </c>
      <c r="G451"/>
      <c r="H451"/>
    </row>
    <row r="452" spans="2:8">
      <c r="B452" s="21" t="s">
        <v>271</v>
      </c>
      <c r="C452" s="21" t="s">
        <v>233</v>
      </c>
      <c r="D452" s="50">
        <v>45709</v>
      </c>
      <c r="E452" s="21">
        <v>3</v>
      </c>
      <c r="G452"/>
      <c r="H452"/>
    </row>
    <row r="453" spans="2:8">
      <c r="B453" s="21" t="s">
        <v>271</v>
      </c>
      <c r="C453" s="21" t="s">
        <v>233</v>
      </c>
      <c r="D453" s="50">
        <v>45712</v>
      </c>
      <c r="E453" s="21">
        <v>5</v>
      </c>
      <c r="G453"/>
      <c r="H453"/>
    </row>
    <row r="454" spans="2:8">
      <c r="B454" s="21" t="s">
        <v>271</v>
      </c>
      <c r="C454" s="21" t="s">
        <v>233</v>
      </c>
      <c r="D454" s="50">
        <v>45715</v>
      </c>
      <c r="E454" s="21">
        <v>8</v>
      </c>
      <c r="G454"/>
      <c r="H454"/>
    </row>
    <row r="455" spans="2:8">
      <c r="B455" s="21" t="s">
        <v>271</v>
      </c>
      <c r="C455" s="21" t="s">
        <v>233</v>
      </c>
      <c r="D455" s="50">
        <v>45716</v>
      </c>
      <c r="E455" s="21">
        <v>5</v>
      </c>
      <c r="G455"/>
      <c r="H455"/>
    </row>
    <row r="456" spans="2:8">
      <c r="B456" s="21" t="s">
        <v>271</v>
      </c>
      <c r="C456" s="21" t="s">
        <v>233</v>
      </c>
      <c r="D456" s="50">
        <v>45718</v>
      </c>
      <c r="E456" s="21">
        <v>6</v>
      </c>
      <c r="G456"/>
      <c r="H456"/>
    </row>
    <row r="457" spans="2:8">
      <c r="B457" s="21" t="s">
        <v>271</v>
      </c>
      <c r="C457" s="21" t="s">
        <v>233</v>
      </c>
      <c r="D457" s="50">
        <v>45722</v>
      </c>
      <c r="E457" s="21">
        <v>6</v>
      </c>
      <c r="G457"/>
      <c r="H457"/>
    </row>
    <row r="458" spans="2:8">
      <c r="B458" s="21" t="s">
        <v>271</v>
      </c>
      <c r="C458" s="21" t="s">
        <v>233</v>
      </c>
      <c r="D458" s="50">
        <v>45724</v>
      </c>
      <c r="E458" s="21">
        <v>2</v>
      </c>
      <c r="G458"/>
      <c r="H458"/>
    </row>
    <row r="459" spans="2:8">
      <c r="B459" s="21" t="s">
        <v>271</v>
      </c>
      <c r="C459" s="21" t="s">
        <v>233</v>
      </c>
      <c r="D459" s="50">
        <v>45727</v>
      </c>
      <c r="E459" s="21">
        <v>3</v>
      </c>
      <c r="G459"/>
      <c r="H459"/>
    </row>
    <row r="460" spans="2:8">
      <c r="B460" s="21" t="s">
        <v>271</v>
      </c>
      <c r="C460" s="21" t="s">
        <v>233</v>
      </c>
      <c r="D460" s="50">
        <v>45728</v>
      </c>
      <c r="E460" s="21">
        <v>6</v>
      </c>
      <c r="G460"/>
      <c r="H460"/>
    </row>
    <row r="461" spans="2:8">
      <c r="B461" s="21" t="s">
        <v>271</v>
      </c>
      <c r="C461" s="21" t="s">
        <v>233</v>
      </c>
      <c r="D461" s="50">
        <v>45730</v>
      </c>
      <c r="E461" s="21">
        <v>8</v>
      </c>
      <c r="G461"/>
      <c r="H461"/>
    </row>
    <row r="462" spans="2:8">
      <c r="B462" s="21" t="s">
        <v>271</v>
      </c>
      <c r="C462" s="21" t="s">
        <v>233</v>
      </c>
      <c r="D462" s="50">
        <v>45734</v>
      </c>
      <c r="E462" s="21">
        <v>8</v>
      </c>
      <c r="G462"/>
      <c r="H462"/>
    </row>
    <row r="463" spans="2:8">
      <c r="B463" s="21" t="s">
        <v>271</v>
      </c>
      <c r="C463" s="21" t="s">
        <v>233</v>
      </c>
      <c r="D463" s="50">
        <v>45739</v>
      </c>
      <c r="E463" s="21">
        <v>1</v>
      </c>
      <c r="G463"/>
      <c r="H463"/>
    </row>
    <row r="464" spans="2:8">
      <c r="B464" s="21" t="s">
        <v>271</v>
      </c>
      <c r="C464" s="21" t="s">
        <v>233</v>
      </c>
      <c r="D464" s="50">
        <v>45740</v>
      </c>
      <c r="E464" s="21">
        <v>7</v>
      </c>
      <c r="G464"/>
      <c r="H464"/>
    </row>
    <row r="465" spans="2:8">
      <c r="B465" s="21" t="s">
        <v>271</v>
      </c>
      <c r="C465" s="21" t="s">
        <v>233</v>
      </c>
      <c r="D465" s="50">
        <v>45747</v>
      </c>
      <c r="E465" s="21">
        <v>7</v>
      </c>
      <c r="G465"/>
      <c r="H465"/>
    </row>
    <row r="466" spans="2:8">
      <c r="B466" s="21" t="s">
        <v>47</v>
      </c>
      <c r="C466" s="21" t="s">
        <v>233</v>
      </c>
      <c r="D466" s="50">
        <v>45666</v>
      </c>
      <c r="E466" s="21">
        <v>7</v>
      </c>
      <c r="G466"/>
      <c r="H466"/>
    </row>
    <row r="467" spans="2:8">
      <c r="B467" s="21" t="s">
        <v>47</v>
      </c>
      <c r="C467" s="21" t="s">
        <v>233</v>
      </c>
      <c r="D467" s="50">
        <v>45668</v>
      </c>
      <c r="E467" s="21">
        <v>3</v>
      </c>
      <c r="G467"/>
      <c r="H467"/>
    </row>
    <row r="468" spans="2:8">
      <c r="B468" s="21" t="s">
        <v>47</v>
      </c>
      <c r="C468" s="21" t="s">
        <v>233</v>
      </c>
      <c r="D468" s="50">
        <v>45670</v>
      </c>
      <c r="E468" s="21">
        <v>5</v>
      </c>
      <c r="G468"/>
      <c r="H468"/>
    </row>
    <row r="469" spans="2:8">
      <c r="B469" s="21" t="s">
        <v>47</v>
      </c>
      <c r="C469" s="21" t="s">
        <v>233</v>
      </c>
      <c r="D469" s="50">
        <v>45674</v>
      </c>
      <c r="E469" s="21">
        <v>1</v>
      </c>
      <c r="G469"/>
      <c r="H469"/>
    </row>
    <row r="470" spans="2:8">
      <c r="B470" s="21" t="s">
        <v>47</v>
      </c>
      <c r="C470" s="21" t="s">
        <v>233</v>
      </c>
      <c r="D470" s="50">
        <v>45675</v>
      </c>
      <c r="E470" s="21">
        <v>8</v>
      </c>
      <c r="G470"/>
      <c r="H470"/>
    </row>
    <row r="471" spans="2:8">
      <c r="B471" s="21" t="s">
        <v>47</v>
      </c>
      <c r="C471" s="21" t="s">
        <v>233</v>
      </c>
      <c r="D471" s="50">
        <v>45676</v>
      </c>
      <c r="E471" s="21">
        <v>7</v>
      </c>
      <c r="G471"/>
      <c r="H471"/>
    </row>
    <row r="472" spans="2:8">
      <c r="B472" s="21" t="s">
        <v>47</v>
      </c>
      <c r="C472" s="21" t="s">
        <v>233</v>
      </c>
      <c r="D472" s="50">
        <v>45677</v>
      </c>
      <c r="E472" s="21">
        <v>6</v>
      </c>
      <c r="G472"/>
      <c r="H472"/>
    </row>
    <row r="473" spans="2:8">
      <c r="B473" s="21" t="s">
        <v>47</v>
      </c>
      <c r="C473" s="21" t="s">
        <v>233</v>
      </c>
      <c r="D473" s="50">
        <v>45678</v>
      </c>
      <c r="E473" s="21">
        <v>8</v>
      </c>
      <c r="G473"/>
      <c r="H473"/>
    </row>
    <row r="474" spans="2:8">
      <c r="B474" s="21" t="s">
        <v>47</v>
      </c>
      <c r="C474" s="21" t="s">
        <v>233</v>
      </c>
      <c r="D474" s="50">
        <v>45680</v>
      </c>
      <c r="E474" s="21">
        <v>8</v>
      </c>
      <c r="G474"/>
      <c r="H474"/>
    </row>
    <row r="475" spans="2:8">
      <c r="B475" s="21" t="s">
        <v>47</v>
      </c>
      <c r="C475" s="21" t="s">
        <v>233</v>
      </c>
      <c r="D475" s="50">
        <v>45685</v>
      </c>
      <c r="E475" s="21">
        <v>7</v>
      </c>
      <c r="G475"/>
      <c r="H475"/>
    </row>
    <row r="476" spans="2:8">
      <c r="B476" s="21" t="s">
        <v>47</v>
      </c>
      <c r="C476" s="21" t="s">
        <v>233</v>
      </c>
      <c r="D476" s="50">
        <v>45693</v>
      </c>
      <c r="E476" s="21">
        <v>8</v>
      </c>
      <c r="G476"/>
      <c r="H476"/>
    </row>
    <row r="477" spans="2:8">
      <c r="B477" s="21" t="s">
        <v>47</v>
      </c>
      <c r="C477" s="21" t="s">
        <v>233</v>
      </c>
      <c r="D477" s="50">
        <v>45694</v>
      </c>
      <c r="E477" s="21">
        <v>8</v>
      </c>
      <c r="G477"/>
      <c r="H477"/>
    </row>
    <row r="478" spans="2:8">
      <c r="B478" s="21" t="s">
        <v>47</v>
      </c>
      <c r="C478" s="21" t="s">
        <v>233</v>
      </c>
      <c r="D478" s="50">
        <v>45695</v>
      </c>
      <c r="E478" s="21">
        <v>8</v>
      </c>
      <c r="G478"/>
      <c r="H478"/>
    </row>
    <row r="479" spans="2:8">
      <c r="B479" s="21" t="s">
        <v>47</v>
      </c>
      <c r="C479" s="21" t="s">
        <v>233</v>
      </c>
      <c r="D479" s="50">
        <v>45696</v>
      </c>
      <c r="E479" s="21">
        <v>6</v>
      </c>
      <c r="G479"/>
      <c r="H479"/>
    </row>
    <row r="480" spans="2:8">
      <c r="B480" s="21" t="s">
        <v>47</v>
      </c>
      <c r="C480" s="21" t="s">
        <v>233</v>
      </c>
      <c r="D480" s="50">
        <v>45697</v>
      </c>
      <c r="E480" s="21">
        <v>1</v>
      </c>
      <c r="G480"/>
      <c r="H480"/>
    </row>
    <row r="481" spans="2:8">
      <c r="B481" s="21" t="s">
        <v>47</v>
      </c>
      <c r="C481" s="21" t="s">
        <v>233</v>
      </c>
      <c r="D481" s="50">
        <v>45703</v>
      </c>
      <c r="E481" s="21">
        <v>1</v>
      </c>
      <c r="G481"/>
      <c r="H481"/>
    </row>
    <row r="482" spans="2:8">
      <c r="B482" s="21" t="s">
        <v>47</v>
      </c>
      <c r="C482" s="21" t="s">
        <v>233</v>
      </c>
      <c r="D482" s="50">
        <v>45704</v>
      </c>
      <c r="E482" s="21">
        <v>8</v>
      </c>
      <c r="G482"/>
      <c r="H482"/>
    </row>
    <row r="483" spans="2:8">
      <c r="B483" s="21" t="s">
        <v>47</v>
      </c>
      <c r="C483" s="21" t="s">
        <v>233</v>
      </c>
      <c r="D483" s="50">
        <v>45707</v>
      </c>
      <c r="E483" s="21">
        <v>8</v>
      </c>
      <c r="G483"/>
      <c r="H483"/>
    </row>
    <row r="484" spans="2:8">
      <c r="B484" s="21" t="s">
        <v>47</v>
      </c>
      <c r="C484" s="21" t="s">
        <v>233</v>
      </c>
      <c r="D484" s="50">
        <v>45710</v>
      </c>
      <c r="E484" s="21">
        <v>8</v>
      </c>
      <c r="G484"/>
      <c r="H484"/>
    </row>
    <row r="485" spans="2:8">
      <c r="B485" s="21" t="s">
        <v>47</v>
      </c>
      <c r="C485" s="21" t="s">
        <v>233</v>
      </c>
      <c r="D485" s="50">
        <v>45712</v>
      </c>
      <c r="E485" s="21">
        <v>3</v>
      </c>
      <c r="G485"/>
      <c r="H485"/>
    </row>
    <row r="486" spans="2:8">
      <c r="B486" s="21" t="s">
        <v>47</v>
      </c>
      <c r="C486" s="21" t="s">
        <v>233</v>
      </c>
      <c r="D486" s="50">
        <v>45716</v>
      </c>
      <c r="E486" s="21">
        <v>8</v>
      </c>
      <c r="G486"/>
      <c r="H486"/>
    </row>
    <row r="487" spans="2:8">
      <c r="B487" s="21" t="s">
        <v>47</v>
      </c>
      <c r="C487" s="21" t="s">
        <v>233</v>
      </c>
      <c r="D487" s="50">
        <v>45718</v>
      </c>
      <c r="E487" s="21">
        <v>1</v>
      </c>
      <c r="G487"/>
      <c r="H487"/>
    </row>
    <row r="488" spans="2:8">
      <c r="B488" s="21" t="s">
        <v>47</v>
      </c>
      <c r="C488" s="21" t="s">
        <v>233</v>
      </c>
      <c r="D488" s="50">
        <v>45720</v>
      </c>
      <c r="E488" s="21">
        <v>8</v>
      </c>
      <c r="G488"/>
      <c r="H488"/>
    </row>
    <row r="489" spans="2:8">
      <c r="B489" s="21" t="s">
        <v>47</v>
      </c>
      <c r="C489" s="21" t="s">
        <v>233</v>
      </c>
      <c r="D489" s="50">
        <v>45722</v>
      </c>
      <c r="E489" s="21">
        <v>4</v>
      </c>
      <c r="G489"/>
      <c r="H489"/>
    </row>
    <row r="490" spans="2:8">
      <c r="B490" s="21" t="s">
        <v>47</v>
      </c>
      <c r="C490" s="21" t="s">
        <v>233</v>
      </c>
      <c r="D490" s="50">
        <v>45723</v>
      </c>
      <c r="E490" s="21">
        <v>7</v>
      </c>
      <c r="G490"/>
      <c r="H490"/>
    </row>
    <row r="491" spans="2:8">
      <c r="B491" s="21" t="s">
        <v>47</v>
      </c>
      <c r="C491" s="21" t="s">
        <v>233</v>
      </c>
      <c r="D491" s="50">
        <v>45724</v>
      </c>
      <c r="E491" s="21">
        <v>2</v>
      </c>
      <c r="G491"/>
      <c r="H491"/>
    </row>
    <row r="492" spans="2:8">
      <c r="B492" s="21" t="s">
        <v>47</v>
      </c>
      <c r="C492" s="21" t="s">
        <v>233</v>
      </c>
      <c r="D492" s="50">
        <v>45729</v>
      </c>
      <c r="E492" s="21">
        <v>6</v>
      </c>
      <c r="G492"/>
      <c r="H492"/>
    </row>
    <row r="493" spans="2:8">
      <c r="B493" s="21" t="s">
        <v>47</v>
      </c>
      <c r="C493" s="21" t="s">
        <v>233</v>
      </c>
      <c r="D493" s="50">
        <v>45730</v>
      </c>
      <c r="E493" s="21">
        <v>7</v>
      </c>
      <c r="G493"/>
      <c r="H493"/>
    </row>
    <row r="494" spans="2:8">
      <c r="B494" s="21" t="s">
        <v>47</v>
      </c>
      <c r="C494" s="21" t="s">
        <v>233</v>
      </c>
      <c r="D494" s="50">
        <v>45732</v>
      </c>
      <c r="E494" s="21">
        <v>3</v>
      </c>
      <c r="G494"/>
      <c r="H494"/>
    </row>
    <row r="495" spans="2:8">
      <c r="B495" s="21" t="s">
        <v>47</v>
      </c>
      <c r="C495" s="21" t="s">
        <v>233</v>
      </c>
      <c r="D495" s="50">
        <v>45735</v>
      </c>
      <c r="E495" s="21">
        <v>4</v>
      </c>
      <c r="G495"/>
      <c r="H495"/>
    </row>
    <row r="496" spans="2:8">
      <c r="B496" s="21" t="s">
        <v>47</v>
      </c>
      <c r="C496" s="21" t="s">
        <v>233</v>
      </c>
      <c r="D496" s="50">
        <v>45736</v>
      </c>
      <c r="E496" s="21">
        <v>8</v>
      </c>
      <c r="G496"/>
      <c r="H496"/>
    </row>
    <row r="497" spans="2:8">
      <c r="B497" s="21" t="s">
        <v>47</v>
      </c>
      <c r="C497" s="21" t="s">
        <v>233</v>
      </c>
      <c r="D497" s="50">
        <v>45737</v>
      </c>
      <c r="E497" s="21">
        <v>8</v>
      </c>
      <c r="G497"/>
      <c r="H497"/>
    </row>
    <row r="498" spans="2:8">
      <c r="B498" s="21" t="s">
        <v>47</v>
      </c>
      <c r="C498" s="21" t="s">
        <v>233</v>
      </c>
      <c r="D498" s="50">
        <v>45739</v>
      </c>
      <c r="E498" s="21">
        <v>6</v>
      </c>
      <c r="G498"/>
      <c r="H498"/>
    </row>
    <row r="499" spans="2:8">
      <c r="B499" s="21" t="s">
        <v>47</v>
      </c>
      <c r="C499" s="21" t="s">
        <v>233</v>
      </c>
      <c r="D499" s="50">
        <v>45741</v>
      </c>
      <c r="E499" s="21">
        <v>8</v>
      </c>
      <c r="G499"/>
      <c r="H499"/>
    </row>
    <row r="500" spans="2:8">
      <c r="B500" s="21" t="s">
        <v>65</v>
      </c>
      <c r="C500" s="21" t="s">
        <v>234</v>
      </c>
      <c r="D500" s="50">
        <v>45658</v>
      </c>
      <c r="E500" s="21">
        <v>8</v>
      </c>
      <c r="G500"/>
      <c r="H500"/>
    </row>
    <row r="501" spans="2:8">
      <c r="B501" s="21" t="s">
        <v>65</v>
      </c>
      <c r="C501" s="21" t="s">
        <v>234</v>
      </c>
      <c r="D501" s="50">
        <v>45659</v>
      </c>
      <c r="E501" s="21">
        <v>2</v>
      </c>
      <c r="G501"/>
      <c r="H501"/>
    </row>
    <row r="502" spans="2:8">
      <c r="B502" s="21" t="s">
        <v>65</v>
      </c>
      <c r="C502" s="21" t="s">
        <v>234</v>
      </c>
      <c r="D502" s="50">
        <v>45663</v>
      </c>
      <c r="E502" s="21">
        <v>1</v>
      </c>
      <c r="G502"/>
      <c r="H502"/>
    </row>
    <row r="503" spans="2:8">
      <c r="B503" s="21" t="s">
        <v>65</v>
      </c>
      <c r="C503" s="21" t="s">
        <v>234</v>
      </c>
      <c r="D503" s="50">
        <v>45665</v>
      </c>
      <c r="E503" s="21">
        <v>3</v>
      </c>
      <c r="G503"/>
      <c r="H503"/>
    </row>
    <row r="504" spans="2:8">
      <c r="B504" s="21" t="s">
        <v>65</v>
      </c>
      <c r="C504" s="21" t="s">
        <v>234</v>
      </c>
      <c r="D504" s="50">
        <v>45669</v>
      </c>
      <c r="E504" s="21">
        <v>8</v>
      </c>
      <c r="G504"/>
      <c r="H504"/>
    </row>
    <row r="505" spans="2:8">
      <c r="B505" s="21" t="s">
        <v>65</v>
      </c>
      <c r="C505" s="21" t="s">
        <v>234</v>
      </c>
      <c r="D505" s="50">
        <v>45670</v>
      </c>
      <c r="E505" s="21">
        <v>1</v>
      </c>
      <c r="G505"/>
      <c r="H505"/>
    </row>
    <row r="506" spans="2:8">
      <c r="B506" s="21" t="s">
        <v>65</v>
      </c>
      <c r="C506" s="21" t="s">
        <v>234</v>
      </c>
      <c r="D506" s="50">
        <v>45672</v>
      </c>
      <c r="E506" s="21">
        <v>8</v>
      </c>
      <c r="G506"/>
      <c r="H506"/>
    </row>
    <row r="507" spans="2:8">
      <c r="B507" s="21" t="s">
        <v>65</v>
      </c>
      <c r="C507" s="21" t="s">
        <v>234</v>
      </c>
      <c r="D507" s="50">
        <v>45673</v>
      </c>
      <c r="E507" s="21">
        <v>8</v>
      </c>
      <c r="G507"/>
      <c r="H507"/>
    </row>
    <row r="508" spans="2:8">
      <c r="B508" s="21" t="s">
        <v>65</v>
      </c>
      <c r="C508" s="21" t="s">
        <v>234</v>
      </c>
      <c r="D508" s="50">
        <v>45675</v>
      </c>
      <c r="E508" s="21">
        <v>2</v>
      </c>
      <c r="G508"/>
      <c r="H508"/>
    </row>
    <row r="509" spans="2:8">
      <c r="B509" s="21" t="s">
        <v>65</v>
      </c>
      <c r="C509" s="21" t="s">
        <v>234</v>
      </c>
      <c r="D509" s="50">
        <v>45677</v>
      </c>
      <c r="E509" s="21">
        <v>8</v>
      </c>
      <c r="G509"/>
      <c r="H509"/>
    </row>
    <row r="510" spans="2:8">
      <c r="B510" s="21" t="s">
        <v>65</v>
      </c>
      <c r="C510" s="21" t="s">
        <v>234</v>
      </c>
      <c r="D510" s="50">
        <v>45678</v>
      </c>
      <c r="E510" s="21">
        <v>6</v>
      </c>
      <c r="G510"/>
      <c r="H510"/>
    </row>
    <row r="511" spans="2:8">
      <c r="B511" s="21" t="s">
        <v>65</v>
      </c>
      <c r="C511" s="21" t="s">
        <v>234</v>
      </c>
      <c r="D511" s="50">
        <v>45679</v>
      </c>
      <c r="E511" s="21">
        <v>7</v>
      </c>
      <c r="G511"/>
      <c r="H511"/>
    </row>
    <row r="512" spans="2:8">
      <c r="B512" s="21" t="s">
        <v>65</v>
      </c>
      <c r="C512" s="21" t="s">
        <v>234</v>
      </c>
      <c r="D512" s="50">
        <v>45681</v>
      </c>
      <c r="E512" s="21">
        <v>8</v>
      </c>
      <c r="G512"/>
      <c r="H512"/>
    </row>
    <row r="513" spans="2:8">
      <c r="B513" s="21" t="s">
        <v>65</v>
      </c>
      <c r="C513" s="21" t="s">
        <v>234</v>
      </c>
      <c r="D513" s="50">
        <v>45683</v>
      </c>
      <c r="E513" s="21">
        <v>2</v>
      </c>
      <c r="G513"/>
      <c r="H513"/>
    </row>
    <row r="514" spans="2:8">
      <c r="B514" s="21" t="s">
        <v>65</v>
      </c>
      <c r="C514" s="21" t="s">
        <v>234</v>
      </c>
      <c r="D514" s="50">
        <v>45684</v>
      </c>
      <c r="E514" s="21">
        <v>5</v>
      </c>
      <c r="G514"/>
      <c r="H514"/>
    </row>
    <row r="515" spans="2:8">
      <c r="B515" s="21" t="s">
        <v>65</v>
      </c>
      <c r="C515" s="21" t="s">
        <v>234</v>
      </c>
      <c r="D515" s="50">
        <v>45686</v>
      </c>
      <c r="E515" s="21">
        <v>8</v>
      </c>
      <c r="G515"/>
      <c r="H515"/>
    </row>
    <row r="516" spans="2:8">
      <c r="B516" s="21" t="s">
        <v>65</v>
      </c>
      <c r="C516" s="21" t="s">
        <v>234</v>
      </c>
      <c r="D516" s="50">
        <v>45687</v>
      </c>
      <c r="E516" s="21">
        <v>2</v>
      </c>
      <c r="G516"/>
      <c r="H516"/>
    </row>
    <row r="517" spans="2:8">
      <c r="B517" s="21" t="s">
        <v>65</v>
      </c>
      <c r="C517" s="21" t="s">
        <v>234</v>
      </c>
      <c r="D517" s="50">
        <v>45689</v>
      </c>
      <c r="E517" s="21">
        <v>7</v>
      </c>
      <c r="G517"/>
      <c r="H517"/>
    </row>
    <row r="518" spans="2:8">
      <c r="B518" s="21" t="s">
        <v>65</v>
      </c>
      <c r="C518" s="21" t="s">
        <v>234</v>
      </c>
      <c r="D518" s="50">
        <v>45690</v>
      </c>
      <c r="E518" s="21">
        <v>6</v>
      </c>
      <c r="G518"/>
      <c r="H518"/>
    </row>
    <row r="519" spans="2:8">
      <c r="B519" s="21" t="s">
        <v>65</v>
      </c>
      <c r="C519" s="21" t="s">
        <v>234</v>
      </c>
      <c r="D519" s="50">
        <v>45692</v>
      </c>
      <c r="E519" s="21">
        <v>3</v>
      </c>
      <c r="G519"/>
      <c r="H519"/>
    </row>
    <row r="520" spans="2:8">
      <c r="B520" s="21" t="s">
        <v>65</v>
      </c>
      <c r="C520" s="21" t="s">
        <v>234</v>
      </c>
      <c r="D520" s="50">
        <v>45700</v>
      </c>
      <c r="E520" s="21">
        <v>8</v>
      </c>
      <c r="G520"/>
      <c r="H520"/>
    </row>
    <row r="521" spans="2:8">
      <c r="B521" s="21" t="s">
        <v>65</v>
      </c>
      <c r="C521" s="21" t="s">
        <v>234</v>
      </c>
      <c r="D521" s="50">
        <v>45707</v>
      </c>
      <c r="E521" s="21">
        <v>6</v>
      </c>
      <c r="G521"/>
      <c r="H521"/>
    </row>
    <row r="522" spans="2:8">
      <c r="B522" s="21" t="s">
        <v>65</v>
      </c>
      <c r="C522" s="21" t="s">
        <v>234</v>
      </c>
      <c r="D522" s="50">
        <v>45710</v>
      </c>
      <c r="E522" s="21">
        <v>7</v>
      </c>
      <c r="G522"/>
      <c r="H522"/>
    </row>
    <row r="523" spans="2:8">
      <c r="B523" s="21" t="s">
        <v>65</v>
      </c>
      <c r="C523" s="21" t="s">
        <v>234</v>
      </c>
      <c r="D523" s="50">
        <v>45711</v>
      </c>
      <c r="E523" s="21">
        <v>7</v>
      </c>
      <c r="G523"/>
      <c r="H523"/>
    </row>
    <row r="524" spans="2:8">
      <c r="B524" s="21" t="s">
        <v>65</v>
      </c>
      <c r="C524" s="21" t="s">
        <v>234</v>
      </c>
      <c r="D524" s="50">
        <v>45713</v>
      </c>
      <c r="E524" s="21">
        <v>8</v>
      </c>
      <c r="G524"/>
      <c r="H524"/>
    </row>
    <row r="525" spans="2:8">
      <c r="B525" s="21" t="s">
        <v>65</v>
      </c>
      <c r="C525" s="21" t="s">
        <v>234</v>
      </c>
      <c r="D525" s="50">
        <v>45715</v>
      </c>
      <c r="E525" s="21">
        <v>8</v>
      </c>
      <c r="G525"/>
      <c r="H525"/>
    </row>
    <row r="526" spans="2:8">
      <c r="B526" s="21" t="s">
        <v>65</v>
      </c>
      <c r="C526" s="21" t="s">
        <v>234</v>
      </c>
      <c r="D526" s="50">
        <v>45717</v>
      </c>
      <c r="E526" s="21">
        <v>2</v>
      </c>
      <c r="G526"/>
      <c r="H526"/>
    </row>
    <row r="527" spans="2:8">
      <c r="B527" s="21" t="s">
        <v>65</v>
      </c>
      <c r="C527" s="21" t="s">
        <v>234</v>
      </c>
      <c r="D527" s="50">
        <v>45718</v>
      </c>
      <c r="E527" s="21">
        <v>8</v>
      </c>
      <c r="G527"/>
      <c r="H527"/>
    </row>
    <row r="528" spans="2:8">
      <c r="B528" s="21" t="s">
        <v>65</v>
      </c>
      <c r="C528" s="21" t="s">
        <v>234</v>
      </c>
      <c r="D528" s="50">
        <v>45721</v>
      </c>
      <c r="E528" s="21">
        <v>8</v>
      </c>
      <c r="G528"/>
      <c r="H528"/>
    </row>
    <row r="529" spans="2:8">
      <c r="B529" s="21" t="s">
        <v>65</v>
      </c>
      <c r="C529" s="21" t="s">
        <v>234</v>
      </c>
      <c r="D529" s="50">
        <v>45723</v>
      </c>
      <c r="E529" s="21">
        <v>6</v>
      </c>
      <c r="G529"/>
      <c r="H529"/>
    </row>
    <row r="530" spans="2:8">
      <c r="B530" s="21" t="s">
        <v>65</v>
      </c>
      <c r="C530" s="21" t="s">
        <v>234</v>
      </c>
      <c r="D530" s="50">
        <v>45725</v>
      </c>
      <c r="E530" s="21">
        <v>6</v>
      </c>
      <c r="G530"/>
      <c r="H530"/>
    </row>
    <row r="531" spans="2:8">
      <c r="B531" s="21" t="s">
        <v>65</v>
      </c>
      <c r="C531" s="21" t="s">
        <v>234</v>
      </c>
      <c r="D531" s="50">
        <v>45726</v>
      </c>
      <c r="E531" s="21">
        <v>8</v>
      </c>
      <c r="G531"/>
      <c r="H531"/>
    </row>
    <row r="532" spans="2:8">
      <c r="B532" s="21" t="s">
        <v>65</v>
      </c>
      <c r="C532" s="21" t="s">
        <v>234</v>
      </c>
      <c r="D532" s="50">
        <v>45729</v>
      </c>
      <c r="E532" s="21">
        <v>4</v>
      </c>
      <c r="G532"/>
      <c r="H532"/>
    </row>
    <row r="533" spans="2:8">
      <c r="B533" s="21" t="s">
        <v>65</v>
      </c>
      <c r="C533" s="21" t="s">
        <v>234</v>
      </c>
      <c r="D533" s="50">
        <v>45732</v>
      </c>
      <c r="E533" s="21">
        <v>6</v>
      </c>
      <c r="G533"/>
      <c r="H533"/>
    </row>
    <row r="534" spans="2:8">
      <c r="B534" s="21" t="s">
        <v>65</v>
      </c>
      <c r="C534" s="21" t="s">
        <v>234</v>
      </c>
      <c r="D534" s="50">
        <v>45735</v>
      </c>
      <c r="E534" s="21">
        <v>1</v>
      </c>
      <c r="G534"/>
      <c r="H534"/>
    </row>
    <row r="535" spans="2:8">
      <c r="B535" s="21" t="s">
        <v>65</v>
      </c>
      <c r="C535" s="21" t="s">
        <v>234</v>
      </c>
      <c r="D535" s="50">
        <v>45737</v>
      </c>
      <c r="E535" s="21">
        <v>2</v>
      </c>
      <c r="G535"/>
      <c r="H535"/>
    </row>
    <row r="536" spans="2:8">
      <c r="B536" s="21" t="s">
        <v>65</v>
      </c>
      <c r="C536" s="21" t="s">
        <v>234</v>
      </c>
      <c r="D536" s="50">
        <v>45740</v>
      </c>
      <c r="E536" s="21">
        <v>1</v>
      </c>
      <c r="G536"/>
      <c r="H536"/>
    </row>
    <row r="537" spans="2:8">
      <c r="B537" s="21" t="s">
        <v>65</v>
      </c>
      <c r="C537" s="21" t="s">
        <v>234</v>
      </c>
      <c r="D537" s="50">
        <v>45741</v>
      </c>
      <c r="E537" s="21">
        <v>8</v>
      </c>
      <c r="G537"/>
      <c r="H537"/>
    </row>
    <row r="538" spans="2:8">
      <c r="B538" s="21" t="s">
        <v>65</v>
      </c>
      <c r="C538" s="21" t="s">
        <v>234</v>
      </c>
      <c r="D538" s="50">
        <v>45744</v>
      </c>
      <c r="E538" s="21">
        <v>8</v>
      </c>
      <c r="G538"/>
      <c r="H538"/>
    </row>
    <row r="539" spans="2:8">
      <c r="B539" s="21" t="s">
        <v>64</v>
      </c>
      <c r="C539" s="21" t="s">
        <v>235</v>
      </c>
      <c r="D539" s="50">
        <v>45661</v>
      </c>
      <c r="E539" s="21">
        <v>7</v>
      </c>
      <c r="G539"/>
      <c r="H539"/>
    </row>
    <row r="540" spans="2:8">
      <c r="B540" s="21" t="s">
        <v>64</v>
      </c>
      <c r="C540" s="21" t="s">
        <v>235</v>
      </c>
      <c r="D540" s="50">
        <v>45666</v>
      </c>
      <c r="E540" s="21">
        <v>7</v>
      </c>
      <c r="G540"/>
      <c r="H540"/>
    </row>
    <row r="541" spans="2:8">
      <c r="B541" s="21" t="s">
        <v>64</v>
      </c>
      <c r="C541" s="21" t="s">
        <v>235</v>
      </c>
      <c r="D541" s="50">
        <v>45671</v>
      </c>
      <c r="E541" s="21">
        <v>1</v>
      </c>
      <c r="G541"/>
      <c r="H541"/>
    </row>
    <row r="542" spans="2:8">
      <c r="B542" s="21" t="s">
        <v>64</v>
      </c>
      <c r="C542" s="21" t="s">
        <v>235</v>
      </c>
      <c r="D542" s="50">
        <v>45673</v>
      </c>
      <c r="E542" s="21">
        <v>4</v>
      </c>
      <c r="G542"/>
      <c r="H542"/>
    </row>
    <row r="543" spans="2:8">
      <c r="B543" s="21" t="s">
        <v>64</v>
      </c>
      <c r="C543" s="21" t="s">
        <v>235</v>
      </c>
      <c r="D543" s="50">
        <v>45676</v>
      </c>
      <c r="E543" s="21">
        <v>2</v>
      </c>
      <c r="G543"/>
      <c r="H543"/>
    </row>
    <row r="544" spans="2:8">
      <c r="B544" s="21" t="s">
        <v>64</v>
      </c>
      <c r="C544" s="21" t="s">
        <v>235</v>
      </c>
      <c r="D544" s="50">
        <v>45678</v>
      </c>
      <c r="E544" s="21">
        <v>2</v>
      </c>
      <c r="G544"/>
      <c r="H544"/>
    </row>
    <row r="545" spans="2:8">
      <c r="B545" s="21" t="s">
        <v>64</v>
      </c>
      <c r="C545" s="21" t="s">
        <v>235</v>
      </c>
      <c r="D545" s="50">
        <v>45684</v>
      </c>
      <c r="E545" s="21">
        <v>8</v>
      </c>
      <c r="G545"/>
      <c r="H545"/>
    </row>
    <row r="546" spans="2:8">
      <c r="B546" s="21" t="s">
        <v>64</v>
      </c>
      <c r="C546" s="21" t="s">
        <v>235</v>
      </c>
      <c r="D546" s="50">
        <v>45685</v>
      </c>
      <c r="E546" s="21">
        <v>3</v>
      </c>
      <c r="G546"/>
      <c r="H546"/>
    </row>
    <row r="547" spans="2:8">
      <c r="B547" s="21" t="s">
        <v>64</v>
      </c>
      <c r="C547" s="21" t="s">
        <v>235</v>
      </c>
      <c r="D547" s="50">
        <v>45691</v>
      </c>
      <c r="E547" s="21">
        <v>6</v>
      </c>
      <c r="G547"/>
      <c r="H547"/>
    </row>
    <row r="548" spans="2:8">
      <c r="B548" s="21" t="s">
        <v>64</v>
      </c>
      <c r="C548" s="21" t="s">
        <v>235</v>
      </c>
      <c r="D548" s="50">
        <v>45692</v>
      </c>
      <c r="E548" s="21">
        <v>6</v>
      </c>
      <c r="G548"/>
      <c r="H548"/>
    </row>
    <row r="549" spans="2:8">
      <c r="B549" s="21" t="s">
        <v>64</v>
      </c>
      <c r="C549" s="21" t="s">
        <v>235</v>
      </c>
      <c r="D549" s="50">
        <v>45700</v>
      </c>
      <c r="E549" s="21">
        <v>3</v>
      </c>
      <c r="G549"/>
      <c r="H549"/>
    </row>
    <row r="550" spans="2:8">
      <c r="B550" s="21" t="s">
        <v>64</v>
      </c>
      <c r="C550" s="21" t="s">
        <v>235</v>
      </c>
      <c r="D550" s="50">
        <v>45701</v>
      </c>
      <c r="E550" s="21">
        <v>4</v>
      </c>
      <c r="G550"/>
      <c r="H550"/>
    </row>
    <row r="551" spans="2:8">
      <c r="B551" s="21" t="s">
        <v>64</v>
      </c>
      <c r="C551" s="21" t="s">
        <v>235</v>
      </c>
      <c r="D551" s="50">
        <v>45704</v>
      </c>
      <c r="E551" s="21">
        <v>6</v>
      </c>
      <c r="G551"/>
      <c r="H551"/>
    </row>
    <row r="552" spans="2:8">
      <c r="B552" s="21" t="s">
        <v>64</v>
      </c>
      <c r="C552" s="21" t="s">
        <v>235</v>
      </c>
      <c r="D552" s="50">
        <v>45705</v>
      </c>
      <c r="E552" s="21">
        <v>8</v>
      </c>
      <c r="G552"/>
      <c r="H552"/>
    </row>
    <row r="553" spans="2:8">
      <c r="B553" s="21" t="s">
        <v>64</v>
      </c>
      <c r="C553" s="21" t="s">
        <v>235</v>
      </c>
      <c r="D553" s="50">
        <v>45710</v>
      </c>
      <c r="E553" s="21">
        <v>5</v>
      </c>
      <c r="G553"/>
      <c r="H553"/>
    </row>
    <row r="554" spans="2:8">
      <c r="B554" s="21" t="s">
        <v>64</v>
      </c>
      <c r="C554" s="21" t="s">
        <v>235</v>
      </c>
      <c r="D554" s="50">
        <v>45711</v>
      </c>
      <c r="E554" s="21">
        <v>3</v>
      </c>
      <c r="G554"/>
      <c r="H554"/>
    </row>
    <row r="555" spans="2:8">
      <c r="B555" s="21" t="s">
        <v>64</v>
      </c>
      <c r="C555" s="21" t="s">
        <v>235</v>
      </c>
      <c r="D555" s="50">
        <v>45712</v>
      </c>
      <c r="E555" s="21">
        <v>7</v>
      </c>
      <c r="G555"/>
      <c r="H555"/>
    </row>
    <row r="556" spans="2:8">
      <c r="B556" s="21" t="s">
        <v>64</v>
      </c>
      <c r="C556" s="21" t="s">
        <v>235</v>
      </c>
      <c r="D556" s="50">
        <v>45713</v>
      </c>
      <c r="E556" s="21">
        <v>8</v>
      </c>
      <c r="G556"/>
      <c r="H556"/>
    </row>
    <row r="557" spans="2:8">
      <c r="B557" s="21" t="s">
        <v>64</v>
      </c>
      <c r="C557" s="21" t="s">
        <v>235</v>
      </c>
      <c r="D557" s="50">
        <v>45714</v>
      </c>
      <c r="E557" s="21">
        <v>8</v>
      </c>
      <c r="G557"/>
      <c r="H557"/>
    </row>
    <row r="558" spans="2:8">
      <c r="B558" s="21" t="s">
        <v>64</v>
      </c>
      <c r="C558" s="21" t="s">
        <v>235</v>
      </c>
      <c r="D558" s="50">
        <v>45725</v>
      </c>
      <c r="E558" s="21">
        <v>6</v>
      </c>
      <c r="G558"/>
      <c r="H558"/>
    </row>
    <row r="559" spans="2:8">
      <c r="B559" s="21" t="s">
        <v>64</v>
      </c>
      <c r="C559" s="21" t="s">
        <v>235</v>
      </c>
      <c r="D559" s="50">
        <v>45726</v>
      </c>
      <c r="E559" s="21">
        <v>8</v>
      </c>
      <c r="G559"/>
      <c r="H559"/>
    </row>
    <row r="560" spans="2:8">
      <c r="B560" s="21" t="s">
        <v>64</v>
      </c>
      <c r="C560" s="21" t="s">
        <v>235</v>
      </c>
      <c r="D560" s="50">
        <v>45729</v>
      </c>
      <c r="E560" s="21">
        <v>4</v>
      </c>
      <c r="G560"/>
      <c r="H560"/>
    </row>
    <row r="561" spans="2:8">
      <c r="B561" s="21" t="s">
        <v>64</v>
      </c>
      <c r="C561" s="21" t="s">
        <v>235</v>
      </c>
      <c r="D561" s="50">
        <v>45730</v>
      </c>
      <c r="E561" s="21">
        <v>8</v>
      </c>
      <c r="G561"/>
      <c r="H561"/>
    </row>
    <row r="562" spans="2:8">
      <c r="B562" s="21" t="s">
        <v>64</v>
      </c>
      <c r="C562" s="21" t="s">
        <v>235</v>
      </c>
      <c r="D562" s="50">
        <v>45734</v>
      </c>
      <c r="E562" s="21">
        <v>7</v>
      </c>
      <c r="G562"/>
      <c r="H562"/>
    </row>
    <row r="563" spans="2:8">
      <c r="B563" s="21" t="s">
        <v>64</v>
      </c>
      <c r="C563" s="21" t="s">
        <v>235</v>
      </c>
      <c r="D563" s="50">
        <v>45735</v>
      </c>
      <c r="E563" s="21">
        <v>2</v>
      </c>
      <c r="G563"/>
      <c r="H563"/>
    </row>
    <row r="564" spans="2:8">
      <c r="B564" s="21" t="s">
        <v>64</v>
      </c>
      <c r="C564" s="21" t="s">
        <v>235</v>
      </c>
      <c r="D564" s="50">
        <v>45736</v>
      </c>
      <c r="E564" s="21">
        <v>4</v>
      </c>
      <c r="G564"/>
      <c r="H564"/>
    </row>
    <row r="565" spans="2:8">
      <c r="B565" s="21" t="s">
        <v>64</v>
      </c>
      <c r="C565" s="21" t="s">
        <v>235</v>
      </c>
      <c r="D565" s="50">
        <v>45738</v>
      </c>
      <c r="E565" s="21">
        <v>2</v>
      </c>
      <c r="G565"/>
      <c r="H565"/>
    </row>
    <row r="566" spans="2:8">
      <c r="B566" s="21" t="s">
        <v>64</v>
      </c>
      <c r="C566" s="21" t="s">
        <v>235</v>
      </c>
      <c r="D566" s="50">
        <v>45739</v>
      </c>
      <c r="E566" s="21">
        <v>8</v>
      </c>
      <c r="G566"/>
      <c r="H566"/>
    </row>
    <row r="567" spans="2:8">
      <c r="B567" s="21" t="s">
        <v>64</v>
      </c>
      <c r="C567" s="21" t="s">
        <v>235</v>
      </c>
      <c r="D567" s="50">
        <v>45741</v>
      </c>
      <c r="E567" s="21">
        <v>5</v>
      </c>
      <c r="G567"/>
      <c r="H567"/>
    </row>
    <row r="568" spans="2:8">
      <c r="B568" s="21" t="s">
        <v>64</v>
      </c>
      <c r="C568" s="21" t="s">
        <v>235</v>
      </c>
      <c r="D568" s="50">
        <v>45744</v>
      </c>
      <c r="E568" s="21">
        <v>4</v>
      </c>
      <c r="G568"/>
      <c r="H568"/>
    </row>
    <row r="569" spans="2:8">
      <c r="B569" s="21" t="s">
        <v>64</v>
      </c>
      <c r="C569" s="21" t="s">
        <v>235</v>
      </c>
      <c r="D569" s="50">
        <v>45745</v>
      </c>
      <c r="E569" s="21">
        <v>8</v>
      </c>
      <c r="G569"/>
      <c r="H569"/>
    </row>
    <row r="570" spans="2:8">
      <c r="B570" s="21" t="s">
        <v>199</v>
      </c>
      <c r="C570" s="21" t="s">
        <v>235</v>
      </c>
      <c r="D570" s="50">
        <v>45660</v>
      </c>
      <c r="E570" s="21">
        <v>1</v>
      </c>
      <c r="G570"/>
      <c r="H570"/>
    </row>
    <row r="571" spans="2:8">
      <c r="B571" s="21" t="s">
        <v>199</v>
      </c>
      <c r="C571" s="21" t="s">
        <v>235</v>
      </c>
      <c r="D571" s="50">
        <v>45663</v>
      </c>
      <c r="E571" s="21">
        <v>4</v>
      </c>
      <c r="G571"/>
      <c r="H571"/>
    </row>
    <row r="572" spans="2:8">
      <c r="B572" s="21" t="s">
        <v>199</v>
      </c>
      <c r="C572" s="21" t="s">
        <v>235</v>
      </c>
      <c r="D572" s="50">
        <v>45666</v>
      </c>
      <c r="E572" s="21">
        <v>5</v>
      </c>
      <c r="G572"/>
      <c r="H572"/>
    </row>
    <row r="573" spans="2:8">
      <c r="B573" s="21" t="s">
        <v>199</v>
      </c>
      <c r="C573" s="21" t="s">
        <v>235</v>
      </c>
      <c r="D573" s="50">
        <v>45668</v>
      </c>
      <c r="E573" s="21">
        <v>6</v>
      </c>
      <c r="G573"/>
      <c r="H573"/>
    </row>
    <row r="574" spans="2:8">
      <c r="B574" s="21" t="s">
        <v>199</v>
      </c>
      <c r="C574" s="21" t="s">
        <v>235</v>
      </c>
      <c r="D574" s="50">
        <v>45669</v>
      </c>
      <c r="E574" s="21">
        <v>3</v>
      </c>
      <c r="G574"/>
      <c r="H574"/>
    </row>
    <row r="575" spans="2:8">
      <c r="B575" s="21" t="s">
        <v>199</v>
      </c>
      <c r="C575" s="21" t="s">
        <v>235</v>
      </c>
      <c r="D575" s="50">
        <v>45671</v>
      </c>
      <c r="E575" s="21">
        <v>7</v>
      </c>
      <c r="G575"/>
      <c r="H575"/>
    </row>
    <row r="576" spans="2:8">
      <c r="B576" s="21" t="s">
        <v>199</v>
      </c>
      <c r="C576" s="21" t="s">
        <v>235</v>
      </c>
      <c r="D576" s="50">
        <v>45672</v>
      </c>
      <c r="E576" s="21">
        <v>5</v>
      </c>
      <c r="G576"/>
      <c r="H576"/>
    </row>
    <row r="577" spans="2:8">
      <c r="B577" s="21" t="s">
        <v>199</v>
      </c>
      <c r="C577" s="21" t="s">
        <v>235</v>
      </c>
      <c r="D577" s="50">
        <v>45676</v>
      </c>
      <c r="E577" s="21">
        <v>4</v>
      </c>
      <c r="G577"/>
      <c r="H577"/>
    </row>
    <row r="578" spans="2:8">
      <c r="B578" s="21" t="s">
        <v>199</v>
      </c>
      <c r="C578" s="21" t="s">
        <v>235</v>
      </c>
      <c r="D578" s="50">
        <v>45677</v>
      </c>
      <c r="E578" s="21">
        <v>8</v>
      </c>
      <c r="G578"/>
      <c r="H578"/>
    </row>
    <row r="579" spans="2:8">
      <c r="B579" s="21" t="s">
        <v>199</v>
      </c>
      <c r="C579" s="21" t="s">
        <v>235</v>
      </c>
      <c r="D579" s="50">
        <v>45680</v>
      </c>
      <c r="E579" s="21">
        <v>2</v>
      </c>
      <c r="G579"/>
      <c r="H579"/>
    </row>
    <row r="580" spans="2:8">
      <c r="B580" s="21" t="s">
        <v>199</v>
      </c>
      <c r="C580" s="21" t="s">
        <v>235</v>
      </c>
      <c r="D580" s="50">
        <v>45685</v>
      </c>
      <c r="E580" s="21">
        <v>3</v>
      </c>
      <c r="G580"/>
      <c r="H580"/>
    </row>
    <row r="581" spans="2:8">
      <c r="B581" s="21" t="s">
        <v>199</v>
      </c>
      <c r="C581" s="21" t="s">
        <v>235</v>
      </c>
      <c r="D581" s="50">
        <v>45686</v>
      </c>
      <c r="E581" s="21">
        <v>6</v>
      </c>
      <c r="G581"/>
      <c r="H581"/>
    </row>
    <row r="582" spans="2:8">
      <c r="B582" s="21" t="s">
        <v>199</v>
      </c>
      <c r="C582" s="21" t="s">
        <v>235</v>
      </c>
      <c r="D582" s="50">
        <v>45687</v>
      </c>
      <c r="E582" s="21">
        <v>2</v>
      </c>
      <c r="G582"/>
      <c r="H582"/>
    </row>
    <row r="583" spans="2:8">
      <c r="B583" s="21" t="s">
        <v>199</v>
      </c>
      <c r="C583" s="21" t="s">
        <v>235</v>
      </c>
      <c r="D583" s="50">
        <v>45688</v>
      </c>
      <c r="E583" s="21">
        <v>7</v>
      </c>
      <c r="G583"/>
      <c r="H583"/>
    </row>
    <row r="584" spans="2:8">
      <c r="B584" s="21" t="s">
        <v>199</v>
      </c>
      <c r="C584" s="21" t="s">
        <v>235</v>
      </c>
      <c r="D584" s="50">
        <v>45690</v>
      </c>
      <c r="E584" s="21">
        <v>1</v>
      </c>
      <c r="G584"/>
      <c r="H584"/>
    </row>
    <row r="585" spans="2:8">
      <c r="B585" s="21" t="s">
        <v>199</v>
      </c>
      <c r="C585" s="21" t="s">
        <v>235</v>
      </c>
      <c r="D585" s="50">
        <v>45691</v>
      </c>
      <c r="E585" s="21">
        <v>8</v>
      </c>
      <c r="G585"/>
      <c r="H585"/>
    </row>
    <row r="586" spans="2:8">
      <c r="B586" s="21" t="s">
        <v>199</v>
      </c>
      <c r="C586" s="21" t="s">
        <v>235</v>
      </c>
      <c r="D586" s="50">
        <v>45692</v>
      </c>
      <c r="E586" s="21">
        <v>8</v>
      </c>
      <c r="G586"/>
      <c r="H586"/>
    </row>
    <row r="587" spans="2:8">
      <c r="B587" s="21" t="s">
        <v>199</v>
      </c>
      <c r="C587" s="21" t="s">
        <v>235</v>
      </c>
      <c r="D587" s="50">
        <v>45694</v>
      </c>
      <c r="E587" s="21">
        <v>8</v>
      </c>
      <c r="G587"/>
      <c r="H587"/>
    </row>
    <row r="588" spans="2:8">
      <c r="B588" s="21" t="s">
        <v>199</v>
      </c>
      <c r="C588" s="21" t="s">
        <v>235</v>
      </c>
      <c r="D588" s="50">
        <v>45695</v>
      </c>
      <c r="E588" s="21">
        <v>6</v>
      </c>
      <c r="G588"/>
      <c r="H588"/>
    </row>
    <row r="589" spans="2:8">
      <c r="B589" s="21" t="s">
        <v>199</v>
      </c>
      <c r="C589" s="21" t="s">
        <v>235</v>
      </c>
      <c r="D589" s="50">
        <v>45696</v>
      </c>
      <c r="E589" s="21">
        <v>7</v>
      </c>
      <c r="G589"/>
      <c r="H589"/>
    </row>
    <row r="590" spans="2:8">
      <c r="B590" s="21" t="s">
        <v>199</v>
      </c>
      <c r="C590" s="21" t="s">
        <v>235</v>
      </c>
      <c r="D590" s="50">
        <v>45701</v>
      </c>
      <c r="E590" s="21">
        <v>8</v>
      </c>
      <c r="G590"/>
      <c r="H590"/>
    </row>
    <row r="591" spans="2:8">
      <c r="B591" s="21" t="s">
        <v>199</v>
      </c>
      <c r="C591" s="21" t="s">
        <v>235</v>
      </c>
      <c r="D591" s="50">
        <v>45702</v>
      </c>
      <c r="E591" s="21">
        <v>4</v>
      </c>
      <c r="G591"/>
      <c r="H591"/>
    </row>
    <row r="592" spans="2:8">
      <c r="B592" s="21" t="s">
        <v>199</v>
      </c>
      <c r="C592" s="21" t="s">
        <v>235</v>
      </c>
      <c r="D592" s="50">
        <v>45703</v>
      </c>
      <c r="E592" s="21">
        <v>2</v>
      </c>
      <c r="G592"/>
      <c r="H592"/>
    </row>
    <row r="593" spans="2:8">
      <c r="B593" s="21" t="s">
        <v>199</v>
      </c>
      <c r="C593" s="21" t="s">
        <v>235</v>
      </c>
      <c r="D593" s="50">
        <v>45704</v>
      </c>
      <c r="E593" s="21">
        <v>2</v>
      </c>
      <c r="G593"/>
      <c r="H593"/>
    </row>
    <row r="594" spans="2:8">
      <c r="B594" s="21" t="s">
        <v>199</v>
      </c>
      <c r="C594" s="21" t="s">
        <v>235</v>
      </c>
      <c r="D594" s="50">
        <v>45705</v>
      </c>
      <c r="E594" s="21">
        <v>3</v>
      </c>
      <c r="G594"/>
      <c r="H594"/>
    </row>
    <row r="595" spans="2:8">
      <c r="B595" s="21" t="s">
        <v>199</v>
      </c>
      <c r="C595" s="21" t="s">
        <v>235</v>
      </c>
      <c r="D595" s="50">
        <v>45706</v>
      </c>
      <c r="E595" s="21">
        <v>5</v>
      </c>
      <c r="G595"/>
      <c r="H595"/>
    </row>
    <row r="596" spans="2:8">
      <c r="B596" s="21" t="s">
        <v>199</v>
      </c>
      <c r="C596" s="21" t="s">
        <v>235</v>
      </c>
      <c r="D596" s="50">
        <v>45709</v>
      </c>
      <c r="E596" s="21">
        <v>8</v>
      </c>
      <c r="G596"/>
      <c r="H596"/>
    </row>
    <row r="597" spans="2:8">
      <c r="B597" s="21" t="s">
        <v>199</v>
      </c>
      <c r="C597" s="21" t="s">
        <v>235</v>
      </c>
      <c r="D597" s="50">
        <v>45710</v>
      </c>
      <c r="E597" s="21">
        <v>5</v>
      </c>
      <c r="G597"/>
      <c r="H597"/>
    </row>
    <row r="598" spans="2:8">
      <c r="B598" s="21" t="s">
        <v>199</v>
      </c>
      <c r="C598" s="21" t="s">
        <v>235</v>
      </c>
      <c r="D598" s="50">
        <v>45711</v>
      </c>
      <c r="E598" s="21">
        <v>3</v>
      </c>
      <c r="G598"/>
      <c r="H598"/>
    </row>
    <row r="599" spans="2:8">
      <c r="B599" s="21" t="s">
        <v>199</v>
      </c>
      <c r="C599" s="21" t="s">
        <v>235</v>
      </c>
      <c r="D599" s="50">
        <v>45716</v>
      </c>
      <c r="E599" s="21">
        <v>8</v>
      </c>
      <c r="G599"/>
      <c r="H599"/>
    </row>
    <row r="600" spans="2:8">
      <c r="B600" s="21" t="s">
        <v>199</v>
      </c>
      <c r="C600" s="21" t="s">
        <v>235</v>
      </c>
      <c r="D600" s="50">
        <v>45717</v>
      </c>
      <c r="E600" s="21">
        <v>5</v>
      </c>
      <c r="G600"/>
      <c r="H600"/>
    </row>
    <row r="601" spans="2:8">
      <c r="B601" s="21" t="s">
        <v>199</v>
      </c>
      <c r="C601" s="21" t="s">
        <v>235</v>
      </c>
      <c r="D601" s="50">
        <v>45718</v>
      </c>
      <c r="E601" s="21">
        <v>8</v>
      </c>
      <c r="G601"/>
      <c r="H601"/>
    </row>
    <row r="602" spans="2:8">
      <c r="B602" s="21" t="s">
        <v>199</v>
      </c>
      <c r="C602" s="21" t="s">
        <v>235</v>
      </c>
      <c r="D602" s="50">
        <v>45720</v>
      </c>
      <c r="E602" s="21">
        <v>8</v>
      </c>
      <c r="G602"/>
      <c r="H602"/>
    </row>
    <row r="603" spans="2:8">
      <c r="B603" s="21" t="s">
        <v>199</v>
      </c>
      <c r="C603" s="21" t="s">
        <v>235</v>
      </c>
      <c r="D603" s="50">
        <v>45721</v>
      </c>
      <c r="E603" s="21">
        <v>6</v>
      </c>
      <c r="G603"/>
      <c r="H603"/>
    </row>
    <row r="604" spans="2:8">
      <c r="B604" s="21" t="s">
        <v>199</v>
      </c>
      <c r="C604" s="21" t="s">
        <v>235</v>
      </c>
      <c r="D604" s="50">
        <v>45722</v>
      </c>
      <c r="E604" s="21">
        <v>7</v>
      </c>
      <c r="G604"/>
      <c r="H604"/>
    </row>
    <row r="605" spans="2:8">
      <c r="B605" s="21" t="s">
        <v>199</v>
      </c>
      <c r="C605" s="21" t="s">
        <v>235</v>
      </c>
      <c r="D605" s="50">
        <v>45723</v>
      </c>
      <c r="E605" s="21">
        <v>4</v>
      </c>
      <c r="G605"/>
      <c r="H605"/>
    </row>
    <row r="606" spans="2:8">
      <c r="B606" s="21" t="s">
        <v>199</v>
      </c>
      <c r="C606" s="21" t="s">
        <v>235</v>
      </c>
      <c r="D606" s="50">
        <v>45725</v>
      </c>
      <c r="E606" s="21">
        <v>7</v>
      </c>
      <c r="G606"/>
      <c r="H606"/>
    </row>
    <row r="607" spans="2:8">
      <c r="B607" s="21" t="s">
        <v>199</v>
      </c>
      <c r="C607" s="21" t="s">
        <v>235</v>
      </c>
      <c r="D607" s="50">
        <v>45728</v>
      </c>
      <c r="E607" s="21">
        <v>3</v>
      </c>
      <c r="G607"/>
      <c r="H607"/>
    </row>
    <row r="608" spans="2:8">
      <c r="B608" s="21" t="s">
        <v>199</v>
      </c>
      <c r="C608" s="21" t="s">
        <v>235</v>
      </c>
      <c r="D608" s="50">
        <v>45729</v>
      </c>
      <c r="E608" s="21">
        <v>7</v>
      </c>
      <c r="G608"/>
      <c r="H608"/>
    </row>
    <row r="609" spans="2:8">
      <c r="B609" s="21" t="s">
        <v>199</v>
      </c>
      <c r="C609" s="21" t="s">
        <v>235</v>
      </c>
      <c r="D609" s="50">
        <v>45733</v>
      </c>
      <c r="E609" s="21">
        <v>3</v>
      </c>
      <c r="G609"/>
      <c r="H609"/>
    </row>
    <row r="610" spans="2:8">
      <c r="B610" s="21" t="s">
        <v>199</v>
      </c>
      <c r="C610" s="21" t="s">
        <v>235</v>
      </c>
      <c r="D610" s="50">
        <v>45735</v>
      </c>
      <c r="E610" s="21">
        <v>8</v>
      </c>
      <c r="G610"/>
      <c r="H610"/>
    </row>
    <row r="611" spans="2:8">
      <c r="B611" s="21" t="s">
        <v>199</v>
      </c>
      <c r="C611" s="21" t="s">
        <v>235</v>
      </c>
      <c r="D611" s="50">
        <v>45738</v>
      </c>
      <c r="E611" s="21">
        <v>7</v>
      </c>
      <c r="G611"/>
      <c r="H611"/>
    </row>
    <row r="612" spans="2:8">
      <c r="B612" s="21" t="s">
        <v>199</v>
      </c>
      <c r="C612" s="21" t="s">
        <v>235</v>
      </c>
      <c r="D612" s="50">
        <v>45739</v>
      </c>
      <c r="E612" s="21">
        <v>8</v>
      </c>
      <c r="G612"/>
      <c r="H612"/>
    </row>
    <row r="613" spans="2:8">
      <c r="B613" s="21" t="s">
        <v>199</v>
      </c>
      <c r="C613" s="21" t="s">
        <v>235</v>
      </c>
      <c r="D613" s="50">
        <v>45741</v>
      </c>
      <c r="E613" s="21">
        <v>1</v>
      </c>
      <c r="G613"/>
      <c r="H613"/>
    </row>
    <row r="614" spans="2:8">
      <c r="B614" s="21" t="s">
        <v>199</v>
      </c>
      <c r="C614" s="21" t="s">
        <v>235</v>
      </c>
      <c r="D614" s="50">
        <v>45742</v>
      </c>
      <c r="E614" s="21">
        <v>2</v>
      </c>
      <c r="G614"/>
      <c r="H614"/>
    </row>
    <row r="615" spans="2:8">
      <c r="B615" s="21" t="s">
        <v>199</v>
      </c>
      <c r="C615" s="21" t="s">
        <v>235</v>
      </c>
      <c r="D615" s="50">
        <v>45743</v>
      </c>
      <c r="E615" s="21">
        <v>3</v>
      </c>
      <c r="G615"/>
      <c r="H615"/>
    </row>
    <row r="616" spans="2:8">
      <c r="B616" s="21" t="s">
        <v>199</v>
      </c>
      <c r="C616" s="21" t="s">
        <v>235</v>
      </c>
      <c r="D616" s="50">
        <v>45744</v>
      </c>
      <c r="E616" s="21">
        <v>7</v>
      </c>
      <c r="G616"/>
      <c r="H616"/>
    </row>
    <row r="617" spans="2:8">
      <c r="B617" s="21" t="s">
        <v>50</v>
      </c>
      <c r="C617" s="21" t="s">
        <v>236</v>
      </c>
      <c r="D617" s="50">
        <v>45661</v>
      </c>
      <c r="E617" s="21">
        <v>7</v>
      </c>
      <c r="G617"/>
      <c r="H617"/>
    </row>
    <row r="618" spans="2:8">
      <c r="B618" s="21" t="s">
        <v>50</v>
      </c>
      <c r="C618" s="21" t="s">
        <v>236</v>
      </c>
      <c r="D618" s="50">
        <v>45662</v>
      </c>
      <c r="E618" s="21">
        <v>2</v>
      </c>
      <c r="G618"/>
      <c r="H618"/>
    </row>
    <row r="619" spans="2:8">
      <c r="B619" s="21" t="s">
        <v>50</v>
      </c>
      <c r="C619" s="21" t="s">
        <v>236</v>
      </c>
      <c r="D619" s="50">
        <v>45665</v>
      </c>
      <c r="E619" s="21">
        <v>1</v>
      </c>
      <c r="G619"/>
      <c r="H619"/>
    </row>
    <row r="620" spans="2:8">
      <c r="B620" s="21" t="s">
        <v>50</v>
      </c>
      <c r="C620" s="21" t="s">
        <v>236</v>
      </c>
      <c r="D620" s="50">
        <v>45666</v>
      </c>
      <c r="E620" s="21">
        <v>8</v>
      </c>
      <c r="G620"/>
      <c r="H620"/>
    </row>
    <row r="621" spans="2:8">
      <c r="B621" s="21" t="s">
        <v>50</v>
      </c>
      <c r="C621" s="21" t="s">
        <v>236</v>
      </c>
      <c r="D621" s="50">
        <v>45670</v>
      </c>
      <c r="E621" s="21">
        <v>4</v>
      </c>
      <c r="G621"/>
      <c r="H621"/>
    </row>
    <row r="622" spans="2:8">
      <c r="B622" s="21" t="s">
        <v>50</v>
      </c>
      <c r="C622" s="21" t="s">
        <v>236</v>
      </c>
      <c r="D622" s="50">
        <v>45672</v>
      </c>
      <c r="E622" s="21">
        <v>3</v>
      </c>
      <c r="G622"/>
      <c r="H622"/>
    </row>
    <row r="623" spans="2:8">
      <c r="B623" s="21" t="s">
        <v>50</v>
      </c>
      <c r="C623" s="21" t="s">
        <v>236</v>
      </c>
      <c r="D623" s="50">
        <v>45673</v>
      </c>
      <c r="E623" s="21">
        <v>4</v>
      </c>
      <c r="G623"/>
      <c r="H623"/>
    </row>
    <row r="624" spans="2:8">
      <c r="B624" s="21" t="s">
        <v>50</v>
      </c>
      <c r="C624" s="21" t="s">
        <v>236</v>
      </c>
      <c r="D624" s="50">
        <v>45675</v>
      </c>
      <c r="E624" s="21">
        <v>7</v>
      </c>
      <c r="G624"/>
      <c r="H624"/>
    </row>
    <row r="625" spans="2:8">
      <c r="B625" s="21" t="s">
        <v>50</v>
      </c>
      <c r="C625" s="21" t="s">
        <v>236</v>
      </c>
      <c r="D625" s="50">
        <v>45678</v>
      </c>
      <c r="E625" s="21">
        <v>5</v>
      </c>
      <c r="G625"/>
      <c r="H625"/>
    </row>
    <row r="626" spans="2:8">
      <c r="B626" s="21" t="s">
        <v>50</v>
      </c>
      <c r="C626" s="21" t="s">
        <v>236</v>
      </c>
      <c r="D626" s="50">
        <v>45681</v>
      </c>
      <c r="E626" s="21">
        <v>3</v>
      </c>
      <c r="G626"/>
      <c r="H626"/>
    </row>
    <row r="627" spans="2:8">
      <c r="B627" s="21" t="s">
        <v>50</v>
      </c>
      <c r="C627" s="21" t="s">
        <v>236</v>
      </c>
      <c r="D627" s="50">
        <v>45687</v>
      </c>
      <c r="E627" s="21">
        <v>1</v>
      </c>
      <c r="G627"/>
      <c r="H627"/>
    </row>
    <row r="628" spans="2:8">
      <c r="B628" s="21" t="s">
        <v>50</v>
      </c>
      <c r="C628" s="21" t="s">
        <v>236</v>
      </c>
      <c r="D628" s="50">
        <v>45688</v>
      </c>
      <c r="E628" s="21">
        <v>1</v>
      </c>
      <c r="G628"/>
      <c r="H628"/>
    </row>
    <row r="629" spans="2:8">
      <c r="B629" s="21" t="s">
        <v>50</v>
      </c>
      <c r="C629" s="21" t="s">
        <v>236</v>
      </c>
      <c r="D629" s="50">
        <v>45689</v>
      </c>
      <c r="E629" s="21">
        <v>8</v>
      </c>
      <c r="G629"/>
      <c r="H629"/>
    </row>
    <row r="630" spans="2:8">
      <c r="B630" s="21" t="s">
        <v>50</v>
      </c>
      <c r="C630" s="21" t="s">
        <v>236</v>
      </c>
      <c r="D630" s="50">
        <v>45690</v>
      </c>
      <c r="E630" s="21">
        <v>7</v>
      </c>
      <c r="G630"/>
      <c r="H630"/>
    </row>
    <row r="631" spans="2:8">
      <c r="B631" s="21" t="s">
        <v>50</v>
      </c>
      <c r="C631" s="21" t="s">
        <v>236</v>
      </c>
      <c r="D631" s="50">
        <v>45697</v>
      </c>
      <c r="E631" s="21">
        <v>6</v>
      </c>
      <c r="G631"/>
      <c r="H631"/>
    </row>
    <row r="632" spans="2:8">
      <c r="B632" s="21" t="s">
        <v>50</v>
      </c>
      <c r="C632" s="21" t="s">
        <v>236</v>
      </c>
      <c r="D632" s="50">
        <v>45698</v>
      </c>
      <c r="E632" s="21">
        <v>2</v>
      </c>
      <c r="G632"/>
      <c r="H632"/>
    </row>
    <row r="633" spans="2:8">
      <c r="B633" s="21" t="s">
        <v>50</v>
      </c>
      <c r="C633" s="21" t="s">
        <v>236</v>
      </c>
      <c r="D633" s="50">
        <v>45699</v>
      </c>
      <c r="E633" s="21">
        <v>8</v>
      </c>
      <c r="G633"/>
      <c r="H633"/>
    </row>
    <row r="634" spans="2:8">
      <c r="B634" s="21" t="s">
        <v>50</v>
      </c>
      <c r="C634" s="21" t="s">
        <v>236</v>
      </c>
      <c r="D634" s="50">
        <v>45701</v>
      </c>
      <c r="E634" s="21">
        <v>5</v>
      </c>
      <c r="G634"/>
      <c r="H634"/>
    </row>
    <row r="635" spans="2:8">
      <c r="B635" s="21" t="s">
        <v>50</v>
      </c>
      <c r="C635" s="21" t="s">
        <v>236</v>
      </c>
      <c r="D635" s="50">
        <v>45703</v>
      </c>
      <c r="E635" s="21">
        <v>5</v>
      </c>
      <c r="G635"/>
      <c r="H635"/>
    </row>
    <row r="636" spans="2:8">
      <c r="B636" s="21" t="s">
        <v>50</v>
      </c>
      <c r="C636" s="21" t="s">
        <v>236</v>
      </c>
      <c r="D636" s="50">
        <v>45704</v>
      </c>
      <c r="E636" s="21">
        <v>1</v>
      </c>
      <c r="G636"/>
      <c r="H636"/>
    </row>
    <row r="637" spans="2:8">
      <c r="B637" s="21" t="s">
        <v>50</v>
      </c>
      <c r="C637" s="21" t="s">
        <v>236</v>
      </c>
      <c r="D637" s="50">
        <v>45706</v>
      </c>
      <c r="E637" s="21">
        <v>1</v>
      </c>
      <c r="G637"/>
      <c r="H637"/>
    </row>
    <row r="638" spans="2:8">
      <c r="B638" s="21" t="s">
        <v>50</v>
      </c>
      <c r="C638" s="21" t="s">
        <v>236</v>
      </c>
      <c r="D638" s="50">
        <v>45709</v>
      </c>
      <c r="E638" s="21">
        <v>2</v>
      </c>
      <c r="G638"/>
      <c r="H638"/>
    </row>
    <row r="639" spans="2:8">
      <c r="B639" s="21" t="s">
        <v>50</v>
      </c>
      <c r="C639" s="21" t="s">
        <v>236</v>
      </c>
      <c r="D639" s="50">
        <v>45714</v>
      </c>
      <c r="E639" s="21">
        <v>7</v>
      </c>
      <c r="G639"/>
      <c r="H639"/>
    </row>
    <row r="640" spans="2:8">
      <c r="B640" s="21" t="s">
        <v>50</v>
      </c>
      <c r="C640" s="21" t="s">
        <v>236</v>
      </c>
      <c r="D640" s="50">
        <v>45717</v>
      </c>
      <c r="E640" s="21">
        <v>1</v>
      </c>
      <c r="G640"/>
      <c r="H640"/>
    </row>
    <row r="641" spans="2:8">
      <c r="B641" s="21" t="s">
        <v>50</v>
      </c>
      <c r="C641" s="21" t="s">
        <v>236</v>
      </c>
      <c r="D641" s="50">
        <v>45721</v>
      </c>
      <c r="E641" s="21">
        <v>8</v>
      </c>
      <c r="G641"/>
      <c r="H641"/>
    </row>
    <row r="642" spans="2:8">
      <c r="B642" s="21" t="s">
        <v>50</v>
      </c>
      <c r="C642" s="21" t="s">
        <v>236</v>
      </c>
      <c r="D642" s="50">
        <v>45723</v>
      </c>
      <c r="E642" s="21">
        <v>8</v>
      </c>
      <c r="G642"/>
      <c r="H642"/>
    </row>
    <row r="643" spans="2:8">
      <c r="B643" s="21" t="s">
        <v>50</v>
      </c>
      <c r="C643" s="21" t="s">
        <v>236</v>
      </c>
      <c r="D643" s="50">
        <v>45724</v>
      </c>
      <c r="E643" s="21">
        <v>7</v>
      </c>
      <c r="G643"/>
      <c r="H643"/>
    </row>
    <row r="644" spans="2:8">
      <c r="B644" s="21" t="s">
        <v>50</v>
      </c>
      <c r="C644" s="21" t="s">
        <v>236</v>
      </c>
      <c r="D644" s="50">
        <v>45727</v>
      </c>
      <c r="E644" s="21">
        <v>3</v>
      </c>
      <c r="G644"/>
      <c r="H644"/>
    </row>
    <row r="645" spans="2:8">
      <c r="B645" s="21" t="s">
        <v>50</v>
      </c>
      <c r="C645" s="21" t="s">
        <v>236</v>
      </c>
      <c r="D645" s="50">
        <v>45733</v>
      </c>
      <c r="E645" s="21">
        <v>8</v>
      </c>
      <c r="G645"/>
      <c r="H645"/>
    </row>
    <row r="646" spans="2:8">
      <c r="B646" s="21" t="s">
        <v>50</v>
      </c>
      <c r="C646" s="21" t="s">
        <v>236</v>
      </c>
      <c r="D646" s="50">
        <v>45734</v>
      </c>
      <c r="E646" s="21">
        <v>8</v>
      </c>
      <c r="G646"/>
      <c r="H646"/>
    </row>
    <row r="647" spans="2:8">
      <c r="B647" s="21" t="s">
        <v>50</v>
      </c>
      <c r="C647" s="21" t="s">
        <v>236</v>
      </c>
      <c r="D647" s="50">
        <v>45735</v>
      </c>
      <c r="E647" s="21">
        <v>5</v>
      </c>
      <c r="G647"/>
      <c r="H647"/>
    </row>
    <row r="648" spans="2:8">
      <c r="B648" s="21" t="s">
        <v>50</v>
      </c>
      <c r="C648" s="21" t="s">
        <v>236</v>
      </c>
      <c r="D648" s="50">
        <v>45736</v>
      </c>
      <c r="E648" s="21">
        <v>2</v>
      </c>
      <c r="G648"/>
      <c r="H648"/>
    </row>
    <row r="649" spans="2:8">
      <c r="B649" s="21" t="s">
        <v>50</v>
      </c>
      <c r="C649" s="21" t="s">
        <v>236</v>
      </c>
      <c r="D649" s="50">
        <v>45739</v>
      </c>
      <c r="E649" s="21">
        <v>4</v>
      </c>
      <c r="G649"/>
      <c r="H649"/>
    </row>
    <row r="650" spans="2:8">
      <c r="B650" s="21" t="s">
        <v>50</v>
      </c>
      <c r="C650" s="21" t="s">
        <v>236</v>
      </c>
      <c r="D650" s="50">
        <v>45741</v>
      </c>
      <c r="E650" s="21">
        <v>1</v>
      </c>
      <c r="G650"/>
      <c r="H650"/>
    </row>
    <row r="651" spans="2:8">
      <c r="B651" s="21" t="s">
        <v>50</v>
      </c>
      <c r="C651" s="21" t="s">
        <v>236</v>
      </c>
      <c r="D651" s="50">
        <v>45743</v>
      </c>
      <c r="E651" s="21">
        <v>3</v>
      </c>
      <c r="G651"/>
      <c r="H651"/>
    </row>
    <row r="652" spans="2:8">
      <c r="B652" s="21" t="s">
        <v>50</v>
      </c>
      <c r="C652" s="21" t="s">
        <v>236</v>
      </c>
      <c r="D652" s="50">
        <v>45744</v>
      </c>
      <c r="E652" s="21">
        <v>6</v>
      </c>
      <c r="G652"/>
      <c r="H652"/>
    </row>
    <row r="653" spans="2:8">
      <c r="B653" s="21" t="s">
        <v>50</v>
      </c>
      <c r="C653" s="21" t="s">
        <v>236</v>
      </c>
      <c r="D653" s="50">
        <v>45746</v>
      </c>
      <c r="E653" s="21">
        <v>2</v>
      </c>
      <c r="G653"/>
      <c r="H653"/>
    </row>
    <row r="654" spans="2:8">
      <c r="B654" s="21" t="s">
        <v>198</v>
      </c>
      <c r="C654" s="21" t="s">
        <v>237</v>
      </c>
      <c r="D654" s="50">
        <v>45661</v>
      </c>
      <c r="E654" s="21">
        <v>5</v>
      </c>
      <c r="G654"/>
      <c r="H654"/>
    </row>
    <row r="655" spans="2:8">
      <c r="B655" s="21" t="s">
        <v>198</v>
      </c>
      <c r="C655" s="21" t="s">
        <v>237</v>
      </c>
      <c r="D655" s="50">
        <v>45662</v>
      </c>
      <c r="E655" s="21">
        <v>4</v>
      </c>
      <c r="G655"/>
      <c r="H655"/>
    </row>
    <row r="656" spans="2:8">
      <c r="B656" s="21" t="s">
        <v>198</v>
      </c>
      <c r="C656" s="21" t="s">
        <v>237</v>
      </c>
      <c r="D656" s="50">
        <v>45663</v>
      </c>
      <c r="E656" s="21">
        <v>8</v>
      </c>
      <c r="G656"/>
      <c r="H656"/>
    </row>
    <row r="657" spans="2:8">
      <c r="B657" s="21" t="s">
        <v>198</v>
      </c>
      <c r="C657" s="21" t="s">
        <v>237</v>
      </c>
      <c r="D657" s="50">
        <v>45667</v>
      </c>
      <c r="E657" s="21">
        <v>2</v>
      </c>
      <c r="G657"/>
      <c r="H657"/>
    </row>
    <row r="658" spans="2:8">
      <c r="B658" s="21" t="s">
        <v>198</v>
      </c>
      <c r="C658" s="21" t="s">
        <v>237</v>
      </c>
      <c r="D658" s="50">
        <v>45668</v>
      </c>
      <c r="E658" s="21">
        <v>8</v>
      </c>
      <c r="G658"/>
      <c r="H658"/>
    </row>
    <row r="659" spans="2:8">
      <c r="B659" s="21" t="s">
        <v>198</v>
      </c>
      <c r="C659" s="21" t="s">
        <v>237</v>
      </c>
      <c r="D659" s="50">
        <v>45674</v>
      </c>
      <c r="E659" s="21">
        <v>5</v>
      </c>
      <c r="G659"/>
      <c r="H659"/>
    </row>
    <row r="660" spans="2:8">
      <c r="B660" s="21" t="s">
        <v>198</v>
      </c>
      <c r="C660" s="21" t="s">
        <v>237</v>
      </c>
      <c r="D660" s="50">
        <v>45675</v>
      </c>
      <c r="E660" s="21">
        <v>8</v>
      </c>
      <c r="G660"/>
      <c r="H660"/>
    </row>
    <row r="661" spans="2:8">
      <c r="B661" s="21" t="s">
        <v>198</v>
      </c>
      <c r="C661" s="21" t="s">
        <v>237</v>
      </c>
      <c r="D661" s="50">
        <v>45676</v>
      </c>
      <c r="E661" s="21">
        <v>8</v>
      </c>
      <c r="G661"/>
      <c r="H661"/>
    </row>
    <row r="662" spans="2:8">
      <c r="B662" s="21" t="s">
        <v>198</v>
      </c>
      <c r="C662" s="21" t="s">
        <v>237</v>
      </c>
      <c r="D662" s="50">
        <v>45678</v>
      </c>
      <c r="E662" s="21">
        <v>1</v>
      </c>
      <c r="G662"/>
      <c r="H662"/>
    </row>
    <row r="663" spans="2:8">
      <c r="B663" s="21" t="s">
        <v>198</v>
      </c>
      <c r="C663" s="21" t="s">
        <v>237</v>
      </c>
      <c r="D663" s="50">
        <v>45681</v>
      </c>
      <c r="E663" s="21">
        <v>8</v>
      </c>
      <c r="G663"/>
      <c r="H663"/>
    </row>
    <row r="664" spans="2:8">
      <c r="B664" s="21" t="s">
        <v>198</v>
      </c>
      <c r="C664" s="21" t="s">
        <v>237</v>
      </c>
      <c r="D664" s="50">
        <v>45684</v>
      </c>
      <c r="E664" s="21">
        <v>8</v>
      </c>
      <c r="G664"/>
      <c r="H664"/>
    </row>
    <row r="665" spans="2:8">
      <c r="B665" s="21" t="s">
        <v>198</v>
      </c>
      <c r="C665" s="21" t="s">
        <v>237</v>
      </c>
      <c r="D665" s="50">
        <v>45685</v>
      </c>
      <c r="E665" s="21">
        <v>4</v>
      </c>
      <c r="G665"/>
      <c r="H665"/>
    </row>
    <row r="666" spans="2:8">
      <c r="B666" s="21" t="s">
        <v>198</v>
      </c>
      <c r="C666" s="21" t="s">
        <v>237</v>
      </c>
      <c r="D666" s="50">
        <v>45686</v>
      </c>
      <c r="E666" s="21">
        <v>1</v>
      </c>
      <c r="G666"/>
      <c r="H666"/>
    </row>
    <row r="667" spans="2:8">
      <c r="B667" s="21" t="s">
        <v>198</v>
      </c>
      <c r="C667" s="21" t="s">
        <v>237</v>
      </c>
      <c r="D667" s="50">
        <v>45693</v>
      </c>
      <c r="E667" s="21">
        <v>1</v>
      </c>
      <c r="G667"/>
      <c r="H667"/>
    </row>
    <row r="668" spans="2:8">
      <c r="B668" s="21" t="s">
        <v>198</v>
      </c>
      <c r="C668" s="21" t="s">
        <v>237</v>
      </c>
      <c r="D668" s="50">
        <v>45701</v>
      </c>
      <c r="E668" s="21">
        <v>8</v>
      </c>
      <c r="G668"/>
      <c r="H668"/>
    </row>
    <row r="669" spans="2:8">
      <c r="B669" s="21" t="s">
        <v>198</v>
      </c>
      <c r="C669" s="21" t="s">
        <v>237</v>
      </c>
      <c r="D669" s="50">
        <v>45702</v>
      </c>
      <c r="E669" s="21">
        <v>8</v>
      </c>
      <c r="G669"/>
      <c r="H669"/>
    </row>
    <row r="670" spans="2:8">
      <c r="B670" s="21" t="s">
        <v>198</v>
      </c>
      <c r="C670" s="21" t="s">
        <v>237</v>
      </c>
      <c r="D670" s="50">
        <v>45703</v>
      </c>
      <c r="E670" s="21">
        <v>8</v>
      </c>
      <c r="G670"/>
      <c r="H670"/>
    </row>
    <row r="671" spans="2:8">
      <c r="B671" s="21" t="s">
        <v>198</v>
      </c>
      <c r="C671" s="21" t="s">
        <v>237</v>
      </c>
      <c r="D671" s="50">
        <v>45704</v>
      </c>
      <c r="E671" s="21">
        <v>1</v>
      </c>
      <c r="G671"/>
      <c r="H671"/>
    </row>
    <row r="672" spans="2:8">
      <c r="B672" s="21" t="s">
        <v>198</v>
      </c>
      <c r="C672" s="21" t="s">
        <v>237</v>
      </c>
      <c r="D672" s="50">
        <v>45706</v>
      </c>
      <c r="E672" s="21">
        <v>8</v>
      </c>
      <c r="G672"/>
      <c r="H672"/>
    </row>
    <row r="673" spans="2:8">
      <c r="B673" s="21" t="s">
        <v>198</v>
      </c>
      <c r="C673" s="21" t="s">
        <v>237</v>
      </c>
      <c r="D673" s="50">
        <v>45707</v>
      </c>
      <c r="E673" s="21">
        <v>7</v>
      </c>
      <c r="G673"/>
      <c r="H673"/>
    </row>
    <row r="674" spans="2:8">
      <c r="B674" s="21" t="s">
        <v>198</v>
      </c>
      <c r="C674" s="21" t="s">
        <v>237</v>
      </c>
      <c r="D674" s="50">
        <v>45708</v>
      </c>
      <c r="E674" s="21">
        <v>6</v>
      </c>
      <c r="G674"/>
      <c r="H674"/>
    </row>
    <row r="675" spans="2:8">
      <c r="B675" s="21" t="s">
        <v>198</v>
      </c>
      <c r="C675" s="21" t="s">
        <v>237</v>
      </c>
      <c r="D675" s="50">
        <v>45710</v>
      </c>
      <c r="E675" s="21">
        <v>1</v>
      </c>
      <c r="G675"/>
      <c r="H675"/>
    </row>
    <row r="676" spans="2:8">
      <c r="B676" s="21" t="s">
        <v>198</v>
      </c>
      <c r="C676" s="21" t="s">
        <v>237</v>
      </c>
      <c r="D676" s="50">
        <v>45713</v>
      </c>
      <c r="E676" s="21">
        <v>3</v>
      </c>
      <c r="G676"/>
      <c r="H676"/>
    </row>
    <row r="677" spans="2:8">
      <c r="B677" s="21" t="s">
        <v>198</v>
      </c>
      <c r="C677" s="21" t="s">
        <v>237</v>
      </c>
      <c r="D677" s="50">
        <v>45719</v>
      </c>
      <c r="E677" s="21">
        <v>1</v>
      </c>
      <c r="G677"/>
      <c r="H677"/>
    </row>
    <row r="678" spans="2:8">
      <c r="B678" s="21" t="s">
        <v>198</v>
      </c>
      <c r="C678" s="21" t="s">
        <v>237</v>
      </c>
      <c r="D678" s="50">
        <v>45721</v>
      </c>
      <c r="E678" s="21">
        <v>8</v>
      </c>
      <c r="G678"/>
      <c r="H678"/>
    </row>
    <row r="679" spans="2:8">
      <c r="B679" s="21" t="s">
        <v>198</v>
      </c>
      <c r="C679" s="21" t="s">
        <v>237</v>
      </c>
      <c r="D679" s="50">
        <v>45722</v>
      </c>
      <c r="E679" s="21">
        <v>3</v>
      </c>
      <c r="G679"/>
      <c r="H679"/>
    </row>
    <row r="680" spans="2:8">
      <c r="B680" s="21" t="s">
        <v>198</v>
      </c>
      <c r="C680" s="21" t="s">
        <v>237</v>
      </c>
      <c r="D680" s="50">
        <v>45725</v>
      </c>
      <c r="E680" s="21">
        <v>5</v>
      </c>
      <c r="G680"/>
      <c r="H680"/>
    </row>
    <row r="681" spans="2:8">
      <c r="B681" s="21" t="s">
        <v>198</v>
      </c>
      <c r="C681" s="21" t="s">
        <v>237</v>
      </c>
      <c r="D681" s="50">
        <v>45726</v>
      </c>
      <c r="E681" s="21">
        <v>8</v>
      </c>
      <c r="G681"/>
      <c r="H681"/>
    </row>
    <row r="682" spans="2:8">
      <c r="B682" s="21" t="s">
        <v>198</v>
      </c>
      <c r="C682" s="21" t="s">
        <v>237</v>
      </c>
      <c r="D682" s="50">
        <v>45727</v>
      </c>
      <c r="E682" s="21">
        <v>8</v>
      </c>
      <c r="G682"/>
      <c r="H682"/>
    </row>
    <row r="683" spans="2:8">
      <c r="B683" s="21" t="s">
        <v>198</v>
      </c>
      <c r="C683" s="21" t="s">
        <v>237</v>
      </c>
      <c r="D683" s="50">
        <v>45729</v>
      </c>
      <c r="E683" s="21">
        <v>1</v>
      </c>
      <c r="G683"/>
      <c r="H683"/>
    </row>
    <row r="684" spans="2:8">
      <c r="B684" s="21" t="s">
        <v>198</v>
      </c>
      <c r="C684" s="21" t="s">
        <v>237</v>
      </c>
      <c r="D684" s="50">
        <v>45730</v>
      </c>
      <c r="E684" s="21">
        <v>5</v>
      </c>
      <c r="G684"/>
      <c r="H684"/>
    </row>
    <row r="685" spans="2:8">
      <c r="B685" s="21" t="s">
        <v>198</v>
      </c>
      <c r="C685" s="21" t="s">
        <v>237</v>
      </c>
      <c r="D685" s="50">
        <v>45731</v>
      </c>
      <c r="E685" s="21">
        <v>1</v>
      </c>
      <c r="G685"/>
      <c r="H685"/>
    </row>
    <row r="686" spans="2:8">
      <c r="B686" s="21" t="s">
        <v>198</v>
      </c>
      <c r="C686" s="21" t="s">
        <v>237</v>
      </c>
      <c r="D686" s="50">
        <v>45733</v>
      </c>
      <c r="E686" s="21">
        <v>7</v>
      </c>
      <c r="G686"/>
      <c r="H686"/>
    </row>
    <row r="687" spans="2:8">
      <c r="B687" s="21" t="s">
        <v>198</v>
      </c>
      <c r="C687" s="21" t="s">
        <v>237</v>
      </c>
      <c r="D687" s="50">
        <v>45735</v>
      </c>
      <c r="E687" s="21">
        <v>6</v>
      </c>
      <c r="G687"/>
      <c r="H687"/>
    </row>
    <row r="688" spans="2:8">
      <c r="B688" s="21" t="s">
        <v>198</v>
      </c>
      <c r="C688" s="21" t="s">
        <v>237</v>
      </c>
      <c r="D688" s="50">
        <v>45737</v>
      </c>
      <c r="E688" s="21">
        <v>8</v>
      </c>
      <c r="G688"/>
      <c r="H688"/>
    </row>
    <row r="689" spans="2:8">
      <c r="B689" s="21" t="s">
        <v>198</v>
      </c>
      <c r="C689" s="21" t="s">
        <v>237</v>
      </c>
      <c r="D689" s="50">
        <v>45738</v>
      </c>
      <c r="E689" s="21">
        <v>1</v>
      </c>
      <c r="G689"/>
      <c r="H689"/>
    </row>
    <row r="690" spans="2:8">
      <c r="B690" s="21" t="s">
        <v>198</v>
      </c>
      <c r="C690" s="21" t="s">
        <v>237</v>
      </c>
      <c r="D690" s="50">
        <v>45741</v>
      </c>
      <c r="E690" s="21">
        <v>6</v>
      </c>
      <c r="G690"/>
      <c r="H690"/>
    </row>
    <row r="691" spans="2:8">
      <c r="B691" s="21" t="s">
        <v>198</v>
      </c>
      <c r="C691" s="21" t="s">
        <v>237</v>
      </c>
      <c r="D691" s="50">
        <v>45743</v>
      </c>
      <c r="E691" s="21">
        <v>7</v>
      </c>
      <c r="G691"/>
      <c r="H691"/>
    </row>
    <row r="692" spans="2:8">
      <c r="B692" s="21" t="s">
        <v>198</v>
      </c>
      <c r="C692" s="21" t="s">
        <v>237</v>
      </c>
      <c r="D692" s="50">
        <v>45744</v>
      </c>
      <c r="E692" s="21">
        <v>3</v>
      </c>
      <c r="G692"/>
      <c r="H692"/>
    </row>
    <row r="693" spans="2:8">
      <c r="B693" s="21" t="s">
        <v>198</v>
      </c>
      <c r="C693" s="21" t="s">
        <v>237</v>
      </c>
      <c r="D693" s="50">
        <v>45745</v>
      </c>
      <c r="E693" s="21">
        <v>8</v>
      </c>
      <c r="G693"/>
      <c r="H693"/>
    </row>
    <row r="694" spans="2:8">
      <c r="B694" s="21" t="s">
        <v>198</v>
      </c>
      <c r="C694" s="21" t="s">
        <v>237</v>
      </c>
      <c r="D694" s="50">
        <v>45746</v>
      </c>
      <c r="E694" s="21">
        <v>5</v>
      </c>
      <c r="G694"/>
      <c r="H694"/>
    </row>
    <row r="695" spans="2:8">
      <c r="B695" s="21" t="s">
        <v>272</v>
      </c>
      <c r="C695" s="21" t="s">
        <v>238</v>
      </c>
      <c r="D695" s="50">
        <v>45659</v>
      </c>
      <c r="E695" s="21">
        <v>8</v>
      </c>
      <c r="G695"/>
      <c r="H695"/>
    </row>
    <row r="696" spans="2:8">
      <c r="B696" s="21" t="s">
        <v>272</v>
      </c>
      <c r="C696" s="21" t="s">
        <v>238</v>
      </c>
      <c r="D696" s="50">
        <v>45660</v>
      </c>
      <c r="E696" s="21">
        <v>4</v>
      </c>
      <c r="G696"/>
      <c r="H696"/>
    </row>
    <row r="697" spans="2:8">
      <c r="B697" s="21" t="s">
        <v>272</v>
      </c>
      <c r="C697" s="21" t="s">
        <v>238</v>
      </c>
      <c r="D697" s="50">
        <v>45661</v>
      </c>
      <c r="E697" s="21">
        <v>3</v>
      </c>
      <c r="G697"/>
      <c r="H697"/>
    </row>
    <row r="698" spans="2:8">
      <c r="B698" s="21" t="s">
        <v>272</v>
      </c>
      <c r="C698" s="21" t="s">
        <v>238</v>
      </c>
      <c r="D698" s="50">
        <v>45662</v>
      </c>
      <c r="E698" s="21">
        <v>2</v>
      </c>
      <c r="G698"/>
      <c r="H698"/>
    </row>
    <row r="699" spans="2:8">
      <c r="B699" s="21" t="s">
        <v>272</v>
      </c>
      <c r="C699" s="21" t="s">
        <v>238</v>
      </c>
      <c r="D699" s="50">
        <v>45663</v>
      </c>
      <c r="E699" s="21">
        <v>8</v>
      </c>
      <c r="G699"/>
      <c r="H699"/>
    </row>
    <row r="700" spans="2:8">
      <c r="B700" s="21" t="s">
        <v>272</v>
      </c>
      <c r="C700" s="21" t="s">
        <v>238</v>
      </c>
      <c r="D700" s="50">
        <v>45668</v>
      </c>
      <c r="E700" s="21">
        <v>8</v>
      </c>
      <c r="G700"/>
      <c r="H700"/>
    </row>
    <row r="701" spans="2:8">
      <c r="B701" s="21" t="s">
        <v>272</v>
      </c>
      <c r="C701" s="21" t="s">
        <v>238</v>
      </c>
      <c r="D701" s="50">
        <v>45676</v>
      </c>
      <c r="E701" s="21">
        <v>2</v>
      </c>
      <c r="G701"/>
      <c r="H701"/>
    </row>
    <row r="702" spans="2:8">
      <c r="B702" s="21" t="s">
        <v>272</v>
      </c>
      <c r="C702" s="21" t="s">
        <v>238</v>
      </c>
      <c r="D702" s="50">
        <v>45686</v>
      </c>
      <c r="E702" s="21">
        <v>7</v>
      </c>
      <c r="G702"/>
      <c r="H702"/>
    </row>
    <row r="703" spans="2:8">
      <c r="B703" s="21" t="s">
        <v>272</v>
      </c>
      <c r="C703" s="21" t="s">
        <v>238</v>
      </c>
      <c r="D703" s="50">
        <v>45689</v>
      </c>
      <c r="E703" s="21">
        <v>8</v>
      </c>
      <c r="G703"/>
      <c r="H703"/>
    </row>
    <row r="704" spans="2:8">
      <c r="B704" s="21" t="s">
        <v>272</v>
      </c>
      <c r="C704" s="21" t="s">
        <v>238</v>
      </c>
      <c r="D704" s="50">
        <v>45690</v>
      </c>
      <c r="E704" s="21">
        <v>1</v>
      </c>
      <c r="G704"/>
      <c r="H704"/>
    </row>
    <row r="705" spans="2:8">
      <c r="B705" s="21" t="s">
        <v>272</v>
      </c>
      <c r="C705" s="21" t="s">
        <v>238</v>
      </c>
      <c r="D705" s="50">
        <v>45691</v>
      </c>
      <c r="E705" s="21">
        <v>7</v>
      </c>
      <c r="G705"/>
      <c r="H705"/>
    </row>
    <row r="706" spans="2:8">
      <c r="B706" s="21" t="s">
        <v>272</v>
      </c>
      <c r="C706" s="21" t="s">
        <v>238</v>
      </c>
      <c r="D706" s="50">
        <v>45694</v>
      </c>
      <c r="E706" s="21">
        <v>3</v>
      </c>
      <c r="G706"/>
      <c r="H706"/>
    </row>
    <row r="707" spans="2:8">
      <c r="B707" s="21" t="s">
        <v>272</v>
      </c>
      <c r="C707" s="21" t="s">
        <v>238</v>
      </c>
      <c r="D707" s="50">
        <v>45696</v>
      </c>
      <c r="E707" s="21">
        <v>1</v>
      </c>
      <c r="G707"/>
      <c r="H707"/>
    </row>
    <row r="708" spans="2:8">
      <c r="B708" s="21" t="s">
        <v>272</v>
      </c>
      <c r="C708" s="21" t="s">
        <v>238</v>
      </c>
      <c r="D708" s="50">
        <v>45697</v>
      </c>
      <c r="E708" s="21">
        <v>2</v>
      </c>
      <c r="G708"/>
      <c r="H708"/>
    </row>
    <row r="709" spans="2:8">
      <c r="B709" s="21" t="s">
        <v>272</v>
      </c>
      <c r="C709" s="21" t="s">
        <v>238</v>
      </c>
      <c r="D709" s="50">
        <v>45698</v>
      </c>
      <c r="E709" s="21">
        <v>8</v>
      </c>
      <c r="G709"/>
      <c r="H709"/>
    </row>
    <row r="710" spans="2:8">
      <c r="B710" s="21" t="s">
        <v>272</v>
      </c>
      <c r="C710" s="21" t="s">
        <v>238</v>
      </c>
      <c r="D710" s="50">
        <v>45701</v>
      </c>
      <c r="E710" s="21">
        <v>2</v>
      </c>
      <c r="G710"/>
      <c r="H710"/>
    </row>
    <row r="711" spans="2:8">
      <c r="B711" s="21" t="s">
        <v>272</v>
      </c>
      <c r="C711" s="21" t="s">
        <v>238</v>
      </c>
      <c r="D711" s="50">
        <v>45703</v>
      </c>
      <c r="E711" s="21">
        <v>5</v>
      </c>
      <c r="G711"/>
      <c r="H711"/>
    </row>
    <row r="712" spans="2:8">
      <c r="B712" s="21" t="s">
        <v>272</v>
      </c>
      <c r="C712" s="21" t="s">
        <v>238</v>
      </c>
      <c r="D712" s="50">
        <v>45704</v>
      </c>
      <c r="E712" s="21">
        <v>8</v>
      </c>
      <c r="G712"/>
      <c r="H712"/>
    </row>
    <row r="713" spans="2:8">
      <c r="B713" s="21" t="s">
        <v>272</v>
      </c>
      <c r="C713" s="21" t="s">
        <v>238</v>
      </c>
      <c r="D713" s="50">
        <v>45710</v>
      </c>
      <c r="E713" s="21">
        <v>4</v>
      </c>
      <c r="G713"/>
      <c r="H713"/>
    </row>
    <row r="714" spans="2:8">
      <c r="B714" s="21" t="s">
        <v>272</v>
      </c>
      <c r="C714" s="21" t="s">
        <v>238</v>
      </c>
      <c r="D714" s="50">
        <v>45711</v>
      </c>
      <c r="E714" s="21">
        <v>3</v>
      </c>
      <c r="G714"/>
      <c r="H714"/>
    </row>
    <row r="715" spans="2:8">
      <c r="B715" s="21" t="s">
        <v>272</v>
      </c>
      <c r="C715" s="21" t="s">
        <v>238</v>
      </c>
      <c r="D715" s="50">
        <v>45713</v>
      </c>
      <c r="E715" s="21">
        <v>8</v>
      </c>
      <c r="G715"/>
      <c r="H715"/>
    </row>
    <row r="716" spans="2:8">
      <c r="B716" s="21" t="s">
        <v>272</v>
      </c>
      <c r="C716" s="21" t="s">
        <v>238</v>
      </c>
      <c r="D716" s="50">
        <v>45715</v>
      </c>
      <c r="E716" s="21">
        <v>5</v>
      </c>
      <c r="G716"/>
      <c r="H716"/>
    </row>
    <row r="717" spans="2:8">
      <c r="B717" s="21" t="s">
        <v>272</v>
      </c>
      <c r="C717" s="21" t="s">
        <v>238</v>
      </c>
      <c r="D717" s="50">
        <v>45716</v>
      </c>
      <c r="E717" s="21">
        <v>4</v>
      </c>
      <c r="G717"/>
      <c r="H717"/>
    </row>
    <row r="718" spans="2:8">
      <c r="B718" s="21" t="s">
        <v>272</v>
      </c>
      <c r="C718" s="21" t="s">
        <v>238</v>
      </c>
      <c r="D718" s="50">
        <v>45717</v>
      </c>
      <c r="E718" s="21">
        <v>4</v>
      </c>
      <c r="G718"/>
      <c r="H718"/>
    </row>
    <row r="719" spans="2:8">
      <c r="B719" s="21" t="s">
        <v>272</v>
      </c>
      <c r="C719" s="21" t="s">
        <v>238</v>
      </c>
      <c r="D719" s="50">
        <v>45718</v>
      </c>
      <c r="E719" s="21">
        <v>3</v>
      </c>
      <c r="G719"/>
      <c r="H719"/>
    </row>
    <row r="720" spans="2:8">
      <c r="B720" s="21" t="s">
        <v>272</v>
      </c>
      <c r="C720" s="21" t="s">
        <v>238</v>
      </c>
      <c r="D720" s="50">
        <v>45721</v>
      </c>
      <c r="E720" s="21">
        <v>6</v>
      </c>
      <c r="G720"/>
      <c r="H720"/>
    </row>
    <row r="721" spans="2:8">
      <c r="B721" s="21" t="s">
        <v>272</v>
      </c>
      <c r="C721" s="21" t="s">
        <v>238</v>
      </c>
      <c r="D721" s="50">
        <v>45726</v>
      </c>
      <c r="E721" s="21">
        <v>1</v>
      </c>
      <c r="G721"/>
      <c r="H721"/>
    </row>
    <row r="722" spans="2:8">
      <c r="B722" s="21" t="s">
        <v>272</v>
      </c>
      <c r="C722" s="21" t="s">
        <v>238</v>
      </c>
      <c r="D722" s="50">
        <v>45728</v>
      </c>
      <c r="E722" s="21">
        <v>8</v>
      </c>
      <c r="G722"/>
      <c r="H722"/>
    </row>
    <row r="723" spans="2:8">
      <c r="B723" s="21" t="s">
        <v>272</v>
      </c>
      <c r="C723" s="21" t="s">
        <v>238</v>
      </c>
      <c r="D723" s="50">
        <v>45730</v>
      </c>
      <c r="E723" s="21">
        <v>5</v>
      </c>
      <c r="G723"/>
      <c r="H723"/>
    </row>
    <row r="724" spans="2:8">
      <c r="B724" s="21" t="s">
        <v>272</v>
      </c>
      <c r="C724" s="21" t="s">
        <v>238</v>
      </c>
      <c r="D724" s="50">
        <v>45731</v>
      </c>
      <c r="E724" s="21">
        <v>2</v>
      </c>
      <c r="G724"/>
      <c r="H724"/>
    </row>
    <row r="725" spans="2:8">
      <c r="B725" s="21" t="s">
        <v>272</v>
      </c>
      <c r="C725" s="21" t="s">
        <v>238</v>
      </c>
      <c r="D725" s="50">
        <v>45733</v>
      </c>
      <c r="E725" s="21">
        <v>1</v>
      </c>
      <c r="G725"/>
      <c r="H725"/>
    </row>
    <row r="726" spans="2:8">
      <c r="B726" s="21" t="s">
        <v>272</v>
      </c>
      <c r="C726" s="21" t="s">
        <v>238</v>
      </c>
      <c r="D726" s="50">
        <v>45736</v>
      </c>
      <c r="E726" s="21">
        <v>7</v>
      </c>
      <c r="G726"/>
      <c r="H726"/>
    </row>
    <row r="727" spans="2:8">
      <c r="B727" s="21" t="s">
        <v>272</v>
      </c>
      <c r="C727" s="21" t="s">
        <v>238</v>
      </c>
      <c r="D727" s="50">
        <v>45742</v>
      </c>
      <c r="E727" s="21">
        <v>2</v>
      </c>
      <c r="G727"/>
      <c r="H727"/>
    </row>
    <row r="728" spans="2:8">
      <c r="B728" s="21" t="s">
        <v>272</v>
      </c>
      <c r="C728" s="21" t="s">
        <v>238</v>
      </c>
      <c r="D728" s="50">
        <v>45743</v>
      </c>
      <c r="E728" s="21">
        <v>6</v>
      </c>
      <c r="G728"/>
      <c r="H728"/>
    </row>
    <row r="729" spans="2:8">
      <c r="B729" s="21" t="s">
        <v>272</v>
      </c>
      <c r="C729" s="21" t="s">
        <v>238</v>
      </c>
      <c r="D729" s="50">
        <v>45745</v>
      </c>
      <c r="E729" s="21">
        <v>1</v>
      </c>
      <c r="G729"/>
      <c r="H729"/>
    </row>
    <row r="730" spans="2:8">
      <c r="B730" s="21" t="s">
        <v>272</v>
      </c>
      <c r="C730" s="21" t="s">
        <v>238</v>
      </c>
      <c r="D730" s="50">
        <v>45747</v>
      </c>
      <c r="E730" s="21">
        <v>8</v>
      </c>
      <c r="G730"/>
      <c r="H730"/>
    </row>
    <row r="731" spans="2:8">
      <c r="B731" s="21" t="s">
        <v>61</v>
      </c>
      <c r="C731" s="21" t="s">
        <v>239</v>
      </c>
      <c r="D731" s="50">
        <v>45660</v>
      </c>
      <c r="E731" s="21">
        <v>5</v>
      </c>
      <c r="G731"/>
      <c r="H731"/>
    </row>
    <row r="732" spans="2:8">
      <c r="B732" s="21" t="s">
        <v>61</v>
      </c>
      <c r="C732" s="21" t="s">
        <v>239</v>
      </c>
      <c r="D732" s="50">
        <v>45662</v>
      </c>
      <c r="E732" s="21">
        <v>8</v>
      </c>
      <c r="G732"/>
      <c r="H732"/>
    </row>
    <row r="733" spans="2:8">
      <c r="B733" s="21" t="s">
        <v>61</v>
      </c>
      <c r="C733" s="21" t="s">
        <v>239</v>
      </c>
      <c r="D733" s="50">
        <v>45664</v>
      </c>
      <c r="E733" s="21">
        <v>7</v>
      </c>
      <c r="G733"/>
      <c r="H733"/>
    </row>
    <row r="734" spans="2:8">
      <c r="B734" s="21" t="s">
        <v>61</v>
      </c>
      <c r="C734" s="21" t="s">
        <v>239</v>
      </c>
      <c r="D734" s="50">
        <v>45665</v>
      </c>
      <c r="E734" s="21">
        <v>8</v>
      </c>
      <c r="G734"/>
      <c r="H734"/>
    </row>
    <row r="735" spans="2:8">
      <c r="B735" s="21" t="s">
        <v>61</v>
      </c>
      <c r="C735" s="21" t="s">
        <v>239</v>
      </c>
      <c r="D735" s="50">
        <v>45667</v>
      </c>
      <c r="E735" s="21">
        <v>6</v>
      </c>
      <c r="G735"/>
      <c r="H735"/>
    </row>
    <row r="736" spans="2:8">
      <c r="B736" s="21" t="s">
        <v>61</v>
      </c>
      <c r="C736" s="21" t="s">
        <v>239</v>
      </c>
      <c r="D736" s="50">
        <v>45669</v>
      </c>
      <c r="E736" s="21">
        <v>2</v>
      </c>
      <c r="G736"/>
      <c r="H736"/>
    </row>
    <row r="737" spans="2:8">
      <c r="B737" s="21" t="s">
        <v>61</v>
      </c>
      <c r="C737" s="21" t="s">
        <v>239</v>
      </c>
      <c r="D737" s="50">
        <v>45674</v>
      </c>
      <c r="E737" s="21">
        <v>4</v>
      </c>
      <c r="G737"/>
      <c r="H737"/>
    </row>
    <row r="738" spans="2:8">
      <c r="B738" s="21" t="s">
        <v>61</v>
      </c>
      <c r="C738" s="21" t="s">
        <v>239</v>
      </c>
      <c r="D738" s="50">
        <v>45676</v>
      </c>
      <c r="E738" s="21">
        <v>8</v>
      </c>
      <c r="G738"/>
      <c r="H738"/>
    </row>
    <row r="739" spans="2:8">
      <c r="B739" s="21" t="s">
        <v>61</v>
      </c>
      <c r="C739" s="21" t="s">
        <v>239</v>
      </c>
      <c r="D739" s="50">
        <v>45677</v>
      </c>
      <c r="E739" s="21">
        <v>6</v>
      </c>
      <c r="G739"/>
      <c r="H739"/>
    </row>
    <row r="740" spans="2:8">
      <c r="B740" s="21" t="s">
        <v>61</v>
      </c>
      <c r="C740" s="21" t="s">
        <v>239</v>
      </c>
      <c r="D740" s="50">
        <v>45685</v>
      </c>
      <c r="E740" s="21">
        <v>8</v>
      </c>
      <c r="G740"/>
      <c r="H740"/>
    </row>
    <row r="741" spans="2:8">
      <c r="B741" s="21" t="s">
        <v>61</v>
      </c>
      <c r="C741" s="21" t="s">
        <v>239</v>
      </c>
      <c r="D741" s="50">
        <v>45686</v>
      </c>
      <c r="E741" s="21">
        <v>7</v>
      </c>
      <c r="G741"/>
      <c r="H741"/>
    </row>
    <row r="742" spans="2:8">
      <c r="B742" s="21" t="s">
        <v>61</v>
      </c>
      <c r="C742" s="21" t="s">
        <v>239</v>
      </c>
      <c r="D742" s="50">
        <v>45689</v>
      </c>
      <c r="E742" s="21">
        <v>4</v>
      </c>
      <c r="G742"/>
      <c r="H742"/>
    </row>
    <row r="743" spans="2:8">
      <c r="B743" s="21" t="s">
        <v>61</v>
      </c>
      <c r="C743" s="21" t="s">
        <v>239</v>
      </c>
      <c r="D743" s="50">
        <v>45690</v>
      </c>
      <c r="E743" s="21">
        <v>8</v>
      </c>
      <c r="G743"/>
      <c r="H743"/>
    </row>
    <row r="744" spans="2:8">
      <c r="B744" s="21" t="s">
        <v>61</v>
      </c>
      <c r="C744" s="21" t="s">
        <v>239</v>
      </c>
      <c r="D744" s="50">
        <v>45691</v>
      </c>
      <c r="E744" s="21">
        <v>2</v>
      </c>
      <c r="G744"/>
      <c r="H744"/>
    </row>
    <row r="745" spans="2:8">
      <c r="B745" s="21" t="s">
        <v>61</v>
      </c>
      <c r="C745" s="21" t="s">
        <v>239</v>
      </c>
      <c r="D745" s="50">
        <v>45692</v>
      </c>
      <c r="E745" s="21">
        <v>2</v>
      </c>
      <c r="G745"/>
      <c r="H745"/>
    </row>
    <row r="746" spans="2:8">
      <c r="B746" s="21" t="s">
        <v>61</v>
      </c>
      <c r="C746" s="21" t="s">
        <v>239</v>
      </c>
      <c r="D746" s="50">
        <v>45693</v>
      </c>
      <c r="E746" s="21">
        <v>8</v>
      </c>
      <c r="G746"/>
      <c r="H746"/>
    </row>
    <row r="747" spans="2:8">
      <c r="B747" s="21" t="s">
        <v>61</v>
      </c>
      <c r="C747" s="21" t="s">
        <v>239</v>
      </c>
      <c r="D747" s="50">
        <v>45695</v>
      </c>
      <c r="E747" s="21">
        <v>7</v>
      </c>
      <c r="G747"/>
      <c r="H747"/>
    </row>
    <row r="748" spans="2:8">
      <c r="B748" s="21" t="s">
        <v>61</v>
      </c>
      <c r="C748" s="21" t="s">
        <v>239</v>
      </c>
      <c r="D748" s="50">
        <v>45697</v>
      </c>
      <c r="E748" s="21">
        <v>7</v>
      </c>
      <c r="G748"/>
      <c r="H748"/>
    </row>
    <row r="749" spans="2:8">
      <c r="B749" s="21" t="s">
        <v>61</v>
      </c>
      <c r="C749" s="21" t="s">
        <v>239</v>
      </c>
      <c r="D749" s="50">
        <v>45698</v>
      </c>
      <c r="E749" s="21">
        <v>8</v>
      </c>
      <c r="G749"/>
      <c r="H749"/>
    </row>
    <row r="750" spans="2:8">
      <c r="B750" s="21" t="s">
        <v>61</v>
      </c>
      <c r="C750" s="21" t="s">
        <v>239</v>
      </c>
      <c r="D750" s="50">
        <v>45700</v>
      </c>
      <c r="E750" s="21">
        <v>8</v>
      </c>
      <c r="G750"/>
      <c r="H750"/>
    </row>
    <row r="751" spans="2:8">
      <c r="B751" s="21" t="s">
        <v>61</v>
      </c>
      <c r="C751" s="21" t="s">
        <v>239</v>
      </c>
      <c r="D751" s="50">
        <v>45702</v>
      </c>
      <c r="E751" s="21">
        <v>8</v>
      </c>
      <c r="G751"/>
      <c r="H751"/>
    </row>
    <row r="752" spans="2:8">
      <c r="B752" s="21" t="s">
        <v>61</v>
      </c>
      <c r="C752" s="21" t="s">
        <v>239</v>
      </c>
      <c r="D752" s="50">
        <v>45703</v>
      </c>
      <c r="E752" s="21">
        <v>7</v>
      </c>
      <c r="G752"/>
      <c r="H752"/>
    </row>
    <row r="753" spans="2:8">
      <c r="B753" s="21" t="s">
        <v>61</v>
      </c>
      <c r="C753" s="21" t="s">
        <v>239</v>
      </c>
      <c r="D753" s="50">
        <v>45705</v>
      </c>
      <c r="E753" s="21">
        <v>2</v>
      </c>
      <c r="G753"/>
      <c r="H753"/>
    </row>
    <row r="754" spans="2:8">
      <c r="B754" s="21" t="s">
        <v>61</v>
      </c>
      <c r="C754" s="21" t="s">
        <v>239</v>
      </c>
      <c r="D754" s="50">
        <v>45706</v>
      </c>
      <c r="E754" s="21">
        <v>3</v>
      </c>
      <c r="G754"/>
      <c r="H754"/>
    </row>
    <row r="755" spans="2:8">
      <c r="B755" s="21" t="s">
        <v>61</v>
      </c>
      <c r="C755" s="21" t="s">
        <v>239</v>
      </c>
      <c r="D755" s="50">
        <v>45711</v>
      </c>
      <c r="E755" s="21">
        <v>1</v>
      </c>
      <c r="G755"/>
      <c r="H755"/>
    </row>
    <row r="756" spans="2:8">
      <c r="B756" s="21" t="s">
        <v>61</v>
      </c>
      <c r="C756" s="21" t="s">
        <v>239</v>
      </c>
      <c r="D756" s="50">
        <v>45712</v>
      </c>
      <c r="E756" s="21">
        <v>4</v>
      </c>
      <c r="G756"/>
      <c r="H756"/>
    </row>
    <row r="757" spans="2:8">
      <c r="B757" s="21" t="s">
        <v>61</v>
      </c>
      <c r="C757" s="21" t="s">
        <v>239</v>
      </c>
      <c r="D757" s="50">
        <v>45713</v>
      </c>
      <c r="E757" s="21">
        <v>2</v>
      </c>
      <c r="G757"/>
      <c r="H757"/>
    </row>
    <row r="758" spans="2:8">
      <c r="B758" s="21" t="s">
        <v>61</v>
      </c>
      <c r="C758" s="21" t="s">
        <v>239</v>
      </c>
      <c r="D758" s="50">
        <v>45716</v>
      </c>
      <c r="E758" s="21">
        <v>3</v>
      </c>
      <c r="G758"/>
      <c r="H758"/>
    </row>
    <row r="759" spans="2:8">
      <c r="B759" s="21" t="s">
        <v>61</v>
      </c>
      <c r="C759" s="21" t="s">
        <v>239</v>
      </c>
      <c r="D759" s="50">
        <v>45719</v>
      </c>
      <c r="E759" s="21">
        <v>2</v>
      </c>
      <c r="G759"/>
      <c r="H759"/>
    </row>
    <row r="760" spans="2:8">
      <c r="B760" s="21" t="s">
        <v>61</v>
      </c>
      <c r="C760" s="21" t="s">
        <v>239</v>
      </c>
      <c r="D760" s="50">
        <v>45720</v>
      </c>
      <c r="E760" s="21">
        <v>8</v>
      </c>
      <c r="G760"/>
      <c r="H760"/>
    </row>
    <row r="761" spans="2:8">
      <c r="B761" s="21" t="s">
        <v>61</v>
      </c>
      <c r="C761" s="21" t="s">
        <v>239</v>
      </c>
      <c r="D761" s="50">
        <v>45721</v>
      </c>
      <c r="E761" s="21">
        <v>5</v>
      </c>
      <c r="G761"/>
      <c r="H761"/>
    </row>
    <row r="762" spans="2:8">
      <c r="B762" s="21" t="s">
        <v>61</v>
      </c>
      <c r="C762" s="21" t="s">
        <v>239</v>
      </c>
      <c r="D762" s="50">
        <v>45722</v>
      </c>
      <c r="E762" s="21">
        <v>2</v>
      </c>
      <c r="G762"/>
      <c r="H762"/>
    </row>
    <row r="763" spans="2:8">
      <c r="B763" s="21" t="s">
        <v>61</v>
      </c>
      <c r="C763" s="21" t="s">
        <v>239</v>
      </c>
      <c r="D763" s="50">
        <v>45723</v>
      </c>
      <c r="E763" s="21">
        <v>3</v>
      </c>
      <c r="G763"/>
      <c r="H763"/>
    </row>
    <row r="764" spans="2:8">
      <c r="B764" s="21" t="s">
        <v>61</v>
      </c>
      <c r="C764" s="21" t="s">
        <v>239</v>
      </c>
      <c r="D764" s="50">
        <v>45726</v>
      </c>
      <c r="E764" s="21">
        <v>4</v>
      </c>
      <c r="G764"/>
      <c r="H764"/>
    </row>
    <row r="765" spans="2:8">
      <c r="B765" s="21" t="s">
        <v>61</v>
      </c>
      <c r="C765" s="21" t="s">
        <v>239</v>
      </c>
      <c r="D765" s="50">
        <v>45727</v>
      </c>
      <c r="E765" s="21">
        <v>3</v>
      </c>
      <c r="G765"/>
      <c r="H765"/>
    </row>
    <row r="766" spans="2:8">
      <c r="B766" s="21" t="s">
        <v>61</v>
      </c>
      <c r="C766" s="21" t="s">
        <v>239</v>
      </c>
      <c r="D766" s="50">
        <v>45733</v>
      </c>
      <c r="E766" s="21">
        <v>8</v>
      </c>
      <c r="G766"/>
      <c r="H766"/>
    </row>
    <row r="767" spans="2:8">
      <c r="B767" s="21" t="s">
        <v>61</v>
      </c>
      <c r="C767" s="21" t="s">
        <v>239</v>
      </c>
      <c r="D767" s="50">
        <v>45735</v>
      </c>
      <c r="E767" s="21">
        <v>8</v>
      </c>
      <c r="G767"/>
      <c r="H767"/>
    </row>
    <row r="768" spans="2:8">
      <c r="B768" s="21" t="s">
        <v>61</v>
      </c>
      <c r="C768" s="21" t="s">
        <v>239</v>
      </c>
      <c r="D768" s="50">
        <v>45738</v>
      </c>
      <c r="E768" s="21">
        <v>8</v>
      </c>
      <c r="G768"/>
      <c r="H768"/>
    </row>
    <row r="769" spans="2:8">
      <c r="B769" s="21" t="s">
        <v>61</v>
      </c>
      <c r="C769" s="21" t="s">
        <v>239</v>
      </c>
      <c r="D769" s="50">
        <v>45739</v>
      </c>
      <c r="E769" s="21">
        <v>2</v>
      </c>
      <c r="G769"/>
      <c r="H769"/>
    </row>
    <row r="770" spans="2:8">
      <c r="B770" s="21" t="s">
        <v>61</v>
      </c>
      <c r="C770" s="21" t="s">
        <v>239</v>
      </c>
      <c r="D770" s="50">
        <v>45741</v>
      </c>
      <c r="E770" s="21">
        <v>8</v>
      </c>
      <c r="G770"/>
      <c r="H770"/>
    </row>
    <row r="771" spans="2:8">
      <c r="B771" s="21" t="s">
        <v>61</v>
      </c>
      <c r="C771" s="21" t="s">
        <v>239</v>
      </c>
      <c r="D771" s="50">
        <v>45744</v>
      </c>
      <c r="E771" s="21">
        <v>3</v>
      </c>
      <c r="G771"/>
      <c r="H771"/>
    </row>
    <row r="772" spans="2:8">
      <c r="B772" s="21" t="s">
        <v>61</v>
      </c>
      <c r="C772" s="21" t="s">
        <v>239</v>
      </c>
      <c r="D772" s="50">
        <v>45745</v>
      </c>
      <c r="E772" s="21">
        <v>8</v>
      </c>
      <c r="G772"/>
      <c r="H772"/>
    </row>
    <row r="773" spans="2:8">
      <c r="B773" s="21" t="s">
        <v>61</v>
      </c>
      <c r="C773" s="21" t="s">
        <v>239</v>
      </c>
      <c r="D773" s="50">
        <v>45746</v>
      </c>
      <c r="E773" s="21">
        <v>3</v>
      </c>
      <c r="G773"/>
      <c r="H773"/>
    </row>
    <row r="774" spans="2:8">
      <c r="B774" s="21" t="s">
        <v>273</v>
      </c>
      <c r="C774" s="21" t="s">
        <v>240</v>
      </c>
      <c r="D774" s="50">
        <v>45659</v>
      </c>
      <c r="E774" s="21">
        <v>8</v>
      </c>
      <c r="G774"/>
      <c r="H774"/>
    </row>
    <row r="775" spans="2:8">
      <c r="B775" s="21" t="s">
        <v>273</v>
      </c>
      <c r="C775" s="21" t="s">
        <v>240</v>
      </c>
      <c r="D775" s="50">
        <v>45661</v>
      </c>
      <c r="E775" s="21">
        <v>6</v>
      </c>
      <c r="G775"/>
      <c r="H775"/>
    </row>
    <row r="776" spans="2:8">
      <c r="B776" s="21" t="s">
        <v>273</v>
      </c>
      <c r="C776" s="21" t="s">
        <v>240</v>
      </c>
      <c r="D776" s="50">
        <v>45663</v>
      </c>
      <c r="E776" s="21">
        <v>5</v>
      </c>
      <c r="G776"/>
      <c r="H776"/>
    </row>
    <row r="777" spans="2:8">
      <c r="B777" s="21" t="s">
        <v>273</v>
      </c>
      <c r="C777" s="21" t="s">
        <v>240</v>
      </c>
      <c r="D777" s="50">
        <v>45665</v>
      </c>
      <c r="E777" s="21">
        <v>7</v>
      </c>
      <c r="G777"/>
      <c r="H777"/>
    </row>
    <row r="778" spans="2:8">
      <c r="B778" s="21" t="s">
        <v>273</v>
      </c>
      <c r="C778" s="21" t="s">
        <v>240</v>
      </c>
      <c r="D778" s="50">
        <v>45668</v>
      </c>
      <c r="E778" s="21">
        <v>3</v>
      </c>
      <c r="G778"/>
      <c r="H778"/>
    </row>
    <row r="779" spans="2:8">
      <c r="B779" s="21" t="s">
        <v>273</v>
      </c>
      <c r="C779" s="21" t="s">
        <v>240</v>
      </c>
      <c r="D779" s="50">
        <v>45669</v>
      </c>
      <c r="E779" s="21">
        <v>8</v>
      </c>
      <c r="G779"/>
      <c r="H779"/>
    </row>
    <row r="780" spans="2:8">
      <c r="B780" s="21" t="s">
        <v>273</v>
      </c>
      <c r="C780" s="21" t="s">
        <v>240</v>
      </c>
      <c r="D780" s="50">
        <v>45670</v>
      </c>
      <c r="E780" s="21">
        <v>6</v>
      </c>
      <c r="G780"/>
      <c r="H780"/>
    </row>
    <row r="781" spans="2:8">
      <c r="B781" s="21" t="s">
        <v>273</v>
      </c>
      <c r="C781" s="21" t="s">
        <v>240</v>
      </c>
      <c r="D781" s="50">
        <v>45674</v>
      </c>
      <c r="E781" s="21">
        <v>8</v>
      </c>
      <c r="G781"/>
      <c r="H781"/>
    </row>
    <row r="782" spans="2:8">
      <c r="B782" s="21" t="s">
        <v>273</v>
      </c>
      <c r="C782" s="21" t="s">
        <v>240</v>
      </c>
      <c r="D782" s="50">
        <v>45676</v>
      </c>
      <c r="E782" s="21">
        <v>8</v>
      </c>
      <c r="G782"/>
      <c r="H782"/>
    </row>
    <row r="783" spans="2:8">
      <c r="B783" s="21" t="s">
        <v>273</v>
      </c>
      <c r="C783" s="21" t="s">
        <v>240</v>
      </c>
      <c r="D783" s="50">
        <v>45678</v>
      </c>
      <c r="E783" s="21">
        <v>3</v>
      </c>
      <c r="G783"/>
      <c r="H783"/>
    </row>
    <row r="784" spans="2:8">
      <c r="B784" s="21" t="s">
        <v>273</v>
      </c>
      <c r="C784" s="21" t="s">
        <v>240</v>
      </c>
      <c r="D784" s="50">
        <v>45679</v>
      </c>
      <c r="E784" s="21">
        <v>7</v>
      </c>
      <c r="G784"/>
      <c r="H784"/>
    </row>
    <row r="785" spans="2:8">
      <c r="B785" s="21" t="s">
        <v>273</v>
      </c>
      <c r="C785" s="21" t="s">
        <v>240</v>
      </c>
      <c r="D785" s="50">
        <v>45681</v>
      </c>
      <c r="E785" s="21">
        <v>1</v>
      </c>
      <c r="G785"/>
      <c r="H785"/>
    </row>
    <row r="786" spans="2:8">
      <c r="B786" s="21" t="s">
        <v>273</v>
      </c>
      <c r="C786" s="21" t="s">
        <v>240</v>
      </c>
      <c r="D786" s="50">
        <v>45683</v>
      </c>
      <c r="E786" s="21">
        <v>8</v>
      </c>
      <c r="G786"/>
      <c r="H786"/>
    </row>
    <row r="787" spans="2:8">
      <c r="B787" s="21" t="s">
        <v>273</v>
      </c>
      <c r="C787" s="21" t="s">
        <v>240</v>
      </c>
      <c r="D787" s="50">
        <v>45687</v>
      </c>
      <c r="E787" s="21">
        <v>8</v>
      </c>
      <c r="G787"/>
      <c r="H787"/>
    </row>
    <row r="788" spans="2:8">
      <c r="B788" s="21" t="s">
        <v>273</v>
      </c>
      <c r="C788" s="21" t="s">
        <v>240</v>
      </c>
      <c r="D788" s="50">
        <v>45688</v>
      </c>
      <c r="E788" s="21">
        <v>2</v>
      </c>
      <c r="G788"/>
      <c r="H788"/>
    </row>
    <row r="789" spans="2:8">
      <c r="B789" s="21" t="s">
        <v>273</v>
      </c>
      <c r="C789" s="21" t="s">
        <v>240</v>
      </c>
      <c r="D789" s="50">
        <v>45692</v>
      </c>
      <c r="E789" s="21">
        <v>5</v>
      </c>
      <c r="G789"/>
      <c r="H789"/>
    </row>
    <row r="790" spans="2:8">
      <c r="B790" s="21" t="s">
        <v>273</v>
      </c>
      <c r="C790" s="21" t="s">
        <v>240</v>
      </c>
      <c r="D790" s="50">
        <v>45693</v>
      </c>
      <c r="E790" s="21">
        <v>2</v>
      </c>
      <c r="G790"/>
      <c r="H790"/>
    </row>
    <row r="791" spans="2:8">
      <c r="B791" s="21" t="s">
        <v>273</v>
      </c>
      <c r="C791" s="21" t="s">
        <v>240</v>
      </c>
      <c r="D791" s="50">
        <v>45694</v>
      </c>
      <c r="E791" s="21">
        <v>8</v>
      </c>
      <c r="G791"/>
      <c r="H791"/>
    </row>
    <row r="792" spans="2:8">
      <c r="B792" s="21" t="s">
        <v>273</v>
      </c>
      <c r="C792" s="21" t="s">
        <v>240</v>
      </c>
      <c r="D792" s="50">
        <v>45695</v>
      </c>
      <c r="E792" s="21">
        <v>7</v>
      </c>
      <c r="G792"/>
      <c r="H792"/>
    </row>
    <row r="793" spans="2:8">
      <c r="B793" s="21" t="s">
        <v>273</v>
      </c>
      <c r="C793" s="21" t="s">
        <v>240</v>
      </c>
      <c r="D793" s="50">
        <v>45697</v>
      </c>
      <c r="E793" s="21">
        <v>3</v>
      </c>
      <c r="G793"/>
      <c r="H793"/>
    </row>
    <row r="794" spans="2:8">
      <c r="B794" s="21" t="s">
        <v>273</v>
      </c>
      <c r="C794" s="21" t="s">
        <v>240</v>
      </c>
      <c r="D794" s="50">
        <v>45699</v>
      </c>
      <c r="E794" s="21">
        <v>8</v>
      </c>
      <c r="G794"/>
      <c r="H794"/>
    </row>
    <row r="795" spans="2:8">
      <c r="B795" s="21" t="s">
        <v>273</v>
      </c>
      <c r="C795" s="21" t="s">
        <v>240</v>
      </c>
      <c r="D795" s="50">
        <v>45702</v>
      </c>
      <c r="E795" s="21">
        <v>7</v>
      </c>
      <c r="G795"/>
      <c r="H795"/>
    </row>
    <row r="796" spans="2:8">
      <c r="B796" s="21" t="s">
        <v>273</v>
      </c>
      <c r="C796" s="21" t="s">
        <v>240</v>
      </c>
      <c r="D796" s="50">
        <v>45703</v>
      </c>
      <c r="E796" s="21">
        <v>7</v>
      </c>
      <c r="G796"/>
      <c r="H796"/>
    </row>
    <row r="797" spans="2:8">
      <c r="B797" s="21" t="s">
        <v>273</v>
      </c>
      <c r="C797" s="21" t="s">
        <v>240</v>
      </c>
      <c r="D797" s="50">
        <v>45706</v>
      </c>
      <c r="E797" s="21">
        <v>4</v>
      </c>
      <c r="G797"/>
      <c r="H797"/>
    </row>
    <row r="798" spans="2:8">
      <c r="B798" s="21" t="s">
        <v>273</v>
      </c>
      <c r="C798" s="21" t="s">
        <v>240</v>
      </c>
      <c r="D798" s="50">
        <v>45710</v>
      </c>
      <c r="E798" s="21">
        <v>3</v>
      </c>
      <c r="G798"/>
      <c r="H798"/>
    </row>
    <row r="799" spans="2:8">
      <c r="B799" s="21" t="s">
        <v>273</v>
      </c>
      <c r="C799" s="21" t="s">
        <v>240</v>
      </c>
      <c r="D799" s="50">
        <v>45713</v>
      </c>
      <c r="E799" s="21">
        <v>3</v>
      </c>
      <c r="G799"/>
      <c r="H799"/>
    </row>
    <row r="800" spans="2:8">
      <c r="B800" s="21" t="s">
        <v>273</v>
      </c>
      <c r="C800" s="21" t="s">
        <v>240</v>
      </c>
      <c r="D800" s="50">
        <v>45714</v>
      </c>
      <c r="E800" s="21">
        <v>4</v>
      </c>
      <c r="G800"/>
      <c r="H800"/>
    </row>
    <row r="801" spans="2:8">
      <c r="B801" s="21" t="s">
        <v>273</v>
      </c>
      <c r="C801" s="21" t="s">
        <v>240</v>
      </c>
      <c r="D801" s="50">
        <v>45717</v>
      </c>
      <c r="E801" s="21">
        <v>8</v>
      </c>
      <c r="G801"/>
      <c r="H801"/>
    </row>
    <row r="802" spans="2:8">
      <c r="B802" s="21" t="s">
        <v>273</v>
      </c>
      <c r="C802" s="21" t="s">
        <v>240</v>
      </c>
      <c r="D802" s="50">
        <v>45719</v>
      </c>
      <c r="E802" s="21">
        <v>3</v>
      </c>
      <c r="G802"/>
      <c r="H802"/>
    </row>
    <row r="803" spans="2:8">
      <c r="B803" s="21" t="s">
        <v>273</v>
      </c>
      <c r="C803" s="21" t="s">
        <v>240</v>
      </c>
      <c r="D803" s="50">
        <v>45724</v>
      </c>
      <c r="E803" s="21">
        <v>7</v>
      </c>
      <c r="G803"/>
      <c r="H803"/>
    </row>
    <row r="804" spans="2:8">
      <c r="B804" s="21" t="s">
        <v>273</v>
      </c>
      <c r="C804" s="21" t="s">
        <v>240</v>
      </c>
      <c r="D804" s="50">
        <v>45725</v>
      </c>
      <c r="E804" s="21">
        <v>7</v>
      </c>
      <c r="G804"/>
      <c r="H804"/>
    </row>
    <row r="805" spans="2:8">
      <c r="B805" s="21" t="s">
        <v>273</v>
      </c>
      <c r="C805" s="21" t="s">
        <v>240</v>
      </c>
      <c r="D805" s="50">
        <v>45726</v>
      </c>
      <c r="E805" s="21">
        <v>8</v>
      </c>
      <c r="G805"/>
      <c r="H805"/>
    </row>
    <row r="806" spans="2:8">
      <c r="B806" s="21" t="s">
        <v>273</v>
      </c>
      <c r="C806" s="21" t="s">
        <v>240</v>
      </c>
      <c r="D806" s="50">
        <v>45728</v>
      </c>
      <c r="E806" s="21">
        <v>3</v>
      </c>
      <c r="G806"/>
      <c r="H806"/>
    </row>
    <row r="807" spans="2:8">
      <c r="B807" s="21" t="s">
        <v>273</v>
      </c>
      <c r="C807" s="21" t="s">
        <v>240</v>
      </c>
      <c r="D807" s="50">
        <v>45730</v>
      </c>
      <c r="E807" s="21">
        <v>8</v>
      </c>
      <c r="G807"/>
      <c r="H807"/>
    </row>
    <row r="808" spans="2:8">
      <c r="B808" s="21" t="s">
        <v>273</v>
      </c>
      <c r="C808" s="21" t="s">
        <v>240</v>
      </c>
      <c r="D808" s="50">
        <v>45732</v>
      </c>
      <c r="E808" s="21">
        <v>1</v>
      </c>
      <c r="G808"/>
      <c r="H808"/>
    </row>
    <row r="809" spans="2:8">
      <c r="B809" s="21" t="s">
        <v>273</v>
      </c>
      <c r="C809" s="21" t="s">
        <v>240</v>
      </c>
      <c r="D809" s="50">
        <v>45733</v>
      </c>
      <c r="E809" s="21">
        <v>5</v>
      </c>
      <c r="G809"/>
      <c r="H809"/>
    </row>
    <row r="810" spans="2:8">
      <c r="B810" s="21" t="s">
        <v>273</v>
      </c>
      <c r="C810" s="21" t="s">
        <v>240</v>
      </c>
      <c r="D810" s="50">
        <v>45741</v>
      </c>
      <c r="E810" s="21">
        <v>8</v>
      </c>
      <c r="G810"/>
      <c r="H810"/>
    </row>
    <row r="811" spans="2:8">
      <c r="B811" s="21" t="s">
        <v>273</v>
      </c>
      <c r="C811" s="21" t="s">
        <v>240</v>
      </c>
      <c r="D811" s="50">
        <v>45742</v>
      </c>
      <c r="E811" s="21">
        <v>7</v>
      </c>
      <c r="G811"/>
      <c r="H811"/>
    </row>
    <row r="812" spans="2:8">
      <c r="B812" s="21" t="s">
        <v>273</v>
      </c>
      <c r="C812" s="21" t="s">
        <v>240</v>
      </c>
      <c r="D812" s="50">
        <v>45744</v>
      </c>
      <c r="E812" s="21">
        <v>2</v>
      </c>
      <c r="G812"/>
      <c r="H812"/>
    </row>
    <row r="813" spans="2:8">
      <c r="B813" s="21" t="s">
        <v>273</v>
      </c>
      <c r="C813" s="21" t="s">
        <v>240</v>
      </c>
      <c r="D813" s="50">
        <v>45746</v>
      </c>
      <c r="E813" s="21">
        <v>4</v>
      </c>
      <c r="G813"/>
      <c r="H813"/>
    </row>
    <row r="814" spans="2:8">
      <c r="B814" s="21" t="s">
        <v>41</v>
      </c>
      <c r="C814" s="21" t="s">
        <v>241</v>
      </c>
      <c r="D814" s="50">
        <v>45658</v>
      </c>
      <c r="E814" s="21">
        <v>2</v>
      </c>
      <c r="G814"/>
      <c r="H814"/>
    </row>
    <row r="815" spans="2:8">
      <c r="B815" s="21" t="s">
        <v>41</v>
      </c>
      <c r="C815" s="21" t="s">
        <v>241</v>
      </c>
      <c r="D815" s="50">
        <v>45659</v>
      </c>
      <c r="E815" s="21">
        <v>7</v>
      </c>
      <c r="G815"/>
      <c r="H815"/>
    </row>
    <row r="816" spans="2:8">
      <c r="B816" s="21" t="s">
        <v>41</v>
      </c>
      <c r="C816" s="21" t="s">
        <v>241</v>
      </c>
      <c r="D816" s="50">
        <v>45668</v>
      </c>
      <c r="E816" s="21">
        <v>2</v>
      </c>
      <c r="G816"/>
      <c r="H816"/>
    </row>
    <row r="817" spans="2:8">
      <c r="B817" s="21" t="s">
        <v>41</v>
      </c>
      <c r="C817" s="21" t="s">
        <v>241</v>
      </c>
      <c r="D817" s="50">
        <v>45669</v>
      </c>
      <c r="E817" s="21">
        <v>1</v>
      </c>
      <c r="G817"/>
      <c r="H817"/>
    </row>
    <row r="818" spans="2:8">
      <c r="B818" s="21" t="s">
        <v>41</v>
      </c>
      <c r="C818" s="21" t="s">
        <v>241</v>
      </c>
      <c r="D818" s="50">
        <v>45670</v>
      </c>
      <c r="E818" s="21">
        <v>3</v>
      </c>
      <c r="G818"/>
      <c r="H818"/>
    </row>
    <row r="819" spans="2:8">
      <c r="B819" s="21" t="s">
        <v>41</v>
      </c>
      <c r="C819" s="21" t="s">
        <v>241</v>
      </c>
      <c r="D819" s="50">
        <v>45673</v>
      </c>
      <c r="E819" s="21">
        <v>4</v>
      </c>
      <c r="G819"/>
      <c r="H819"/>
    </row>
    <row r="820" spans="2:8">
      <c r="B820" s="21" t="s">
        <v>41</v>
      </c>
      <c r="C820" s="21" t="s">
        <v>241</v>
      </c>
      <c r="D820" s="50">
        <v>45677</v>
      </c>
      <c r="E820" s="21">
        <v>2</v>
      </c>
      <c r="G820"/>
      <c r="H820"/>
    </row>
    <row r="821" spans="2:8">
      <c r="B821" s="21" t="s">
        <v>41</v>
      </c>
      <c r="C821" s="21" t="s">
        <v>241</v>
      </c>
      <c r="D821" s="50">
        <v>45682</v>
      </c>
      <c r="E821" s="21">
        <v>8</v>
      </c>
      <c r="G821"/>
      <c r="H821"/>
    </row>
    <row r="822" spans="2:8">
      <c r="B822" s="21" t="s">
        <v>41</v>
      </c>
      <c r="C822" s="21" t="s">
        <v>241</v>
      </c>
      <c r="D822" s="50">
        <v>45684</v>
      </c>
      <c r="E822" s="21">
        <v>1</v>
      </c>
      <c r="G822"/>
      <c r="H822"/>
    </row>
    <row r="823" spans="2:8">
      <c r="B823" s="21" t="s">
        <v>41</v>
      </c>
      <c r="C823" s="21" t="s">
        <v>241</v>
      </c>
      <c r="D823" s="50">
        <v>45685</v>
      </c>
      <c r="E823" s="21">
        <v>5</v>
      </c>
      <c r="G823"/>
      <c r="H823"/>
    </row>
    <row r="824" spans="2:8">
      <c r="B824" s="21" t="s">
        <v>41</v>
      </c>
      <c r="C824" s="21" t="s">
        <v>241</v>
      </c>
      <c r="D824" s="50">
        <v>45686</v>
      </c>
      <c r="E824" s="21">
        <v>8</v>
      </c>
      <c r="G824"/>
      <c r="H824"/>
    </row>
    <row r="825" spans="2:8">
      <c r="B825" s="21" t="s">
        <v>41</v>
      </c>
      <c r="C825" s="21" t="s">
        <v>241</v>
      </c>
      <c r="D825" s="50">
        <v>45689</v>
      </c>
      <c r="E825" s="21">
        <v>2</v>
      </c>
      <c r="G825"/>
      <c r="H825"/>
    </row>
    <row r="826" spans="2:8">
      <c r="B826" s="21" t="s">
        <v>41</v>
      </c>
      <c r="C826" s="21" t="s">
        <v>241</v>
      </c>
      <c r="D826" s="50">
        <v>45691</v>
      </c>
      <c r="E826" s="21">
        <v>1</v>
      </c>
      <c r="G826"/>
      <c r="H826"/>
    </row>
    <row r="827" spans="2:8">
      <c r="B827" s="21" t="s">
        <v>41</v>
      </c>
      <c r="C827" s="21" t="s">
        <v>241</v>
      </c>
      <c r="D827" s="50">
        <v>45692</v>
      </c>
      <c r="E827" s="21">
        <v>2</v>
      </c>
      <c r="G827"/>
      <c r="H827"/>
    </row>
    <row r="828" spans="2:8">
      <c r="B828" s="21" t="s">
        <v>41</v>
      </c>
      <c r="C828" s="21" t="s">
        <v>241</v>
      </c>
      <c r="D828" s="50">
        <v>45697</v>
      </c>
      <c r="E828" s="21">
        <v>6</v>
      </c>
      <c r="G828"/>
      <c r="H828"/>
    </row>
    <row r="829" spans="2:8">
      <c r="B829" s="21" t="s">
        <v>41</v>
      </c>
      <c r="C829" s="21" t="s">
        <v>241</v>
      </c>
      <c r="D829" s="50">
        <v>45698</v>
      </c>
      <c r="E829" s="21">
        <v>7</v>
      </c>
      <c r="G829"/>
      <c r="H829"/>
    </row>
    <row r="830" spans="2:8">
      <c r="B830" s="21" t="s">
        <v>41</v>
      </c>
      <c r="C830" s="21" t="s">
        <v>241</v>
      </c>
      <c r="D830" s="50">
        <v>45702</v>
      </c>
      <c r="E830" s="21">
        <v>7</v>
      </c>
      <c r="G830"/>
      <c r="H830"/>
    </row>
    <row r="831" spans="2:8">
      <c r="B831" s="21" t="s">
        <v>41</v>
      </c>
      <c r="C831" s="21" t="s">
        <v>241</v>
      </c>
      <c r="D831" s="50">
        <v>45703</v>
      </c>
      <c r="E831" s="21">
        <v>8</v>
      </c>
      <c r="G831"/>
      <c r="H831"/>
    </row>
    <row r="832" spans="2:8">
      <c r="B832" s="21" t="s">
        <v>41</v>
      </c>
      <c r="C832" s="21" t="s">
        <v>241</v>
      </c>
      <c r="D832" s="50">
        <v>45705</v>
      </c>
      <c r="E832" s="21">
        <v>4</v>
      </c>
      <c r="G832"/>
      <c r="H832"/>
    </row>
    <row r="833" spans="2:8">
      <c r="B833" s="21" t="s">
        <v>41</v>
      </c>
      <c r="C833" s="21" t="s">
        <v>241</v>
      </c>
      <c r="D833" s="50">
        <v>45707</v>
      </c>
      <c r="E833" s="21">
        <v>4</v>
      </c>
      <c r="G833"/>
      <c r="H833"/>
    </row>
    <row r="834" spans="2:8">
      <c r="B834" s="21" t="s">
        <v>41</v>
      </c>
      <c r="C834" s="21" t="s">
        <v>241</v>
      </c>
      <c r="D834" s="50">
        <v>45710</v>
      </c>
      <c r="E834" s="21">
        <v>6</v>
      </c>
      <c r="G834"/>
      <c r="H834"/>
    </row>
    <row r="835" spans="2:8">
      <c r="B835" s="21" t="s">
        <v>41</v>
      </c>
      <c r="C835" s="21" t="s">
        <v>241</v>
      </c>
      <c r="D835" s="50">
        <v>45712</v>
      </c>
      <c r="E835" s="21">
        <v>6</v>
      </c>
      <c r="G835"/>
      <c r="H835"/>
    </row>
    <row r="836" spans="2:8">
      <c r="B836" s="21" t="s">
        <v>41</v>
      </c>
      <c r="C836" s="21" t="s">
        <v>241</v>
      </c>
      <c r="D836" s="50">
        <v>45715</v>
      </c>
      <c r="E836" s="21">
        <v>8</v>
      </c>
      <c r="G836"/>
      <c r="H836"/>
    </row>
    <row r="837" spans="2:8">
      <c r="B837" s="21" t="s">
        <v>41</v>
      </c>
      <c r="C837" s="21" t="s">
        <v>241</v>
      </c>
      <c r="D837" s="50">
        <v>45719</v>
      </c>
      <c r="E837" s="21">
        <v>2</v>
      </c>
      <c r="G837"/>
      <c r="H837"/>
    </row>
    <row r="838" spans="2:8">
      <c r="B838" s="21" t="s">
        <v>41</v>
      </c>
      <c r="C838" s="21" t="s">
        <v>241</v>
      </c>
      <c r="D838" s="50">
        <v>45722</v>
      </c>
      <c r="E838" s="21">
        <v>1</v>
      </c>
      <c r="G838"/>
      <c r="H838"/>
    </row>
    <row r="839" spans="2:8">
      <c r="B839" s="21" t="s">
        <v>41</v>
      </c>
      <c r="C839" s="21" t="s">
        <v>241</v>
      </c>
      <c r="D839" s="50">
        <v>45723</v>
      </c>
      <c r="E839" s="21">
        <v>4</v>
      </c>
      <c r="G839"/>
      <c r="H839"/>
    </row>
    <row r="840" spans="2:8">
      <c r="B840" s="21" t="s">
        <v>41</v>
      </c>
      <c r="C840" s="21" t="s">
        <v>241</v>
      </c>
      <c r="D840" s="50">
        <v>45726</v>
      </c>
      <c r="E840" s="21">
        <v>7</v>
      </c>
      <c r="G840"/>
      <c r="H840"/>
    </row>
    <row r="841" spans="2:8">
      <c r="B841" s="21" t="s">
        <v>41</v>
      </c>
      <c r="C841" s="21" t="s">
        <v>241</v>
      </c>
      <c r="D841" s="50">
        <v>45728</v>
      </c>
      <c r="E841" s="21">
        <v>4</v>
      </c>
      <c r="G841"/>
      <c r="H841"/>
    </row>
    <row r="842" spans="2:8">
      <c r="B842" s="21" t="s">
        <v>41</v>
      </c>
      <c r="C842" s="21" t="s">
        <v>241</v>
      </c>
      <c r="D842" s="50">
        <v>45732</v>
      </c>
      <c r="E842" s="21">
        <v>5</v>
      </c>
      <c r="G842"/>
      <c r="H842"/>
    </row>
    <row r="843" spans="2:8">
      <c r="B843" s="21" t="s">
        <v>41</v>
      </c>
      <c r="C843" s="21" t="s">
        <v>241</v>
      </c>
      <c r="D843" s="50">
        <v>45735</v>
      </c>
      <c r="E843" s="21">
        <v>8</v>
      </c>
      <c r="G843"/>
      <c r="H843"/>
    </row>
    <row r="844" spans="2:8">
      <c r="B844" s="21" t="s">
        <v>41</v>
      </c>
      <c r="C844" s="21" t="s">
        <v>241</v>
      </c>
      <c r="D844" s="50">
        <v>45738</v>
      </c>
      <c r="E844" s="21">
        <v>4</v>
      </c>
      <c r="G844"/>
      <c r="H844"/>
    </row>
    <row r="845" spans="2:8">
      <c r="B845" s="21" t="s">
        <v>41</v>
      </c>
      <c r="C845" s="21" t="s">
        <v>241</v>
      </c>
      <c r="D845" s="50">
        <v>45741</v>
      </c>
      <c r="E845" s="21">
        <v>8</v>
      </c>
      <c r="G845"/>
      <c r="H845"/>
    </row>
    <row r="846" spans="2:8">
      <c r="B846" s="21" t="s">
        <v>41</v>
      </c>
      <c r="C846" s="21" t="s">
        <v>241</v>
      </c>
      <c r="D846" s="50">
        <v>45745</v>
      </c>
      <c r="E846" s="21">
        <v>8</v>
      </c>
      <c r="G846"/>
      <c r="H846"/>
    </row>
    <row r="847" spans="2:8">
      <c r="B847" s="21" t="s">
        <v>41</v>
      </c>
      <c r="C847" s="21" t="s">
        <v>241</v>
      </c>
      <c r="D847" s="50">
        <v>45747</v>
      </c>
      <c r="E847" s="21">
        <v>6</v>
      </c>
      <c r="G847"/>
      <c r="H847"/>
    </row>
    <row r="848" spans="2:8">
      <c r="B848" s="21" t="s">
        <v>58</v>
      </c>
      <c r="C848" s="21" t="s">
        <v>241</v>
      </c>
      <c r="D848" s="50">
        <v>45658</v>
      </c>
      <c r="E848" s="21">
        <v>4</v>
      </c>
      <c r="G848"/>
      <c r="H848"/>
    </row>
    <row r="849" spans="2:8">
      <c r="B849" s="21" t="s">
        <v>58</v>
      </c>
      <c r="C849" s="21" t="s">
        <v>241</v>
      </c>
      <c r="D849" s="50">
        <v>45659</v>
      </c>
      <c r="E849" s="21">
        <v>8</v>
      </c>
      <c r="G849"/>
      <c r="H849"/>
    </row>
    <row r="850" spans="2:8">
      <c r="B850" s="21" t="s">
        <v>58</v>
      </c>
      <c r="C850" s="21" t="s">
        <v>241</v>
      </c>
      <c r="D850" s="50">
        <v>45662</v>
      </c>
      <c r="E850" s="21">
        <v>3</v>
      </c>
      <c r="G850"/>
      <c r="H850"/>
    </row>
    <row r="851" spans="2:8">
      <c r="B851" s="21" t="s">
        <v>58</v>
      </c>
      <c r="C851" s="21" t="s">
        <v>241</v>
      </c>
      <c r="D851" s="50">
        <v>45664</v>
      </c>
      <c r="E851" s="21">
        <v>5</v>
      </c>
      <c r="G851"/>
      <c r="H851"/>
    </row>
    <row r="852" spans="2:8">
      <c r="B852" s="21" t="s">
        <v>58</v>
      </c>
      <c r="C852" s="21" t="s">
        <v>241</v>
      </c>
      <c r="D852" s="50">
        <v>45669</v>
      </c>
      <c r="E852" s="21">
        <v>2</v>
      </c>
      <c r="G852"/>
      <c r="H852"/>
    </row>
    <row r="853" spans="2:8">
      <c r="B853" s="21" t="s">
        <v>58</v>
      </c>
      <c r="C853" s="21" t="s">
        <v>241</v>
      </c>
      <c r="D853" s="50">
        <v>45672</v>
      </c>
      <c r="E853" s="21">
        <v>1</v>
      </c>
      <c r="G853"/>
      <c r="H853"/>
    </row>
    <row r="854" spans="2:8">
      <c r="B854" s="21" t="s">
        <v>58</v>
      </c>
      <c r="C854" s="21" t="s">
        <v>241</v>
      </c>
      <c r="D854" s="50">
        <v>45679</v>
      </c>
      <c r="E854" s="21">
        <v>4</v>
      </c>
      <c r="G854"/>
      <c r="H854"/>
    </row>
    <row r="855" spans="2:8">
      <c r="B855" s="21" t="s">
        <v>58</v>
      </c>
      <c r="C855" s="21" t="s">
        <v>241</v>
      </c>
      <c r="D855" s="50">
        <v>45680</v>
      </c>
      <c r="E855" s="21">
        <v>8</v>
      </c>
      <c r="G855"/>
      <c r="H855"/>
    </row>
    <row r="856" spans="2:8">
      <c r="B856" s="21" t="s">
        <v>58</v>
      </c>
      <c r="C856" s="21" t="s">
        <v>241</v>
      </c>
      <c r="D856" s="50">
        <v>45682</v>
      </c>
      <c r="E856" s="21">
        <v>1</v>
      </c>
      <c r="G856"/>
      <c r="H856"/>
    </row>
    <row r="857" spans="2:8">
      <c r="B857" s="21" t="s">
        <v>58</v>
      </c>
      <c r="C857" s="21" t="s">
        <v>241</v>
      </c>
      <c r="D857" s="50">
        <v>45687</v>
      </c>
      <c r="E857" s="21">
        <v>2</v>
      </c>
      <c r="G857"/>
      <c r="H857"/>
    </row>
    <row r="858" spans="2:8">
      <c r="B858" s="21" t="s">
        <v>58</v>
      </c>
      <c r="C858" s="21" t="s">
        <v>241</v>
      </c>
      <c r="D858" s="50">
        <v>45688</v>
      </c>
      <c r="E858" s="21">
        <v>4</v>
      </c>
      <c r="G858"/>
      <c r="H858"/>
    </row>
    <row r="859" spans="2:8">
      <c r="B859" s="21" t="s">
        <v>58</v>
      </c>
      <c r="C859" s="21" t="s">
        <v>241</v>
      </c>
      <c r="D859" s="50">
        <v>45692</v>
      </c>
      <c r="E859" s="21">
        <v>8</v>
      </c>
      <c r="G859"/>
      <c r="H859"/>
    </row>
    <row r="860" spans="2:8">
      <c r="B860" s="21" t="s">
        <v>58</v>
      </c>
      <c r="C860" s="21" t="s">
        <v>241</v>
      </c>
      <c r="D860" s="50">
        <v>45693</v>
      </c>
      <c r="E860" s="21">
        <v>8</v>
      </c>
      <c r="G860"/>
      <c r="H860"/>
    </row>
    <row r="861" spans="2:8">
      <c r="B861" s="21" t="s">
        <v>58</v>
      </c>
      <c r="C861" s="21" t="s">
        <v>241</v>
      </c>
      <c r="D861" s="50">
        <v>45694</v>
      </c>
      <c r="E861" s="21">
        <v>2</v>
      </c>
      <c r="G861"/>
      <c r="H861"/>
    </row>
    <row r="862" spans="2:8">
      <c r="B862" s="21" t="s">
        <v>58</v>
      </c>
      <c r="C862" s="21" t="s">
        <v>241</v>
      </c>
      <c r="D862" s="50">
        <v>45695</v>
      </c>
      <c r="E862" s="21">
        <v>7</v>
      </c>
      <c r="G862"/>
      <c r="H862"/>
    </row>
    <row r="863" spans="2:8">
      <c r="B863" s="21" t="s">
        <v>58</v>
      </c>
      <c r="C863" s="21" t="s">
        <v>241</v>
      </c>
      <c r="D863" s="50">
        <v>45696</v>
      </c>
      <c r="E863" s="21">
        <v>3</v>
      </c>
      <c r="G863"/>
      <c r="H863"/>
    </row>
    <row r="864" spans="2:8">
      <c r="B864" s="21" t="s">
        <v>58</v>
      </c>
      <c r="C864" s="21" t="s">
        <v>241</v>
      </c>
      <c r="D864" s="50">
        <v>45698</v>
      </c>
      <c r="E864" s="21">
        <v>5</v>
      </c>
      <c r="G864"/>
      <c r="H864"/>
    </row>
    <row r="865" spans="2:8">
      <c r="B865" s="21" t="s">
        <v>58</v>
      </c>
      <c r="C865" s="21" t="s">
        <v>241</v>
      </c>
      <c r="D865" s="50">
        <v>45699</v>
      </c>
      <c r="E865" s="21">
        <v>8</v>
      </c>
      <c r="G865"/>
      <c r="H865"/>
    </row>
    <row r="866" spans="2:8">
      <c r="B866" s="21" t="s">
        <v>58</v>
      </c>
      <c r="C866" s="21" t="s">
        <v>241</v>
      </c>
      <c r="D866" s="50">
        <v>45700</v>
      </c>
      <c r="E866" s="21">
        <v>8</v>
      </c>
      <c r="G866"/>
      <c r="H866"/>
    </row>
    <row r="867" spans="2:8">
      <c r="B867" s="21" t="s">
        <v>58</v>
      </c>
      <c r="C867" s="21" t="s">
        <v>241</v>
      </c>
      <c r="D867" s="50">
        <v>45701</v>
      </c>
      <c r="E867" s="21">
        <v>8</v>
      </c>
      <c r="G867"/>
      <c r="H867"/>
    </row>
    <row r="868" spans="2:8">
      <c r="B868" s="21" t="s">
        <v>58</v>
      </c>
      <c r="C868" s="21" t="s">
        <v>241</v>
      </c>
      <c r="D868" s="50">
        <v>45703</v>
      </c>
      <c r="E868" s="21">
        <v>8</v>
      </c>
      <c r="G868"/>
      <c r="H868"/>
    </row>
    <row r="869" spans="2:8">
      <c r="B869" s="21" t="s">
        <v>58</v>
      </c>
      <c r="C869" s="21" t="s">
        <v>241</v>
      </c>
      <c r="D869" s="50">
        <v>45706</v>
      </c>
      <c r="E869" s="21">
        <v>4</v>
      </c>
      <c r="G869"/>
      <c r="H869"/>
    </row>
    <row r="870" spans="2:8">
      <c r="B870" s="21" t="s">
        <v>58</v>
      </c>
      <c r="C870" s="21" t="s">
        <v>241</v>
      </c>
      <c r="D870" s="50">
        <v>45707</v>
      </c>
      <c r="E870" s="21">
        <v>4</v>
      </c>
      <c r="G870"/>
      <c r="H870"/>
    </row>
    <row r="871" spans="2:8">
      <c r="B871" s="21" t="s">
        <v>58</v>
      </c>
      <c r="C871" s="21" t="s">
        <v>241</v>
      </c>
      <c r="D871" s="50">
        <v>45710</v>
      </c>
      <c r="E871" s="21">
        <v>4</v>
      </c>
      <c r="G871"/>
      <c r="H871"/>
    </row>
    <row r="872" spans="2:8">
      <c r="B872" s="21" t="s">
        <v>58</v>
      </c>
      <c r="C872" s="21" t="s">
        <v>241</v>
      </c>
      <c r="D872" s="50">
        <v>45713</v>
      </c>
      <c r="E872" s="21">
        <v>5</v>
      </c>
      <c r="G872"/>
      <c r="H872"/>
    </row>
    <row r="873" spans="2:8">
      <c r="B873" s="21" t="s">
        <v>58</v>
      </c>
      <c r="C873" s="21" t="s">
        <v>241</v>
      </c>
      <c r="D873" s="50">
        <v>45714</v>
      </c>
      <c r="E873" s="21">
        <v>5</v>
      </c>
      <c r="G873"/>
      <c r="H873"/>
    </row>
    <row r="874" spans="2:8">
      <c r="B874" s="21" t="s">
        <v>58</v>
      </c>
      <c r="C874" s="21" t="s">
        <v>241</v>
      </c>
      <c r="D874" s="50">
        <v>45716</v>
      </c>
      <c r="E874" s="21">
        <v>8</v>
      </c>
      <c r="G874"/>
      <c r="H874"/>
    </row>
    <row r="875" spans="2:8">
      <c r="B875" s="21" t="s">
        <v>58</v>
      </c>
      <c r="C875" s="21" t="s">
        <v>241</v>
      </c>
      <c r="D875" s="50">
        <v>45718</v>
      </c>
      <c r="E875" s="21">
        <v>3</v>
      </c>
      <c r="G875"/>
      <c r="H875"/>
    </row>
    <row r="876" spans="2:8">
      <c r="B876" s="21" t="s">
        <v>58</v>
      </c>
      <c r="C876" s="21" t="s">
        <v>241</v>
      </c>
      <c r="D876" s="50">
        <v>45721</v>
      </c>
      <c r="E876" s="21">
        <v>6</v>
      </c>
      <c r="G876"/>
      <c r="H876"/>
    </row>
    <row r="877" spans="2:8">
      <c r="B877" s="21" t="s">
        <v>58</v>
      </c>
      <c r="C877" s="21" t="s">
        <v>241</v>
      </c>
      <c r="D877" s="50">
        <v>45722</v>
      </c>
      <c r="E877" s="21">
        <v>5</v>
      </c>
      <c r="G877"/>
      <c r="H877"/>
    </row>
    <row r="878" spans="2:8">
      <c r="B878" s="21" t="s">
        <v>58</v>
      </c>
      <c r="C878" s="21" t="s">
        <v>241</v>
      </c>
      <c r="D878" s="50">
        <v>45724</v>
      </c>
      <c r="E878" s="21">
        <v>8</v>
      </c>
      <c r="G878"/>
      <c r="H878"/>
    </row>
    <row r="879" spans="2:8">
      <c r="B879" s="21" t="s">
        <v>58</v>
      </c>
      <c r="C879" s="21" t="s">
        <v>241</v>
      </c>
      <c r="D879" s="50">
        <v>45726</v>
      </c>
      <c r="E879" s="21">
        <v>3</v>
      </c>
      <c r="G879"/>
      <c r="H879"/>
    </row>
    <row r="880" spans="2:8">
      <c r="B880" s="21" t="s">
        <v>58</v>
      </c>
      <c r="C880" s="21" t="s">
        <v>241</v>
      </c>
      <c r="D880" s="50">
        <v>45731</v>
      </c>
      <c r="E880" s="21">
        <v>7</v>
      </c>
      <c r="G880"/>
      <c r="H880"/>
    </row>
    <row r="881" spans="2:8">
      <c r="B881" s="21" t="s">
        <v>58</v>
      </c>
      <c r="C881" s="21" t="s">
        <v>241</v>
      </c>
      <c r="D881" s="50">
        <v>45735</v>
      </c>
      <c r="E881" s="21">
        <v>8</v>
      </c>
      <c r="G881"/>
      <c r="H881"/>
    </row>
    <row r="882" spans="2:8">
      <c r="B882" s="21" t="s">
        <v>58</v>
      </c>
      <c r="C882" s="21" t="s">
        <v>241</v>
      </c>
      <c r="D882" s="50">
        <v>45738</v>
      </c>
      <c r="E882" s="21">
        <v>8</v>
      </c>
      <c r="G882"/>
      <c r="H882"/>
    </row>
    <row r="883" spans="2:8">
      <c r="B883" s="21" t="s">
        <v>58</v>
      </c>
      <c r="C883" s="21" t="s">
        <v>241</v>
      </c>
      <c r="D883" s="50">
        <v>45741</v>
      </c>
      <c r="E883" s="21">
        <v>4</v>
      </c>
      <c r="G883"/>
      <c r="H883"/>
    </row>
    <row r="884" spans="2:8">
      <c r="B884" s="21" t="s">
        <v>58</v>
      </c>
      <c r="C884" s="21" t="s">
        <v>241</v>
      </c>
      <c r="D884" s="50">
        <v>45743</v>
      </c>
      <c r="E884" s="21">
        <v>1</v>
      </c>
      <c r="G884"/>
      <c r="H884"/>
    </row>
    <row r="885" spans="2:8">
      <c r="B885" s="21" t="s">
        <v>58</v>
      </c>
      <c r="C885" s="21" t="s">
        <v>241</v>
      </c>
      <c r="D885" s="50">
        <v>45745</v>
      </c>
      <c r="E885" s="21">
        <v>3</v>
      </c>
      <c r="G885"/>
      <c r="H885"/>
    </row>
    <row r="886" spans="2:8">
      <c r="B886" s="21" t="s">
        <v>58</v>
      </c>
      <c r="C886" s="21" t="s">
        <v>241</v>
      </c>
      <c r="D886" s="50">
        <v>45746</v>
      </c>
      <c r="E886" s="21">
        <v>2</v>
      </c>
      <c r="G886"/>
      <c r="H886"/>
    </row>
    <row r="887" spans="2:8">
      <c r="B887" s="21" t="s">
        <v>274</v>
      </c>
      <c r="C887" s="21" t="s">
        <v>242</v>
      </c>
      <c r="D887" s="50">
        <v>45658</v>
      </c>
      <c r="E887" s="21">
        <v>1</v>
      </c>
      <c r="G887"/>
      <c r="H887"/>
    </row>
    <row r="888" spans="2:8">
      <c r="B888" s="21" t="s">
        <v>274</v>
      </c>
      <c r="C888" s="21" t="s">
        <v>242</v>
      </c>
      <c r="D888" s="50">
        <v>45663</v>
      </c>
      <c r="E888" s="21">
        <v>2</v>
      </c>
      <c r="G888"/>
      <c r="H888"/>
    </row>
    <row r="889" spans="2:8">
      <c r="B889" s="21" t="s">
        <v>274</v>
      </c>
      <c r="C889" s="21" t="s">
        <v>242</v>
      </c>
      <c r="D889" s="50">
        <v>45664</v>
      </c>
      <c r="E889" s="21">
        <v>8</v>
      </c>
      <c r="G889"/>
      <c r="H889"/>
    </row>
    <row r="890" spans="2:8">
      <c r="B890" s="21" t="s">
        <v>274</v>
      </c>
      <c r="C890" s="21" t="s">
        <v>242</v>
      </c>
      <c r="D890" s="50">
        <v>45667</v>
      </c>
      <c r="E890" s="21">
        <v>7</v>
      </c>
      <c r="G890"/>
      <c r="H890"/>
    </row>
    <row r="891" spans="2:8">
      <c r="B891" s="21" t="s">
        <v>274</v>
      </c>
      <c r="C891" s="21" t="s">
        <v>242</v>
      </c>
      <c r="D891" s="50">
        <v>45668</v>
      </c>
      <c r="E891" s="21">
        <v>2</v>
      </c>
      <c r="G891"/>
      <c r="H891"/>
    </row>
    <row r="892" spans="2:8">
      <c r="B892" s="21" t="s">
        <v>274</v>
      </c>
      <c r="C892" s="21" t="s">
        <v>242</v>
      </c>
      <c r="D892" s="50">
        <v>45670</v>
      </c>
      <c r="E892" s="21">
        <v>2</v>
      </c>
      <c r="G892"/>
      <c r="H892"/>
    </row>
    <row r="893" spans="2:8">
      <c r="B893" s="21" t="s">
        <v>274</v>
      </c>
      <c r="C893" s="21" t="s">
        <v>242</v>
      </c>
      <c r="D893" s="50">
        <v>45673</v>
      </c>
      <c r="E893" s="21">
        <v>4</v>
      </c>
      <c r="G893"/>
      <c r="H893"/>
    </row>
    <row r="894" spans="2:8">
      <c r="B894" s="21" t="s">
        <v>274</v>
      </c>
      <c r="C894" s="21" t="s">
        <v>242</v>
      </c>
      <c r="D894" s="50">
        <v>45676</v>
      </c>
      <c r="E894" s="21">
        <v>7</v>
      </c>
      <c r="G894"/>
      <c r="H894"/>
    </row>
    <row r="895" spans="2:8">
      <c r="B895" s="21" t="s">
        <v>274</v>
      </c>
      <c r="C895" s="21" t="s">
        <v>242</v>
      </c>
      <c r="D895" s="50">
        <v>45678</v>
      </c>
      <c r="E895" s="21">
        <v>5</v>
      </c>
      <c r="G895"/>
      <c r="H895"/>
    </row>
    <row r="896" spans="2:8">
      <c r="B896" s="21" t="s">
        <v>274</v>
      </c>
      <c r="C896" s="21" t="s">
        <v>242</v>
      </c>
      <c r="D896" s="50">
        <v>45682</v>
      </c>
      <c r="E896" s="21">
        <v>8</v>
      </c>
      <c r="G896"/>
      <c r="H896"/>
    </row>
    <row r="897" spans="2:8">
      <c r="B897" s="21" t="s">
        <v>274</v>
      </c>
      <c r="C897" s="21" t="s">
        <v>242</v>
      </c>
      <c r="D897" s="50">
        <v>45683</v>
      </c>
      <c r="E897" s="21">
        <v>7</v>
      </c>
      <c r="G897"/>
      <c r="H897"/>
    </row>
    <row r="898" spans="2:8">
      <c r="B898" s="21" t="s">
        <v>274</v>
      </c>
      <c r="C898" s="21" t="s">
        <v>242</v>
      </c>
      <c r="D898" s="50">
        <v>45684</v>
      </c>
      <c r="E898" s="21">
        <v>8</v>
      </c>
      <c r="G898"/>
      <c r="H898"/>
    </row>
    <row r="899" spans="2:8">
      <c r="B899" s="21" t="s">
        <v>274</v>
      </c>
      <c r="C899" s="21" t="s">
        <v>242</v>
      </c>
      <c r="D899" s="50">
        <v>45686</v>
      </c>
      <c r="E899" s="21">
        <v>3</v>
      </c>
      <c r="G899"/>
      <c r="H899"/>
    </row>
    <row r="900" spans="2:8">
      <c r="B900" s="21" t="s">
        <v>274</v>
      </c>
      <c r="C900" s="21" t="s">
        <v>242</v>
      </c>
      <c r="D900" s="50">
        <v>45687</v>
      </c>
      <c r="E900" s="21">
        <v>5</v>
      </c>
      <c r="G900"/>
      <c r="H900"/>
    </row>
    <row r="901" spans="2:8">
      <c r="B901" s="21" t="s">
        <v>274</v>
      </c>
      <c r="C901" s="21" t="s">
        <v>242</v>
      </c>
      <c r="D901" s="50">
        <v>45688</v>
      </c>
      <c r="E901" s="21">
        <v>3</v>
      </c>
      <c r="G901"/>
      <c r="H901"/>
    </row>
    <row r="902" spans="2:8">
      <c r="B902" s="21" t="s">
        <v>274</v>
      </c>
      <c r="C902" s="21" t="s">
        <v>242</v>
      </c>
      <c r="D902" s="50">
        <v>45691</v>
      </c>
      <c r="E902" s="21">
        <v>1</v>
      </c>
      <c r="G902"/>
      <c r="H902"/>
    </row>
    <row r="903" spans="2:8">
      <c r="B903" s="21" t="s">
        <v>274</v>
      </c>
      <c r="C903" s="21" t="s">
        <v>242</v>
      </c>
      <c r="D903" s="50">
        <v>45694</v>
      </c>
      <c r="E903" s="21">
        <v>6</v>
      </c>
      <c r="G903"/>
      <c r="H903"/>
    </row>
    <row r="904" spans="2:8">
      <c r="B904" s="21" t="s">
        <v>274</v>
      </c>
      <c r="C904" s="21" t="s">
        <v>242</v>
      </c>
      <c r="D904" s="50">
        <v>45697</v>
      </c>
      <c r="E904" s="21">
        <v>3</v>
      </c>
      <c r="G904"/>
      <c r="H904"/>
    </row>
    <row r="905" spans="2:8">
      <c r="B905" s="21" t="s">
        <v>274</v>
      </c>
      <c r="C905" s="21" t="s">
        <v>242</v>
      </c>
      <c r="D905" s="50">
        <v>45698</v>
      </c>
      <c r="E905" s="21">
        <v>3</v>
      </c>
      <c r="G905"/>
      <c r="H905"/>
    </row>
    <row r="906" spans="2:8">
      <c r="B906" s="21" t="s">
        <v>274</v>
      </c>
      <c r="C906" s="21" t="s">
        <v>242</v>
      </c>
      <c r="D906" s="50">
        <v>45699</v>
      </c>
      <c r="E906" s="21">
        <v>1</v>
      </c>
      <c r="G906"/>
      <c r="H906"/>
    </row>
    <row r="907" spans="2:8">
      <c r="B907" s="21" t="s">
        <v>274</v>
      </c>
      <c r="C907" s="21" t="s">
        <v>242</v>
      </c>
      <c r="D907" s="50">
        <v>45700</v>
      </c>
      <c r="E907" s="21">
        <v>5</v>
      </c>
      <c r="G907"/>
      <c r="H907"/>
    </row>
    <row r="908" spans="2:8">
      <c r="B908" s="21" t="s">
        <v>274</v>
      </c>
      <c r="C908" s="21" t="s">
        <v>242</v>
      </c>
      <c r="D908" s="50">
        <v>45702</v>
      </c>
      <c r="E908" s="21">
        <v>3</v>
      </c>
      <c r="G908"/>
      <c r="H908"/>
    </row>
    <row r="909" spans="2:8">
      <c r="B909" s="21" t="s">
        <v>274</v>
      </c>
      <c r="C909" s="21" t="s">
        <v>242</v>
      </c>
      <c r="D909" s="50">
        <v>45703</v>
      </c>
      <c r="E909" s="21">
        <v>4</v>
      </c>
      <c r="G909"/>
      <c r="H909"/>
    </row>
    <row r="910" spans="2:8">
      <c r="B910" s="21" t="s">
        <v>274</v>
      </c>
      <c r="C910" s="21" t="s">
        <v>242</v>
      </c>
      <c r="D910" s="50">
        <v>45707</v>
      </c>
      <c r="E910" s="21">
        <v>8</v>
      </c>
      <c r="G910"/>
      <c r="H910"/>
    </row>
    <row r="911" spans="2:8">
      <c r="B911" s="21" t="s">
        <v>274</v>
      </c>
      <c r="C911" s="21" t="s">
        <v>242</v>
      </c>
      <c r="D911" s="50">
        <v>45710</v>
      </c>
      <c r="E911" s="21">
        <v>8</v>
      </c>
      <c r="G911"/>
      <c r="H911"/>
    </row>
    <row r="912" spans="2:8">
      <c r="B912" s="21" t="s">
        <v>274</v>
      </c>
      <c r="C912" s="21" t="s">
        <v>242</v>
      </c>
      <c r="D912" s="50">
        <v>45711</v>
      </c>
      <c r="E912" s="21">
        <v>2</v>
      </c>
      <c r="G912"/>
      <c r="H912"/>
    </row>
    <row r="913" spans="2:8">
      <c r="B913" s="21" t="s">
        <v>274</v>
      </c>
      <c r="C913" s="21" t="s">
        <v>242</v>
      </c>
      <c r="D913" s="50">
        <v>45712</v>
      </c>
      <c r="E913" s="21">
        <v>2</v>
      </c>
      <c r="G913"/>
      <c r="H913"/>
    </row>
    <row r="914" spans="2:8">
      <c r="B914" s="21" t="s">
        <v>274</v>
      </c>
      <c r="C914" s="21" t="s">
        <v>242</v>
      </c>
      <c r="D914" s="50">
        <v>45713</v>
      </c>
      <c r="E914" s="21">
        <v>4</v>
      </c>
      <c r="G914"/>
      <c r="H914"/>
    </row>
    <row r="915" spans="2:8">
      <c r="B915" s="21" t="s">
        <v>274</v>
      </c>
      <c r="C915" s="21" t="s">
        <v>242</v>
      </c>
      <c r="D915" s="50">
        <v>45714</v>
      </c>
      <c r="E915" s="21">
        <v>6</v>
      </c>
      <c r="G915"/>
      <c r="H915"/>
    </row>
    <row r="916" spans="2:8">
      <c r="B916" s="21" t="s">
        <v>274</v>
      </c>
      <c r="C916" s="21" t="s">
        <v>242</v>
      </c>
      <c r="D916" s="50">
        <v>45715</v>
      </c>
      <c r="E916" s="21">
        <v>8</v>
      </c>
      <c r="G916"/>
      <c r="H916"/>
    </row>
    <row r="917" spans="2:8">
      <c r="B917" s="21" t="s">
        <v>274</v>
      </c>
      <c r="C917" s="21" t="s">
        <v>242</v>
      </c>
      <c r="D917" s="50">
        <v>45716</v>
      </c>
      <c r="E917" s="21">
        <v>1</v>
      </c>
      <c r="G917"/>
      <c r="H917"/>
    </row>
    <row r="918" spans="2:8">
      <c r="B918" s="21" t="s">
        <v>274</v>
      </c>
      <c r="C918" s="21" t="s">
        <v>242</v>
      </c>
      <c r="D918" s="50">
        <v>45718</v>
      </c>
      <c r="E918" s="21">
        <v>4</v>
      </c>
      <c r="G918"/>
      <c r="H918"/>
    </row>
    <row r="919" spans="2:8">
      <c r="B919" s="21" t="s">
        <v>274</v>
      </c>
      <c r="C919" s="21" t="s">
        <v>242</v>
      </c>
      <c r="D919" s="50">
        <v>45720</v>
      </c>
      <c r="E919" s="21">
        <v>5</v>
      </c>
      <c r="G919"/>
      <c r="H919"/>
    </row>
    <row r="920" spans="2:8">
      <c r="B920" s="21" t="s">
        <v>274</v>
      </c>
      <c r="C920" s="21" t="s">
        <v>242</v>
      </c>
      <c r="D920" s="50">
        <v>45721</v>
      </c>
      <c r="E920" s="21">
        <v>8</v>
      </c>
      <c r="G920"/>
      <c r="H920"/>
    </row>
    <row r="921" spans="2:8">
      <c r="B921" s="21" t="s">
        <v>274</v>
      </c>
      <c r="C921" s="21" t="s">
        <v>242</v>
      </c>
      <c r="D921" s="50">
        <v>45723</v>
      </c>
      <c r="E921" s="21">
        <v>3</v>
      </c>
      <c r="G921"/>
      <c r="H921"/>
    </row>
    <row r="922" spans="2:8">
      <c r="B922" s="21" t="s">
        <v>274</v>
      </c>
      <c r="C922" s="21" t="s">
        <v>242</v>
      </c>
      <c r="D922" s="50">
        <v>45725</v>
      </c>
      <c r="E922" s="21">
        <v>5</v>
      </c>
      <c r="G922"/>
      <c r="H922"/>
    </row>
    <row r="923" spans="2:8">
      <c r="B923" s="21" t="s">
        <v>274</v>
      </c>
      <c r="C923" s="21" t="s">
        <v>242</v>
      </c>
      <c r="D923" s="50">
        <v>45728</v>
      </c>
      <c r="E923" s="21">
        <v>8</v>
      </c>
      <c r="G923"/>
      <c r="H923"/>
    </row>
    <row r="924" spans="2:8">
      <c r="B924" s="21" t="s">
        <v>274</v>
      </c>
      <c r="C924" s="21" t="s">
        <v>242</v>
      </c>
      <c r="D924" s="50">
        <v>45731</v>
      </c>
      <c r="E924" s="21">
        <v>8</v>
      </c>
      <c r="G924"/>
      <c r="H924"/>
    </row>
    <row r="925" spans="2:8">
      <c r="B925" s="21" t="s">
        <v>274</v>
      </c>
      <c r="C925" s="21" t="s">
        <v>242</v>
      </c>
      <c r="D925" s="50">
        <v>45732</v>
      </c>
      <c r="E925" s="21">
        <v>8</v>
      </c>
      <c r="G925"/>
      <c r="H925"/>
    </row>
    <row r="926" spans="2:8">
      <c r="B926" s="21" t="s">
        <v>274</v>
      </c>
      <c r="C926" s="21" t="s">
        <v>242</v>
      </c>
      <c r="D926" s="50">
        <v>45735</v>
      </c>
      <c r="E926" s="21">
        <v>3</v>
      </c>
      <c r="G926"/>
      <c r="H926"/>
    </row>
    <row r="927" spans="2:8">
      <c r="B927" s="21" t="s">
        <v>274</v>
      </c>
      <c r="C927" s="21" t="s">
        <v>242</v>
      </c>
      <c r="D927" s="50">
        <v>45737</v>
      </c>
      <c r="E927" s="21">
        <v>4</v>
      </c>
      <c r="G927"/>
      <c r="H927"/>
    </row>
    <row r="928" spans="2:8">
      <c r="B928" s="21" t="s">
        <v>274</v>
      </c>
      <c r="C928" s="21" t="s">
        <v>242</v>
      </c>
      <c r="D928" s="50">
        <v>45738</v>
      </c>
      <c r="E928" s="21">
        <v>8</v>
      </c>
      <c r="G928"/>
      <c r="H928"/>
    </row>
    <row r="929" spans="2:8">
      <c r="B929" s="21" t="s">
        <v>274</v>
      </c>
      <c r="C929" s="21" t="s">
        <v>242</v>
      </c>
      <c r="D929" s="50">
        <v>45740</v>
      </c>
      <c r="E929" s="21">
        <v>1</v>
      </c>
      <c r="G929"/>
      <c r="H929"/>
    </row>
    <row r="930" spans="2:8">
      <c r="B930" s="21" t="s">
        <v>274</v>
      </c>
      <c r="C930" s="21" t="s">
        <v>242</v>
      </c>
      <c r="D930" s="50">
        <v>45742</v>
      </c>
      <c r="E930" s="21">
        <v>8</v>
      </c>
      <c r="G930"/>
      <c r="H930"/>
    </row>
    <row r="931" spans="2:8">
      <c r="B931" s="21" t="s">
        <v>274</v>
      </c>
      <c r="C931" s="21" t="s">
        <v>242</v>
      </c>
      <c r="D931" s="50">
        <v>45743</v>
      </c>
      <c r="E931" s="21">
        <v>4</v>
      </c>
      <c r="G931"/>
      <c r="H931"/>
    </row>
    <row r="932" spans="2:8">
      <c r="B932" s="21" t="s">
        <v>274</v>
      </c>
      <c r="C932" s="21" t="s">
        <v>242</v>
      </c>
      <c r="D932" s="50">
        <v>45745</v>
      </c>
      <c r="E932" s="21">
        <v>2</v>
      </c>
      <c r="G932"/>
      <c r="H932"/>
    </row>
    <row r="933" spans="2:8">
      <c r="B933" s="21" t="s">
        <v>274</v>
      </c>
      <c r="C933" s="21" t="s">
        <v>242</v>
      </c>
      <c r="D933" s="50">
        <v>45747</v>
      </c>
      <c r="E933" s="21">
        <v>8</v>
      </c>
      <c r="G933"/>
      <c r="H933"/>
    </row>
    <row r="934" spans="2:8">
      <c r="B934" s="21" t="s">
        <v>53</v>
      </c>
      <c r="C934" s="21" t="s">
        <v>243</v>
      </c>
      <c r="D934" s="50">
        <v>45659</v>
      </c>
      <c r="E934" s="21">
        <v>8</v>
      </c>
      <c r="G934"/>
      <c r="H934"/>
    </row>
    <row r="935" spans="2:8">
      <c r="B935" s="21" t="s">
        <v>53</v>
      </c>
      <c r="C935" s="21" t="s">
        <v>243</v>
      </c>
      <c r="D935" s="50">
        <v>45660</v>
      </c>
      <c r="E935" s="21">
        <v>5</v>
      </c>
      <c r="G935"/>
      <c r="H935"/>
    </row>
    <row r="936" spans="2:8">
      <c r="B936" s="21" t="s">
        <v>53</v>
      </c>
      <c r="C936" s="21" t="s">
        <v>243</v>
      </c>
      <c r="D936" s="50">
        <v>45661</v>
      </c>
      <c r="E936" s="21">
        <v>8</v>
      </c>
      <c r="G936"/>
      <c r="H936"/>
    </row>
    <row r="937" spans="2:8">
      <c r="B937" s="21" t="s">
        <v>53</v>
      </c>
      <c r="C937" s="21" t="s">
        <v>243</v>
      </c>
      <c r="D937" s="50">
        <v>45667</v>
      </c>
      <c r="E937" s="21">
        <v>8</v>
      </c>
      <c r="G937"/>
      <c r="H937"/>
    </row>
    <row r="938" spans="2:8">
      <c r="B938" s="21" t="s">
        <v>53</v>
      </c>
      <c r="C938" s="21" t="s">
        <v>243</v>
      </c>
      <c r="D938" s="50">
        <v>45670</v>
      </c>
      <c r="E938" s="21">
        <v>8</v>
      </c>
      <c r="G938"/>
      <c r="H938"/>
    </row>
    <row r="939" spans="2:8">
      <c r="B939" s="21" t="s">
        <v>53</v>
      </c>
      <c r="C939" s="21" t="s">
        <v>243</v>
      </c>
      <c r="D939" s="50">
        <v>45676</v>
      </c>
      <c r="E939" s="21">
        <v>1</v>
      </c>
      <c r="G939"/>
      <c r="H939"/>
    </row>
    <row r="940" spans="2:8">
      <c r="B940" s="21" t="s">
        <v>53</v>
      </c>
      <c r="C940" s="21" t="s">
        <v>243</v>
      </c>
      <c r="D940" s="50">
        <v>45678</v>
      </c>
      <c r="E940" s="21">
        <v>8</v>
      </c>
      <c r="G940"/>
      <c r="H940"/>
    </row>
    <row r="941" spans="2:8">
      <c r="B941" s="21" t="s">
        <v>53</v>
      </c>
      <c r="C941" s="21" t="s">
        <v>243</v>
      </c>
      <c r="D941" s="50">
        <v>45679</v>
      </c>
      <c r="E941" s="21">
        <v>8</v>
      </c>
      <c r="G941"/>
      <c r="H941"/>
    </row>
    <row r="942" spans="2:8">
      <c r="B942" s="21" t="s">
        <v>53</v>
      </c>
      <c r="C942" s="21" t="s">
        <v>243</v>
      </c>
      <c r="D942" s="50">
        <v>45680</v>
      </c>
      <c r="E942" s="21">
        <v>1</v>
      </c>
      <c r="G942"/>
      <c r="H942"/>
    </row>
    <row r="943" spans="2:8">
      <c r="B943" s="21" t="s">
        <v>53</v>
      </c>
      <c r="C943" s="21" t="s">
        <v>243</v>
      </c>
      <c r="D943" s="50">
        <v>45681</v>
      </c>
      <c r="E943" s="21">
        <v>2</v>
      </c>
      <c r="G943"/>
      <c r="H943"/>
    </row>
    <row r="944" spans="2:8">
      <c r="B944" s="21" t="s">
        <v>53</v>
      </c>
      <c r="C944" s="21" t="s">
        <v>243</v>
      </c>
      <c r="D944" s="50">
        <v>45683</v>
      </c>
      <c r="E944" s="21">
        <v>5</v>
      </c>
      <c r="G944"/>
      <c r="H944"/>
    </row>
    <row r="945" spans="2:8">
      <c r="B945" s="21" t="s">
        <v>53</v>
      </c>
      <c r="C945" s="21" t="s">
        <v>243</v>
      </c>
      <c r="D945" s="50">
        <v>45686</v>
      </c>
      <c r="E945" s="21">
        <v>8</v>
      </c>
      <c r="G945"/>
      <c r="H945"/>
    </row>
    <row r="946" spans="2:8">
      <c r="B946" s="21" t="s">
        <v>53</v>
      </c>
      <c r="C946" s="21" t="s">
        <v>243</v>
      </c>
      <c r="D946" s="50">
        <v>45688</v>
      </c>
      <c r="E946" s="21">
        <v>3</v>
      </c>
      <c r="G946"/>
      <c r="H946"/>
    </row>
    <row r="947" spans="2:8">
      <c r="B947" s="21" t="s">
        <v>53</v>
      </c>
      <c r="C947" s="21" t="s">
        <v>243</v>
      </c>
      <c r="D947" s="50">
        <v>45694</v>
      </c>
      <c r="E947" s="21">
        <v>7</v>
      </c>
      <c r="G947"/>
      <c r="H947"/>
    </row>
    <row r="948" spans="2:8">
      <c r="B948" s="21" t="s">
        <v>53</v>
      </c>
      <c r="C948" s="21" t="s">
        <v>243</v>
      </c>
      <c r="D948" s="50">
        <v>45696</v>
      </c>
      <c r="E948" s="21">
        <v>8</v>
      </c>
      <c r="G948"/>
      <c r="H948"/>
    </row>
    <row r="949" spans="2:8">
      <c r="B949" s="21" t="s">
        <v>53</v>
      </c>
      <c r="C949" s="21" t="s">
        <v>243</v>
      </c>
      <c r="D949" s="50">
        <v>45697</v>
      </c>
      <c r="E949" s="21">
        <v>3</v>
      </c>
      <c r="G949"/>
      <c r="H949"/>
    </row>
    <row r="950" spans="2:8">
      <c r="B950" s="21" t="s">
        <v>53</v>
      </c>
      <c r="C950" s="21" t="s">
        <v>243</v>
      </c>
      <c r="D950" s="50">
        <v>45698</v>
      </c>
      <c r="E950" s="21">
        <v>2</v>
      </c>
      <c r="G950"/>
      <c r="H950"/>
    </row>
    <row r="951" spans="2:8">
      <c r="B951" s="21" t="s">
        <v>53</v>
      </c>
      <c r="C951" s="21" t="s">
        <v>243</v>
      </c>
      <c r="D951" s="50">
        <v>45699</v>
      </c>
      <c r="E951" s="21">
        <v>8</v>
      </c>
      <c r="G951"/>
      <c r="H951"/>
    </row>
    <row r="952" spans="2:8">
      <c r="B952" s="21" t="s">
        <v>53</v>
      </c>
      <c r="C952" s="21" t="s">
        <v>243</v>
      </c>
      <c r="D952" s="50">
        <v>45701</v>
      </c>
      <c r="E952" s="21">
        <v>1</v>
      </c>
      <c r="G952"/>
      <c r="H952"/>
    </row>
    <row r="953" spans="2:8">
      <c r="B953" s="21" t="s">
        <v>53</v>
      </c>
      <c r="C953" s="21" t="s">
        <v>243</v>
      </c>
      <c r="D953" s="50">
        <v>45702</v>
      </c>
      <c r="E953" s="21">
        <v>8</v>
      </c>
      <c r="G953"/>
      <c r="H953"/>
    </row>
    <row r="954" spans="2:8">
      <c r="B954" s="21" t="s">
        <v>53</v>
      </c>
      <c r="C954" s="21" t="s">
        <v>243</v>
      </c>
      <c r="D954" s="50">
        <v>45704</v>
      </c>
      <c r="E954" s="21">
        <v>8</v>
      </c>
      <c r="G954"/>
      <c r="H954"/>
    </row>
    <row r="955" spans="2:8">
      <c r="B955" s="21" t="s">
        <v>53</v>
      </c>
      <c r="C955" s="21" t="s">
        <v>243</v>
      </c>
      <c r="D955" s="50">
        <v>45706</v>
      </c>
      <c r="E955" s="21">
        <v>4</v>
      </c>
      <c r="G955"/>
      <c r="H955"/>
    </row>
    <row r="956" spans="2:8">
      <c r="B956" s="21" t="s">
        <v>53</v>
      </c>
      <c r="C956" s="21" t="s">
        <v>243</v>
      </c>
      <c r="D956" s="50">
        <v>45707</v>
      </c>
      <c r="E956" s="21">
        <v>8</v>
      </c>
      <c r="G956"/>
      <c r="H956"/>
    </row>
    <row r="957" spans="2:8">
      <c r="B957" s="21" t="s">
        <v>53</v>
      </c>
      <c r="C957" s="21" t="s">
        <v>243</v>
      </c>
      <c r="D957" s="50">
        <v>45708</v>
      </c>
      <c r="E957" s="21">
        <v>3</v>
      </c>
      <c r="G957"/>
      <c r="H957"/>
    </row>
    <row r="958" spans="2:8">
      <c r="B958" s="21" t="s">
        <v>53</v>
      </c>
      <c r="C958" s="21" t="s">
        <v>243</v>
      </c>
      <c r="D958" s="50">
        <v>45715</v>
      </c>
      <c r="E958" s="21">
        <v>2</v>
      </c>
      <c r="G958"/>
      <c r="H958"/>
    </row>
    <row r="959" spans="2:8">
      <c r="B959" s="21" t="s">
        <v>53</v>
      </c>
      <c r="C959" s="21" t="s">
        <v>243</v>
      </c>
      <c r="D959" s="50">
        <v>45716</v>
      </c>
      <c r="E959" s="21">
        <v>1</v>
      </c>
      <c r="G959"/>
      <c r="H959"/>
    </row>
    <row r="960" spans="2:8">
      <c r="B960" s="21" t="s">
        <v>53</v>
      </c>
      <c r="C960" s="21" t="s">
        <v>243</v>
      </c>
      <c r="D960" s="50">
        <v>45723</v>
      </c>
      <c r="E960" s="21">
        <v>4</v>
      </c>
      <c r="G960"/>
      <c r="H960"/>
    </row>
    <row r="961" spans="2:8">
      <c r="B961" s="21" t="s">
        <v>53</v>
      </c>
      <c r="C961" s="21" t="s">
        <v>243</v>
      </c>
      <c r="D961" s="50">
        <v>45725</v>
      </c>
      <c r="E961" s="21">
        <v>8</v>
      </c>
      <c r="G961"/>
      <c r="H961"/>
    </row>
    <row r="962" spans="2:8">
      <c r="B962" s="21" t="s">
        <v>53</v>
      </c>
      <c r="C962" s="21" t="s">
        <v>243</v>
      </c>
      <c r="D962" s="50">
        <v>45726</v>
      </c>
      <c r="E962" s="21">
        <v>8</v>
      </c>
      <c r="G962"/>
      <c r="H962"/>
    </row>
    <row r="963" spans="2:8">
      <c r="B963" s="21" t="s">
        <v>53</v>
      </c>
      <c r="C963" s="21" t="s">
        <v>243</v>
      </c>
      <c r="D963" s="50">
        <v>45727</v>
      </c>
      <c r="E963" s="21">
        <v>6</v>
      </c>
      <c r="G963"/>
      <c r="H963"/>
    </row>
    <row r="964" spans="2:8">
      <c r="B964" s="21" t="s">
        <v>53</v>
      </c>
      <c r="C964" s="21" t="s">
        <v>243</v>
      </c>
      <c r="D964" s="50">
        <v>45728</v>
      </c>
      <c r="E964" s="21">
        <v>1</v>
      </c>
      <c r="G964"/>
      <c r="H964"/>
    </row>
    <row r="965" spans="2:8">
      <c r="B965" s="21" t="s">
        <v>53</v>
      </c>
      <c r="C965" s="21" t="s">
        <v>243</v>
      </c>
      <c r="D965" s="50">
        <v>45729</v>
      </c>
      <c r="E965" s="21">
        <v>8</v>
      </c>
      <c r="G965"/>
      <c r="H965"/>
    </row>
    <row r="966" spans="2:8">
      <c r="B966" s="21" t="s">
        <v>53</v>
      </c>
      <c r="C966" s="21" t="s">
        <v>243</v>
      </c>
      <c r="D966" s="50">
        <v>45731</v>
      </c>
      <c r="E966" s="21">
        <v>8</v>
      </c>
      <c r="G966"/>
      <c r="H966"/>
    </row>
    <row r="967" spans="2:8">
      <c r="B967" s="21" t="s">
        <v>53</v>
      </c>
      <c r="C967" s="21" t="s">
        <v>243</v>
      </c>
      <c r="D967" s="50">
        <v>45733</v>
      </c>
      <c r="E967" s="21">
        <v>8</v>
      </c>
      <c r="G967"/>
      <c r="H967"/>
    </row>
    <row r="968" spans="2:8">
      <c r="B968" s="21" t="s">
        <v>53</v>
      </c>
      <c r="C968" s="21" t="s">
        <v>243</v>
      </c>
      <c r="D968" s="50">
        <v>45734</v>
      </c>
      <c r="E968" s="21">
        <v>3</v>
      </c>
      <c r="G968"/>
      <c r="H968"/>
    </row>
    <row r="969" spans="2:8">
      <c r="B969" s="21" t="s">
        <v>53</v>
      </c>
      <c r="C969" s="21" t="s">
        <v>243</v>
      </c>
      <c r="D969" s="50">
        <v>45735</v>
      </c>
      <c r="E969" s="21">
        <v>8</v>
      </c>
      <c r="G969"/>
      <c r="H969"/>
    </row>
    <row r="970" spans="2:8">
      <c r="B970" s="21" t="s">
        <v>53</v>
      </c>
      <c r="C970" s="21" t="s">
        <v>243</v>
      </c>
      <c r="D970" s="50">
        <v>45739</v>
      </c>
      <c r="E970" s="21">
        <v>6</v>
      </c>
      <c r="G970"/>
      <c r="H970"/>
    </row>
    <row r="971" spans="2:8">
      <c r="B971" s="21" t="s">
        <v>53</v>
      </c>
      <c r="C971" s="21" t="s">
        <v>243</v>
      </c>
      <c r="D971" s="50">
        <v>45741</v>
      </c>
      <c r="E971" s="21">
        <v>8</v>
      </c>
      <c r="G971"/>
      <c r="H971"/>
    </row>
    <row r="972" spans="2:8">
      <c r="B972" s="21" t="s">
        <v>53</v>
      </c>
      <c r="C972" s="21" t="s">
        <v>243</v>
      </c>
      <c r="D972" s="50">
        <v>45744</v>
      </c>
      <c r="E972" s="21">
        <v>7</v>
      </c>
      <c r="G972"/>
      <c r="H972"/>
    </row>
    <row r="973" spans="2:8">
      <c r="B973" s="21" t="s">
        <v>275</v>
      </c>
      <c r="C973" s="21" t="s">
        <v>244</v>
      </c>
      <c r="D973" s="50">
        <v>45659</v>
      </c>
      <c r="E973" s="21">
        <v>5</v>
      </c>
      <c r="G973"/>
      <c r="H973"/>
    </row>
    <row r="974" spans="2:8">
      <c r="B974" s="21" t="s">
        <v>275</v>
      </c>
      <c r="C974" s="21" t="s">
        <v>244</v>
      </c>
      <c r="D974" s="50">
        <v>45662</v>
      </c>
      <c r="E974" s="21">
        <v>8</v>
      </c>
      <c r="G974"/>
      <c r="H974"/>
    </row>
    <row r="975" spans="2:8">
      <c r="B975" s="21" t="s">
        <v>275</v>
      </c>
      <c r="C975" s="21" t="s">
        <v>244</v>
      </c>
      <c r="D975" s="50">
        <v>45667</v>
      </c>
      <c r="E975" s="21">
        <v>3</v>
      </c>
      <c r="G975"/>
      <c r="H975"/>
    </row>
    <row r="976" spans="2:8">
      <c r="B976" s="21" t="s">
        <v>275</v>
      </c>
      <c r="C976" s="21" t="s">
        <v>244</v>
      </c>
      <c r="D976" s="50">
        <v>45668</v>
      </c>
      <c r="E976" s="21">
        <v>5</v>
      </c>
      <c r="G976"/>
      <c r="H976"/>
    </row>
    <row r="977" spans="2:8">
      <c r="B977" s="21" t="s">
        <v>275</v>
      </c>
      <c r="C977" s="21" t="s">
        <v>244</v>
      </c>
      <c r="D977" s="50">
        <v>45669</v>
      </c>
      <c r="E977" s="21">
        <v>4</v>
      </c>
      <c r="G977"/>
      <c r="H977"/>
    </row>
    <row r="978" spans="2:8">
      <c r="B978" s="21" t="s">
        <v>275</v>
      </c>
      <c r="C978" s="21" t="s">
        <v>244</v>
      </c>
      <c r="D978" s="50">
        <v>45674</v>
      </c>
      <c r="E978" s="21">
        <v>4</v>
      </c>
      <c r="G978"/>
      <c r="H978"/>
    </row>
    <row r="979" spans="2:8">
      <c r="B979" s="21" t="s">
        <v>275</v>
      </c>
      <c r="C979" s="21" t="s">
        <v>244</v>
      </c>
      <c r="D979" s="50">
        <v>45677</v>
      </c>
      <c r="E979" s="21">
        <v>5</v>
      </c>
      <c r="G979"/>
      <c r="H979"/>
    </row>
    <row r="980" spans="2:8">
      <c r="B980" s="21" t="s">
        <v>275</v>
      </c>
      <c r="C980" s="21" t="s">
        <v>244</v>
      </c>
      <c r="D980" s="50">
        <v>45678</v>
      </c>
      <c r="E980" s="21">
        <v>4</v>
      </c>
      <c r="G980"/>
      <c r="H980"/>
    </row>
    <row r="981" spans="2:8">
      <c r="B981" s="21" t="s">
        <v>275</v>
      </c>
      <c r="C981" s="21" t="s">
        <v>244</v>
      </c>
      <c r="D981" s="50">
        <v>45681</v>
      </c>
      <c r="E981" s="21">
        <v>5</v>
      </c>
      <c r="G981"/>
      <c r="H981"/>
    </row>
    <row r="982" spans="2:8">
      <c r="B982" s="21" t="s">
        <v>275</v>
      </c>
      <c r="C982" s="21" t="s">
        <v>244</v>
      </c>
      <c r="D982" s="50">
        <v>45692</v>
      </c>
      <c r="E982" s="21">
        <v>2</v>
      </c>
      <c r="G982"/>
      <c r="H982"/>
    </row>
    <row r="983" spans="2:8">
      <c r="B983" s="21" t="s">
        <v>275</v>
      </c>
      <c r="C983" s="21" t="s">
        <v>244</v>
      </c>
      <c r="D983" s="50">
        <v>45695</v>
      </c>
      <c r="E983" s="21">
        <v>1</v>
      </c>
      <c r="G983"/>
      <c r="H983"/>
    </row>
    <row r="984" spans="2:8">
      <c r="B984" s="21" t="s">
        <v>275</v>
      </c>
      <c r="C984" s="21" t="s">
        <v>244</v>
      </c>
      <c r="D984" s="50">
        <v>45697</v>
      </c>
      <c r="E984" s="21">
        <v>2</v>
      </c>
      <c r="G984"/>
      <c r="H984"/>
    </row>
    <row r="985" spans="2:8">
      <c r="B985" s="21" t="s">
        <v>275</v>
      </c>
      <c r="C985" s="21" t="s">
        <v>244</v>
      </c>
      <c r="D985" s="50">
        <v>45702</v>
      </c>
      <c r="E985" s="21">
        <v>2</v>
      </c>
      <c r="G985"/>
      <c r="H985"/>
    </row>
    <row r="986" spans="2:8">
      <c r="B986" s="21" t="s">
        <v>275</v>
      </c>
      <c r="C986" s="21" t="s">
        <v>244</v>
      </c>
      <c r="D986" s="50">
        <v>45706</v>
      </c>
      <c r="E986" s="21">
        <v>7</v>
      </c>
      <c r="G986"/>
      <c r="H986"/>
    </row>
    <row r="987" spans="2:8">
      <c r="B987" s="21" t="s">
        <v>275</v>
      </c>
      <c r="C987" s="21" t="s">
        <v>244</v>
      </c>
      <c r="D987" s="50">
        <v>45707</v>
      </c>
      <c r="E987" s="21">
        <v>8</v>
      </c>
      <c r="G987"/>
      <c r="H987"/>
    </row>
    <row r="988" spans="2:8">
      <c r="B988" s="21" t="s">
        <v>275</v>
      </c>
      <c r="C988" s="21" t="s">
        <v>244</v>
      </c>
      <c r="D988" s="50">
        <v>45709</v>
      </c>
      <c r="E988" s="21">
        <v>8</v>
      </c>
      <c r="G988"/>
      <c r="H988"/>
    </row>
    <row r="989" spans="2:8">
      <c r="B989" s="21" t="s">
        <v>275</v>
      </c>
      <c r="C989" s="21" t="s">
        <v>244</v>
      </c>
      <c r="D989" s="50">
        <v>45711</v>
      </c>
      <c r="E989" s="21">
        <v>6</v>
      </c>
      <c r="G989"/>
      <c r="H989"/>
    </row>
    <row r="990" spans="2:8">
      <c r="B990" s="21" t="s">
        <v>275</v>
      </c>
      <c r="C990" s="21" t="s">
        <v>244</v>
      </c>
      <c r="D990" s="50">
        <v>45712</v>
      </c>
      <c r="E990" s="21">
        <v>1</v>
      </c>
      <c r="G990"/>
      <c r="H990"/>
    </row>
    <row r="991" spans="2:8">
      <c r="B991" s="21" t="s">
        <v>275</v>
      </c>
      <c r="C991" s="21" t="s">
        <v>244</v>
      </c>
      <c r="D991" s="50">
        <v>45713</v>
      </c>
      <c r="E991" s="21">
        <v>6</v>
      </c>
      <c r="G991"/>
      <c r="H991"/>
    </row>
    <row r="992" spans="2:8">
      <c r="B992" s="21" t="s">
        <v>275</v>
      </c>
      <c r="C992" s="21" t="s">
        <v>244</v>
      </c>
      <c r="D992" s="50">
        <v>45715</v>
      </c>
      <c r="E992" s="21">
        <v>8</v>
      </c>
      <c r="G992"/>
      <c r="H992"/>
    </row>
    <row r="993" spans="2:8">
      <c r="B993" s="21" t="s">
        <v>275</v>
      </c>
      <c r="C993" s="21" t="s">
        <v>244</v>
      </c>
      <c r="D993" s="50">
        <v>45716</v>
      </c>
      <c r="E993" s="21">
        <v>2</v>
      </c>
      <c r="G993"/>
      <c r="H993"/>
    </row>
    <row r="994" spans="2:8">
      <c r="B994" s="21" t="s">
        <v>275</v>
      </c>
      <c r="C994" s="21" t="s">
        <v>244</v>
      </c>
      <c r="D994" s="50">
        <v>45719</v>
      </c>
      <c r="E994" s="21">
        <v>7</v>
      </c>
      <c r="G994"/>
      <c r="H994"/>
    </row>
    <row r="995" spans="2:8">
      <c r="B995" s="21" t="s">
        <v>275</v>
      </c>
      <c r="C995" s="21" t="s">
        <v>244</v>
      </c>
      <c r="D995" s="50">
        <v>45724</v>
      </c>
      <c r="E995" s="21">
        <v>3</v>
      </c>
      <c r="G995"/>
      <c r="H995"/>
    </row>
    <row r="996" spans="2:8">
      <c r="B996" s="21" t="s">
        <v>275</v>
      </c>
      <c r="C996" s="21" t="s">
        <v>244</v>
      </c>
      <c r="D996" s="50">
        <v>45728</v>
      </c>
      <c r="E996" s="21">
        <v>8</v>
      </c>
      <c r="G996"/>
      <c r="H996"/>
    </row>
    <row r="997" spans="2:8">
      <c r="B997" s="21" t="s">
        <v>275</v>
      </c>
      <c r="C997" s="21" t="s">
        <v>244</v>
      </c>
      <c r="D997" s="50">
        <v>45729</v>
      </c>
      <c r="E997" s="21">
        <v>7</v>
      </c>
      <c r="G997"/>
      <c r="H997"/>
    </row>
    <row r="998" spans="2:8">
      <c r="B998" s="21" t="s">
        <v>275</v>
      </c>
      <c r="C998" s="21" t="s">
        <v>244</v>
      </c>
      <c r="D998" s="50">
        <v>45741</v>
      </c>
      <c r="E998" s="21">
        <v>8</v>
      </c>
      <c r="G998"/>
      <c r="H998"/>
    </row>
    <row r="999" spans="2:8">
      <c r="B999" s="21" t="s">
        <v>275</v>
      </c>
      <c r="C999" s="21" t="s">
        <v>244</v>
      </c>
      <c r="D999" s="50">
        <v>45742</v>
      </c>
      <c r="E999" s="21">
        <v>1</v>
      </c>
      <c r="G999"/>
      <c r="H999"/>
    </row>
    <row r="1000" spans="2:8">
      <c r="B1000" s="21" t="s">
        <v>275</v>
      </c>
      <c r="C1000" s="21" t="s">
        <v>244</v>
      </c>
      <c r="D1000" s="50">
        <v>45743</v>
      </c>
      <c r="E1000" s="21">
        <v>5</v>
      </c>
      <c r="G1000"/>
      <c r="H1000"/>
    </row>
    <row r="1001" spans="2:8">
      <c r="B1001" s="21" t="s">
        <v>275</v>
      </c>
      <c r="C1001" s="21" t="s">
        <v>244</v>
      </c>
      <c r="D1001" s="50">
        <v>45745</v>
      </c>
      <c r="E1001" s="21">
        <v>8</v>
      </c>
      <c r="G1001"/>
      <c r="H1001"/>
    </row>
    <row r="1002" spans="2:8">
      <c r="B1002" s="21" t="s">
        <v>275</v>
      </c>
      <c r="C1002" s="21" t="s">
        <v>244</v>
      </c>
      <c r="D1002" s="50">
        <v>45747</v>
      </c>
      <c r="E1002" s="21">
        <v>6</v>
      </c>
      <c r="G1002"/>
      <c r="H1002"/>
    </row>
    <row r="1003" spans="2:8">
      <c r="B1003" s="21" t="s">
        <v>54</v>
      </c>
      <c r="C1003" s="21" t="s">
        <v>244</v>
      </c>
      <c r="D1003" s="50">
        <v>45658</v>
      </c>
      <c r="E1003" s="21">
        <v>7</v>
      </c>
      <c r="G1003"/>
      <c r="H1003"/>
    </row>
    <row r="1004" spans="2:8">
      <c r="B1004" s="21" t="s">
        <v>54</v>
      </c>
      <c r="C1004" s="21" t="s">
        <v>244</v>
      </c>
      <c r="D1004" s="50">
        <v>45662</v>
      </c>
      <c r="E1004" s="21">
        <v>5</v>
      </c>
      <c r="G1004"/>
      <c r="H1004"/>
    </row>
    <row r="1005" spans="2:8">
      <c r="B1005" s="21" t="s">
        <v>54</v>
      </c>
      <c r="C1005" s="21" t="s">
        <v>244</v>
      </c>
      <c r="D1005" s="50">
        <v>45666</v>
      </c>
      <c r="E1005" s="21">
        <v>7</v>
      </c>
      <c r="G1005"/>
      <c r="H1005"/>
    </row>
    <row r="1006" spans="2:8">
      <c r="B1006" s="21" t="s">
        <v>54</v>
      </c>
      <c r="C1006" s="21" t="s">
        <v>244</v>
      </c>
      <c r="D1006" s="50">
        <v>45668</v>
      </c>
      <c r="E1006" s="21">
        <v>8</v>
      </c>
      <c r="G1006"/>
      <c r="H1006"/>
    </row>
    <row r="1007" spans="2:8">
      <c r="B1007" s="21" t="s">
        <v>54</v>
      </c>
      <c r="C1007" s="21" t="s">
        <v>244</v>
      </c>
      <c r="D1007" s="50">
        <v>45670</v>
      </c>
      <c r="E1007" s="21">
        <v>1</v>
      </c>
      <c r="G1007"/>
      <c r="H1007"/>
    </row>
    <row r="1008" spans="2:8">
      <c r="B1008" s="21" t="s">
        <v>54</v>
      </c>
      <c r="C1008" s="21" t="s">
        <v>244</v>
      </c>
      <c r="D1008" s="50">
        <v>45672</v>
      </c>
      <c r="E1008" s="21">
        <v>3</v>
      </c>
      <c r="G1008"/>
      <c r="H1008"/>
    </row>
    <row r="1009" spans="2:8">
      <c r="B1009" s="21" t="s">
        <v>54</v>
      </c>
      <c r="C1009" s="21" t="s">
        <v>244</v>
      </c>
      <c r="D1009" s="50">
        <v>45673</v>
      </c>
      <c r="E1009" s="21">
        <v>2</v>
      </c>
      <c r="G1009"/>
      <c r="H1009"/>
    </row>
    <row r="1010" spans="2:8">
      <c r="B1010" s="21" t="s">
        <v>54</v>
      </c>
      <c r="C1010" s="21" t="s">
        <v>244</v>
      </c>
      <c r="D1010" s="50">
        <v>45676</v>
      </c>
      <c r="E1010" s="21">
        <v>8</v>
      </c>
      <c r="G1010"/>
      <c r="H1010"/>
    </row>
    <row r="1011" spans="2:8">
      <c r="B1011" s="21" t="s">
        <v>54</v>
      </c>
      <c r="C1011" s="21" t="s">
        <v>244</v>
      </c>
      <c r="D1011" s="50">
        <v>45677</v>
      </c>
      <c r="E1011" s="21">
        <v>8</v>
      </c>
      <c r="G1011"/>
      <c r="H1011"/>
    </row>
    <row r="1012" spans="2:8">
      <c r="B1012" s="21" t="s">
        <v>54</v>
      </c>
      <c r="C1012" s="21" t="s">
        <v>244</v>
      </c>
      <c r="D1012" s="50">
        <v>45679</v>
      </c>
      <c r="E1012" s="21">
        <v>1</v>
      </c>
      <c r="G1012"/>
      <c r="H1012"/>
    </row>
    <row r="1013" spans="2:8">
      <c r="B1013" s="21" t="s">
        <v>54</v>
      </c>
      <c r="C1013" s="21" t="s">
        <v>244</v>
      </c>
      <c r="D1013" s="50">
        <v>45680</v>
      </c>
      <c r="E1013" s="21">
        <v>1</v>
      </c>
      <c r="G1013"/>
      <c r="H1013"/>
    </row>
    <row r="1014" spans="2:8">
      <c r="B1014" s="21" t="s">
        <v>54</v>
      </c>
      <c r="C1014" s="21" t="s">
        <v>244</v>
      </c>
      <c r="D1014" s="50">
        <v>45681</v>
      </c>
      <c r="E1014" s="21">
        <v>5</v>
      </c>
      <c r="G1014"/>
      <c r="H1014"/>
    </row>
    <row r="1015" spans="2:8">
      <c r="B1015" s="21" t="s">
        <v>54</v>
      </c>
      <c r="C1015" s="21" t="s">
        <v>244</v>
      </c>
      <c r="D1015" s="50">
        <v>45683</v>
      </c>
      <c r="E1015" s="21">
        <v>8</v>
      </c>
      <c r="G1015"/>
      <c r="H1015"/>
    </row>
    <row r="1016" spans="2:8">
      <c r="B1016" s="21" t="s">
        <v>54</v>
      </c>
      <c r="C1016" s="21" t="s">
        <v>244</v>
      </c>
      <c r="D1016" s="50">
        <v>45684</v>
      </c>
      <c r="E1016" s="21">
        <v>8</v>
      </c>
      <c r="G1016"/>
      <c r="H1016"/>
    </row>
    <row r="1017" spans="2:8">
      <c r="B1017" s="21" t="s">
        <v>54</v>
      </c>
      <c r="C1017" s="21" t="s">
        <v>244</v>
      </c>
      <c r="D1017" s="50">
        <v>45685</v>
      </c>
      <c r="E1017" s="21">
        <v>8</v>
      </c>
      <c r="G1017"/>
      <c r="H1017"/>
    </row>
    <row r="1018" spans="2:8">
      <c r="B1018" s="21" t="s">
        <v>54</v>
      </c>
      <c r="C1018" s="21" t="s">
        <v>244</v>
      </c>
      <c r="D1018" s="50">
        <v>45686</v>
      </c>
      <c r="E1018" s="21">
        <v>7</v>
      </c>
      <c r="G1018"/>
      <c r="H1018"/>
    </row>
    <row r="1019" spans="2:8">
      <c r="B1019" s="21" t="s">
        <v>54</v>
      </c>
      <c r="C1019" s="21" t="s">
        <v>244</v>
      </c>
      <c r="D1019" s="50">
        <v>45690</v>
      </c>
      <c r="E1019" s="21">
        <v>3</v>
      </c>
      <c r="G1019"/>
      <c r="H1019"/>
    </row>
    <row r="1020" spans="2:8">
      <c r="B1020" s="21" t="s">
        <v>54</v>
      </c>
      <c r="C1020" s="21" t="s">
        <v>244</v>
      </c>
      <c r="D1020" s="50">
        <v>45695</v>
      </c>
      <c r="E1020" s="21">
        <v>4</v>
      </c>
      <c r="G1020"/>
      <c r="H1020"/>
    </row>
    <row r="1021" spans="2:8">
      <c r="B1021" s="21" t="s">
        <v>54</v>
      </c>
      <c r="C1021" s="21" t="s">
        <v>244</v>
      </c>
      <c r="D1021" s="50">
        <v>45700</v>
      </c>
      <c r="E1021" s="21">
        <v>1</v>
      </c>
      <c r="G1021"/>
      <c r="H1021"/>
    </row>
    <row r="1022" spans="2:8">
      <c r="B1022" s="21" t="s">
        <v>54</v>
      </c>
      <c r="C1022" s="21" t="s">
        <v>244</v>
      </c>
      <c r="D1022" s="50">
        <v>45701</v>
      </c>
      <c r="E1022" s="21">
        <v>8</v>
      </c>
      <c r="G1022"/>
      <c r="H1022"/>
    </row>
    <row r="1023" spans="2:8">
      <c r="B1023" s="21" t="s">
        <v>54</v>
      </c>
      <c r="C1023" s="21" t="s">
        <v>244</v>
      </c>
      <c r="D1023" s="50">
        <v>45712</v>
      </c>
      <c r="E1023" s="21">
        <v>4</v>
      </c>
      <c r="G1023"/>
      <c r="H1023"/>
    </row>
    <row r="1024" spans="2:8">
      <c r="B1024" s="21" t="s">
        <v>54</v>
      </c>
      <c r="C1024" s="21" t="s">
        <v>244</v>
      </c>
      <c r="D1024" s="50">
        <v>45713</v>
      </c>
      <c r="E1024" s="21">
        <v>8</v>
      </c>
      <c r="G1024"/>
      <c r="H1024"/>
    </row>
    <row r="1025" spans="2:8">
      <c r="B1025" s="21" t="s">
        <v>54</v>
      </c>
      <c r="C1025" s="21" t="s">
        <v>244</v>
      </c>
      <c r="D1025" s="50">
        <v>45717</v>
      </c>
      <c r="E1025" s="21">
        <v>8</v>
      </c>
      <c r="G1025"/>
      <c r="H1025"/>
    </row>
    <row r="1026" spans="2:8">
      <c r="B1026" s="21" t="s">
        <v>54</v>
      </c>
      <c r="C1026" s="21" t="s">
        <v>244</v>
      </c>
      <c r="D1026" s="50">
        <v>45718</v>
      </c>
      <c r="E1026" s="21">
        <v>8</v>
      </c>
      <c r="G1026"/>
      <c r="H1026"/>
    </row>
    <row r="1027" spans="2:8">
      <c r="B1027" s="21" t="s">
        <v>54</v>
      </c>
      <c r="C1027" s="21" t="s">
        <v>244</v>
      </c>
      <c r="D1027" s="50">
        <v>45724</v>
      </c>
      <c r="E1027" s="21">
        <v>1</v>
      </c>
      <c r="G1027"/>
      <c r="H1027"/>
    </row>
    <row r="1028" spans="2:8">
      <c r="B1028" s="21" t="s">
        <v>54</v>
      </c>
      <c r="C1028" s="21" t="s">
        <v>244</v>
      </c>
      <c r="D1028" s="50">
        <v>45727</v>
      </c>
      <c r="E1028" s="21">
        <v>2</v>
      </c>
      <c r="G1028"/>
      <c r="H1028"/>
    </row>
    <row r="1029" spans="2:8">
      <c r="B1029" s="21" t="s">
        <v>54</v>
      </c>
      <c r="C1029" s="21" t="s">
        <v>244</v>
      </c>
      <c r="D1029" s="50">
        <v>45731</v>
      </c>
      <c r="E1029" s="21">
        <v>8</v>
      </c>
      <c r="G1029"/>
      <c r="H1029"/>
    </row>
    <row r="1030" spans="2:8">
      <c r="B1030" s="21" t="s">
        <v>54</v>
      </c>
      <c r="C1030" s="21" t="s">
        <v>244</v>
      </c>
      <c r="D1030" s="50">
        <v>45734</v>
      </c>
      <c r="E1030" s="21">
        <v>1</v>
      </c>
      <c r="G1030"/>
      <c r="H1030"/>
    </row>
    <row r="1031" spans="2:8">
      <c r="B1031" s="21" t="s">
        <v>54</v>
      </c>
      <c r="C1031" s="21" t="s">
        <v>244</v>
      </c>
      <c r="D1031" s="50">
        <v>45737</v>
      </c>
      <c r="E1031" s="21">
        <v>5</v>
      </c>
      <c r="G1031"/>
      <c r="H1031"/>
    </row>
    <row r="1032" spans="2:8">
      <c r="B1032" s="21" t="s">
        <v>54</v>
      </c>
      <c r="C1032" s="21" t="s">
        <v>244</v>
      </c>
      <c r="D1032" s="50">
        <v>45738</v>
      </c>
      <c r="E1032" s="21">
        <v>8</v>
      </c>
      <c r="G1032"/>
      <c r="H1032"/>
    </row>
    <row r="1033" spans="2:8">
      <c r="B1033" s="21" t="s">
        <v>54</v>
      </c>
      <c r="C1033" s="21" t="s">
        <v>244</v>
      </c>
      <c r="D1033" s="50">
        <v>45741</v>
      </c>
      <c r="E1033" s="21">
        <v>8</v>
      </c>
      <c r="G1033"/>
      <c r="H1033"/>
    </row>
    <row r="1034" spans="2:8">
      <c r="B1034" s="21" t="s">
        <v>54</v>
      </c>
      <c r="C1034" s="21" t="s">
        <v>244</v>
      </c>
      <c r="D1034" s="50">
        <v>45744</v>
      </c>
      <c r="E1034" s="21">
        <v>8</v>
      </c>
      <c r="G1034"/>
      <c r="H1034"/>
    </row>
    <row r="1035" spans="2:8">
      <c r="B1035" s="21" t="s">
        <v>276</v>
      </c>
      <c r="C1035" s="21" t="s">
        <v>245</v>
      </c>
      <c r="D1035" s="50">
        <v>45658</v>
      </c>
      <c r="E1035" s="21">
        <v>3</v>
      </c>
      <c r="G1035"/>
      <c r="H1035"/>
    </row>
    <row r="1036" spans="2:8">
      <c r="B1036" s="21" t="s">
        <v>276</v>
      </c>
      <c r="C1036" s="21" t="s">
        <v>245</v>
      </c>
      <c r="D1036" s="50">
        <v>45661</v>
      </c>
      <c r="E1036" s="21">
        <v>8</v>
      </c>
      <c r="G1036"/>
      <c r="H1036"/>
    </row>
    <row r="1037" spans="2:8">
      <c r="B1037" s="21" t="s">
        <v>276</v>
      </c>
      <c r="C1037" s="21" t="s">
        <v>245</v>
      </c>
      <c r="D1037" s="50">
        <v>45663</v>
      </c>
      <c r="E1037" s="21">
        <v>2</v>
      </c>
      <c r="G1037"/>
      <c r="H1037"/>
    </row>
    <row r="1038" spans="2:8">
      <c r="B1038" s="21" t="s">
        <v>276</v>
      </c>
      <c r="C1038" s="21" t="s">
        <v>245</v>
      </c>
      <c r="D1038" s="50">
        <v>45669</v>
      </c>
      <c r="E1038" s="21">
        <v>5</v>
      </c>
      <c r="G1038"/>
      <c r="H1038"/>
    </row>
    <row r="1039" spans="2:8">
      <c r="B1039" s="21" t="s">
        <v>276</v>
      </c>
      <c r="C1039" s="21" t="s">
        <v>245</v>
      </c>
      <c r="D1039" s="50">
        <v>45671</v>
      </c>
      <c r="E1039" s="21">
        <v>4</v>
      </c>
      <c r="G1039"/>
      <c r="H1039"/>
    </row>
    <row r="1040" spans="2:8">
      <c r="B1040" s="21" t="s">
        <v>276</v>
      </c>
      <c r="C1040" s="21" t="s">
        <v>245</v>
      </c>
      <c r="D1040" s="50">
        <v>45673</v>
      </c>
      <c r="E1040" s="21">
        <v>3</v>
      </c>
      <c r="G1040"/>
      <c r="H1040"/>
    </row>
    <row r="1041" spans="2:8">
      <c r="B1041" s="21" t="s">
        <v>276</v>
      </c>
      <c r="C1041" s="21" t="s">
        <v>245</v>
      </c>
      <c r="D1041" s="50">
        <v>45674</v>
      </c>
      <c r="E1041" s="21">
        <v>8</v>
      </c>
      <c r="G1041"/>
      <c r="H1041"/>
    </row>
    <row r="1042" spans="2:8">
      <c r="B1042" s="21" t="s">
        <v>276</v>
      </c>
      <c r="C1042" s="21" t="s">
        <v>245</v>
      </c>
      <c r="D1042" s="50">
        <v>45675</v>
      </c>
      <c r="E1042" s="21">
        <v>5</v>
      </c>
      <c r="G1042"/>
      <c r="H1042"/>
    </row>
    <row r="1043" spans="2:8">
      <c r="B1043" s="21" t="s">
        <v>276</v>
      </c>
      <c r="C1043" s="21" t="s">
        <v>245</v>
      </c>
      <c r="D1043" s="50">
        <v>45679</v>
      </c>
      <c r="E1043" s="21">
        <v>2</v>
      </c>
      <c r="G1043"/>
      <c r="H1043"/>
    </row>
    <row r="1044" spans="2:8">
      <c r="B1044" s="21" t="s">
        <v>276</v>
      </c>
      <c r="C1044" s="21" t="s">
        <v>245</v>
      </c>
      <c r="D1044" s="50">
        <v>45685</v>
      </c>
      <c r="E1044" s="21">
        <v>4</v>
      </c>
      <c r="G1044"/>
      <c r="H1044"/>
    </row>
    <row r="1045" spans="2:8">
      <c r="B1045" s="21" t="s">
        <v>276</v>
      </c>
      <c r="C1045" s="21" t="s">
        <v>245</v>
      </c>
      <c r="D1045" s="50">
        <v>45686</v>
      </c>
      <c r="E1045" s="21">
        <v>8</v>
      </c>
      <c r="G1045"/>
      <c r="H1045"/>
    </row>
    <row r="1046" spans="2:8">
      <c r="B1046" s="21" t="s">
        <v>276</v>
      </c>
      <c r="C1046" s="21" t="s">
        <v>245</v>
      </c>
      <c r="D1046" s="50">
        <v>45687</v>
      </c>
      <c r="E1046" s="21">
        <v>3</v>
      </c>
      <c r="G1046"/>
      <c r="H1046"/>
    </row>
    <row r="1047" spans="2:8">
      <c r="B1047" s="21" t="s">
        <v>276</v>
      </c>
      <c r="C1047" s="21" t="s">
        <v>245</v>
      </c>
      <c r="D1047" s="50">
        <v>45688</v>
      </c>
      <c r="E1047" s="21">
        <v>7</v>
      </c>
      <c r="G1047"/>
      <c r="H1047"/>
    </row>
    <row r="1048" spans="2:8">
      <c r="B1048" s="21" t="s">
        <v>276</v>
      </c>
      <c r="C1048" s="21" t="s">
        <v>245</v>
      </c>
      <c r="D1048" s="50">
        <v>45691</v>
      </c>
      <c r="E1048" s="21">
        <v>8</v>
      </c>
      <c r="G1048"/>
      <c r="H1048"/>
    </row>
    <row r="1049" spans="2:8">
      <c r="B1049" s="21" t="s">
        <v>276</v>
      </c>
      <c r="C1049" s="21" t="s">
        <v>245</v>
      </c>
      <c r="D1049" s="50">
        <v>45692</v>
      </c>
      <c r="E1049" s="21">
        <v>7</v>
      </c>
      <c r="G1049"/>
      <c r="H1049"/>
    </row>
    <row r="1050" spans="2:8">
      <c r="B1050" s="21" t="s">
        <v>276</v>
      </c>
      <c r="C1050" s="21" t="s">
        <v>245</v>
      </c>
      <c r="D1050" s="50">
        <v>45694</v>
      </c>
      <c r="E1050" s="21">
        <v>1</v>
      </c>
      <c r="G1050"/>
      <c r="H1050"/>
    </row>
    <row r="1051" spans="2:8">
      <c r="B1051" s="21" t="s">
        <v>276</v>
      </c>
      <c r="C1051" s="21" t="s">
        <v>245</v>
      </c>
      <c r="D1051" s="50">
        <v>45703</v>
      </c>
      <c r="E1051" s="21">
        <v>5</v>
      </c>
      <c r="G1051"/>
      <c r="H1051"/>
    </row>
    <row r="1052" spans="2:8">
      <c r="B1052" s="21" t="s">
        <v>276</v>
      </c>
      <c r="C1052" s="21" t="s">
        <v>245</v>
      </c>
      <c r="D1052" s="50">
        <v>45705</v>
      </c>
      <c r="E1052" s="21">
        <v>2</v>
      </c>
      <c r="G1052"/>
      <c r="H1052"/>
    </row>
    <row r="1053" spans="2:8">
      <c r="B1053" s="21" t="s">
        <v>276</v>
      </c>
      <c r="C1053" s="21" t="s">
        <v>245</v>
      </c>
      <c r="D1053" s="50">
        <v>45706</v>
      </c>
      <c r="E1053" s="21">
        <v>5</v>
      </c>
      <c r="G1053"/>
      <c r="H1053"/>
    </row>
    <row r="1054" spans="2:8">
      <c r="B1054" s="21" t="s">
        <v>276</v>
      </c>
      <c r="C1054" s="21" t="s">
        <v>245</v>
      </c>
      <c r="D1054" s="50">
        <v>45707</v>
      </c>
      <c r="E1054" s="21">
        <v>8</v>
      </c>
      <c r="G1054"/>
      <c r="H1054"/>
    </row>
    <row r="1055" spans="2:8">
      <c r="B1055" s="21" t="s">
        <v>276</v>
      </c>
      <c r="C1055" s="21" t="s">
        <v>245</v>
      </c>
      <c r="D1055" s="50">
        <v>45709</v>
      </c>
      <c r="E1055" s="21">
        <v>7</v>
      </c>
      <c r="G1055"/>
      <c r="H1055"/>
    </row>
    <row r="1056" spans="2:8">
      <c r="B1056" s="21" t="s">
        <v>276</v>
      </c>
      <c r="C1056" s="21" t="s">
        <v>245</v>
      </c>
      <c r="D1056" s="50">
        <v>45711</v>
      </c>
      <c r="E1056" s="21">
        <v>2</v>
      </c>
      <c r="G1056"/>
      <c r="H1056"/>
    </row>
    <row r="1057" spans="2:8">
      <c r="B1057" s="21" t="s">
        <v>276</v>
      </c>
      <c r="C1057" s="21" t="s">
        <v>245</v>
      </c>
      <c r="D1057" s="50">
        <v>45714</v>
      </c>
      <c r="E1057" s="21">
        <v>5</v>
      </c>
      <c r="G1057"/>
      <c r="H1057"/>
    </row>
    <row r="1058" spans="2:8">
      <c r="B1058" s="21" t="s">
        <v>276</v>
      </c>
      <c r="C1058" s="21" t="s">
        <v>245</v>
      </c>
      <c r="D1058" s="50">
        <v>45716</v>
      </c>
      <c r="E1058" s="21">
        <v>8</v>
      </c>
      <c r="G1058"/>
      <c r="H1058"/>
    </row>
    <row r="1059" spans="2:8">
      <c r="B1059" s="21" t="s">
        <v>276</v>
      </c>
      <c r="C1059" s="21" t="s">
        <v>245</v>
      </c>
      <c r="D1059" s="50">
        <v>45717</v>
      </c>
      <c r="E1059" s="21">
        <v>7</v>
      </c>
      <c r="G1059"/>
      <c r="H1059"/>
    </row>
    <row r="1060" spans="2:8">
      <c r="B1060" s="21" t="s">
        <v>276</v>
      </c>
      <c r="C1060" s="21" t="s">
        <v>245</v>
      </c>
      <c r="D1060" s="50">
        <v>45721</v>
      </c>
      <c r="E1060" s="21">
        <v>2</v>
      </c>
      <c r="G1060"/>
      <c r="H1060"/>
    </row>
    <row r="1061" spans="2:8">
      <c r="B1061" s="21" t="s">
        <v>276</v>
      </c>
      <c r="C1061" s="21" t="s">
        <v>245</v>
      </c>
      <c r="D1061" s="50">
        <v>45722</v>
      </c>
      <c r="E1061" s="21">
        <v>5</v>
      </c>
      <c r="G1061"/>
      <c r="H1061"/>
    </row>
    <row r="1062" spans="2:8">
      <c r="B1062" s="21" t="s">
        <v>276</v>
      </c>
      <c r="C1062" s="21" t="s">
        <v>245</v>
      </c>
      <c r="D1062" s="50">
        <v>45723</v>
      </c>
      <c r="E1062" s="21">
        <v>2</v>
      </c>
      <c r="G1062"/>
      <c r="H1062"/>
    </row>
    <row r="1063" spans="2:8">
      <c r="B1063" s="21" t="s">
        <v>276</v>
      </c>
      <c r="C1063" s="21" t="s">
        <v>245</v>
      </c>
      <c r="D1063" s="50">
        <v>45725</v>
      </c>
      <c r="E1063" s="21">
        <v>6</v>
      </c>
      <c r="G1063"/>
      <c r="H1063"/>
    </row>
    <row r="1064" spans="2:8">
      <c r="B1064" s="21" t="s">
        <v>276</v>
      </c>
      <c r="C1064" s="21" t="s">
        <v>245</v>
      </c>
      <c r="D1064" s="50">
        <v>45726</v>
      </c>
      <c r="E1064" s="21">
        <v>8</v>
      </c>
      <c r="G1064"/>
      <c r="H1064"/>
    </row>
    <row r="1065" spans="2:8">
      <c r="B1065" s="21" t="s">
        <v>276</v>
      </c>
      <c r="C1065" s="21" t="s">
        <v>245</v>
      </c>
      <c r="D1065" s="50">
        <v>45727</v>
      </c>
      <c r="E1065" s="21">
        <v>8</v>
      </c>
      <c r="G1065"/>
      <c r="H1065"/>
    </row>
    <row r="1066" spans="2:8">
      <c r="B1066" s="21" t="s">
        <v>276</v>
      </c>
      <c r="C1066" s="21" t="s">
        <v>245</v>
      </c>
      <c r="D1066" s="50">
        <v>45729</v>
      </c>
      <c r="E1066" s="21">
        <v>3</v>
      </c>
      <c r="G1066"/>
      <c r="H1066"/>
    </row>
    <row r="1067" spans="2:8">
      <c r="B1067" s="21" t="s">
        <v>276</v>
      </c>
      <c r="C1067" s="21" t="s">
        <v>245</v>
      </c>
      <c r="D1067" s="50">
        <v>45733</v>
      </c>
      <c r="E1067" s="21">
        <v>3</v>
      </c>
      <c r="G1067"/>
      <c r="H1067"/>
    </row>
    <row r="1068" spans="2:8">
      <c r="B1068" s="21" t="s">
        <v>276</v>
      </c>
      <c r="C1068" s="21" t="s">
        <v>245</v>
      </c>
      <c r="D1068" s="50">
        <v>45734</v>
      </c>
      <c r="E1068" s="21">
        <v>5</v>
      </c>
      <c r="G1068"/>
      <c r="H1068"/>
    </row>
    <row r="1069" spans="2:8">
      <c r="B1069" s="21" t="s">
        <v>276</v>
      </c>
      <c r="C1069" s="21" t="s">
        <v>245</v>
      </c>
      <c r="D1069" s="50">
        <v>45735</v>
      </c>
      <c r="E1069" s="21">
        <v>1</v>
      </c>
      <c r="G1069"/>
      <c r="H1069"/>
    </row>
    <row r="1070" spans="2:8">
      <c r="B1070" s="21" t="s">
        <v>276</v>
      </c>
      <c r="C1070" s="21" t="s">
        <v>245</v>
      </c>
      <c r="D1070" s="50">
        <v>45739</v>
      </c>
      <c r="E1070" s="21">
        <v>8</v>
      </c>
      <c r="G1070"/>
      <c r="H1070"/>
    </row>
    <row r="1071" spans="2:8">
      <c r="B1071" s="21" t="s">
        <v>276</v>
      </c>
      <c r="C1071" s="21" t="s">
        <v>245</v>
      </c>
      <c r="D1071" s="50">
        <v>45744</v>
      </c>
      <c r="E1071" s="21">
        <v>7</v>
      </c>
      <c r="G1071"/>
      <c r="H1071"/>
    </row>
    <row r="1072" spans="2:8">
      <c r="B1072" s="21" t="s">
        <v>277</v>
      </c>
      <c r="C1072" s="21" t="s">
        <v>246</v>
      </c>
      <c r="D1072" s="50">
        <v>45659</v>
      </c>
      <c r="E1072" s="21">
        <v>5</v>
      </c>
      <c r="G1072"/>
      <c r="H1072"/>
    </row>
    <row r="1073" spans="2:8">
      <c r="B1073" s="21" t="s">
        <v>277</v>
      </c>
      <c r="C1073" s="21" t="s">
        <v>246</v>
      </c>
      <c r="D1073" s="50">
        <v>45663</v>
      </c>
      <c r="E1073" s="21">
        <v>3</v>
      </c>
      <c r="G1073"/>
      <c r="H1073"/>
    </row>
    <row r="1074" spans="2:8">
      <c r="B1074" s="21" t="s">
        <v>277</v>
      </c>
      <c r="C1074" s="21" t="s">
        <v>246</v>
      </c>
      <c r="D1074" s="50">
        <v>45664</v>
      </c>
      <c r="E1074" s="21">
        <v>3</v>
      </c>
      <c r="G1074"/>
      <c r="H1074"/>
    </row>
    <row r="1075" spans="2:8">
      <c r="B1075" s="21" t="s">
        <v>277</v>
      </c>
      <c r="C1075" s="21" t="s">
        <v>246</v>
      </c>
      <c r="D1075" s="50">
        <v>45666</v>
      </c>
      <c r="E1075" s="21">
        <v>8</v>
      </c>
      <c r="G1075"/>
      <c r="H1075"/>
    </row>
    <row r="1076" spans="2:8">
      <c r="B1076" s="21" t="s">
        <v>277</v>
      </c>
      <c r="C1076" s="21" t="s">
        <v>246</v>
      </c>
      <c r="D1076" s="50">
        <v>45667</v>
      </c>
      <c r="E1076" s="21">
        <v>2</v>
      </c>
      <c r="G1076"/>
      <c r="H1076"/>
    </row>
    <row r="1077" spans="2:8">
      <c r="B1077" s="21" t="s">
        <v>277</v>
      </c>
      <c r="C1077" s="21" t="s">
        <v>246</v>
      </c>
      <c r="D1077" s="50">
        <v>45669</v>
      </c>
      <c r="E1077" s="21">
        <v>8</v>
      </c>
      <c r="G1077"/>
      <c r="H1077"/>
    </row>
    <row r="1078" spans="2:8">
      <c r="B1078" s="21" t="s">
        <v>277</v>
      </c>
      <c r="C1078" s="21" t="s">
        <v>246</v>
      </c>
      <c r="D1078" s="50">
        <v>45673</v>
      </c>
      <c r="E1078" s="21">
        <v>8</v>
      </c>
      <c r="G1078"/>
      <c r="H1078"/>
    </row>
    <row r="1079" spans="2:8">
      <c r="B1079" s="21" t="s">
        <v>277</v>
      </c>
      <c r="C1079" s="21" t="s">
        <v>246</v>
      </c>
      <c r="D1079" s="50">
        <v>45675</v>
      </c>
      <c r="E1079" s="21">
        <v>1</v>
      </c>
      <c r="G1079"/>
      <c r="H1079"/>
    </row>
    <row r="1080" spans="2:8">
      <c r="B1080" s="21" t="s">
        <v>277</v>
      </c>
      <c r="C1080" s="21" t="s">
        <v>246</v>
      </c>
      <c r="D1080" s="50">
        <v>45678</v>
      </c>
      <c r="E1080" s="21">
        <v>8</v>
      </c>
      <c r="G1080"/>
      <c r="H1080"/>
    </row>
    <row r="1081" spans="2:8">
      <c r="B1081" s="21" t="s">
        <v>277</v>
      </c>
      <c r="C1081" s="21" t="s">
        <v>246</v>
      </c>
      <c r="D1081" s="50">
        <v>45680</v>
      </c>
      <c r="E1081" s="21">
        <v>8</v>
      </c>
      <c r="G1081"/>
      <c r="H1081"/>
    </row>
    <row r="1082" spans="2:8">
      <c r="B1082" s="21" t="s">
        <v>277</v>
      </c>
      <c r="C1082" s="21" t="s">
        <v>246</v>
      </c>
      <c r="D1082" s="50">
        <v>45682</v>
      </c>
      <c r="E1082" s="21">
        <v>7</v>
      </c>
      <c r="G1082"/>
      <c r="H1082"/>
    </row>
    <row r="1083" spans="2:8">
      <c r="B1083" s="21" t="s">
        <v>277</v>
      </c>
      <c r="C1083" s="21" t="s">
        <v>246</v>
      </c>
      <c r="D1083" s="50">
        <v>45684</v>
      </c>
      <c r="E1083" s="21">
        <v>7</v>
      </c>
      <c r="G1083"/>
      <c r="H1083"/>
    </row>
    <row r="1084" spans="2:8">
      <c r="B1084" s="21" t="s">
        <v>277</v>
      </c>
      <c r="C1084" s="21" t="s">
        <v>246</v>
      </c>
      <c r="D1084" s="50">
        <v>45688</v>
      </c>
      <c r="E1084" s="21">
        <v>1</v>
      </c>
      <c r="G1084"/>
      <c r="H1084"/>
    </row>
    <row r="1085" spans="2:8">
      <c r="B1085" s="21" t="s">
        <v>277</v>
      </c>
      <c r="C1085" s="21" t="s">
        <v>246</v>
      </c>
      <c r="D1085" s="50">
        <v>45689</v>
      </c>
      <c r="E1085" s="21">
        <v>6</v>
      </c>
      <c r="G1085"/>
      <c r="H1085"/>
    </row>
    <row r="1086" spans="2:8">
      <c r="B1086" s="21" t="s">
        <v>277</v>
      </c>
      <c r="C1086" s="21" t="s">
        <v>246</v>
      </c>
      <c r="D1086" s="50">
        <v>45690</v>
      </c>
      <c r="E1086" s="21">
        <v>6</v>
      </c>
      <c r="G1086"/>
      <c r="H1086"/>
    </row>
    <row r="1087" spans="2:8">
      <c r="B1087" s="21" t="s">
        <v>277</v>
      </c>
      <c r="C1087" s="21" t="s">
        <v>246</v>
      </c>
      <c r="D1087" s="50">
        <v>45694</v>
      </c>
      <c r="E1087" s="21">
        <v>8</v>
      </c>
      <c r="G1087"/>
      <c r="H1087"/>
    </row>
    <row r="1088" spans="2:8">
      <c r="B1088" s="21" t="s">
        <v>277</v>
      </c>
      <c r="C1088" s="21" t="s">
        <v>246</v>
      </c>
      <c r="D1088" s="50">
        <v>45695</v>
      </c>
      <c r="E1088" s="21">
        <v>7</v>
      </c>
      <c r="G1088"/>
      <c r="H1088"/>
    </row>
    <row r="1089" spans="2:8">
      <c r="B1089" s="21" t="s">
        <v>277</v>
      </c>
      <c r="C1089" s="21" t="s">
        <v>246</v>
      </c>
      <c r="D1089" s="50">
        <v>45701</v>
      </c>
      <c r="E1089" s="21">
        <v>8</v>
      </c>
      <c r="G1089"/>
      <c r="H1089"/>
    </row>
    <row r="1090" spans="2:8">
      <c r="B1090" s="21" t="s">
        <v>277</v>
      </c>
      <c r="C1090" s="21" t="s">
        <v>246</v>
      </c>
      <c r="D1090" s="50">
        <v>45707</v>
      </c>
      <c r="E1090" s="21">
        <v>1</v>
      </c>
      <c r="G1090"/>
      <c r="H1090"/>
    </row>
    <row r="1091" spans="2:8">
      <c r="B1091" s="21" t="s">
        <v>277</v>
      </c>
      <c r="C1091" s="21" t="s">
        <v>246</v>
      </c>
      <c r="D1091" s="50">
        <v>45709</v>
      </c>
      <c r="E1091" s="21">
        <v>8</v>
      </c>
      <c r="G1091"/>
      <c r="H1091"/>
    </row>
    <row r="1092" spans="2:8">
      <c r="B1092" s="21" t="s">
        <v>277</v>
      </c>
      <c r="C1092" s="21" t="s">
        <v>246</v>
      </c>
      <c r="D1092" s="50">
        <v>45712</v>
      </c>
      <c r="E1092" s="21">
        <v>7</v>
      </c>
      <c r="G1092"/>
      <c r="H1092"/>
    </row>
    <row r="1093" spans="2:8">
      <c r="B1093" s="21" t="s">
        <v>277</v>
      </c>
      <c r="C1093" s="21" t="s">
        <v>246</v>
      </c>
      <c r="D1093" s="50">
        <v>45714</v>
      </c>
      <c r="E1093" s="21">
        <v>8</v>
      </c>
      <c r="G1093"/>
      <c r="H1093"/>
    </row>
    <row r="1094" spans="2:8">
      <c r="B1094" s="21" t="s">
        <v>277</v>
      </c>
      <c r="C1094" s="21" t="s">
        <v>246</v>
      </c>
      <c r="D1094" s="50">
        <v>45716</v>
      </c>
      <c r="E1094" s="21">
        <v>4</v>
      </c>
      <c r="G1094"/>
      <c r="H1094"/>
    </row>
    <row r="1095" spans="2:8">
      <c r="B1095" s="21" t="s">
        <v>277</v>
      </c>
      <c r="C1095" s="21" t="s">
        <v>246</v>
      </c>
      <c r="D1095" s="50">
        <v>45719</v>
      </c>
      <c r="E1095" s="21">
        <v>3</v>
      </c>
      <c r="G1095"/>
      <c r="H1095"/>
    </row>
    <row r="1096" spans="2:8">
      <c r="B1096" s="21" t="s">
        <v>277</v>
      </c>
      <c r="C1096" s="21" t="s">
        <v>246</v>
      </c>
      <c r="D1096" s="50">
        <v>45722</v>
      </c>
      <c r="E1096" s="21">
        <v>2</v>
      </c>
      <c r="G1096"/>
      <c r="H1096"/>
    </row>
    <row r="1097" spans="2:8">
      <c r="B1097" s="21" t="s">
        <v>277</v>
      </c>
      <c r="C1097" s="21" t="s">
        <v>246</v>
      </c>
      <c r="D1097" s="50">
        <v>45723</v>
      </c>
      <c r="E1097" s="21">
        <v>8</v>
      </c>
      <c r="G1097"/>
      <c r="H1097"/>
    </row>
    <row r="1098" spans="2:8">
      <c r="B1098" s="21" t="s">
        <v>277</v>
      </c>
      <c r="C1098" s="21" t="s">
        <v>246</v>
      </c>
      <c r="D1098" s="50">
        <v>45724</v>
      </c>
      <c r="E1098" s="21">
        <v>2</v>
      </c>
      <c r="G1098"/>
      <c r="H1098"/>
    </row>
    <row r="1099" spans="2:8">
      <c r="B1099" s="21" t="s">
        <v>277</v>
      </c>
      <c r="C1099" s="21" t="s">
        <v>246</v>
      </c>
      <c r="D1099" s="50">
        <v>45729</v>
      </c>
      <c r="E1099" s="21">
        <v>8</v>
      </c>
      <c r="G1099"/>
      <c r="H1099"/>
    </row>
    <row r="1100" spans="2:8">
      <c r="B1100" s="21" t="s">
        <v>277</v>
      </c>
      <c r="C1100" s="21" t="s">
        <v>246</v>
      </c>
      <c r="D1100" s="50">
        <v>45730</v>
      </c>
      <c r="E1100" s="21">
        <v>3</v>
      </c>
      <c r="G1100"/>
      <c r="H1100"/>
    </row>
    <row r="1101" spans="2:8">
      <c r="B1101" s="21" t="s">
        <v>277</v>
      </c>
      <c r="C1101" s="21" t="s">
        <v>246</v>
      </c>
      <c r="D1101" s="50">
        <v>45733</v>
      </c>
      <c r="E1101" s="21">
        <v>1</v>
      </c>
      <c r="G1101"/>
      <c r="H1101"/>
    </row>
    <row r="1102" spans="2:8">
      <c r="B1102" s="21" t="s">
        <v>277</v>
      </c>
      <c r="C1102" s="21" t="s">
        <v>246</v>
      </c>
      <c r="D1102" s="50">
        <v>45738</v>
      </c>
      <c r="E1102" s="21">
        <v>8</v>
      </c>
      <c r="G1102"/>
      <c r="H1102"/>
    </row>
    <row r="1103" spans="2:8">
      <c r="B1103" s="21" t="s">
        <v>277</v>
      </c>
      <c r="C1103" s="21" t="s">
        <v>246</v>
      </c>
      <c r="D1103" s="50">
        <v>45739</v>
      </c>
      <c r="E1103" s="21">
        <v>1</v>
      </c>
      <c r="G1103"/>
      <c r="H1103"/>
    </row>
    <row r="1104" spans="2:8">
      <c r="B1104" s="21" t="s">
        <v>277</v>
      </c>
      <c r="C1104" s="21" t="s">
        <v>246</v>
      </c>
      <c r="D1104" s="50">
        <v>45742</v>
      </c>
      <c r="E1104" s="21">
        <v>8</v>
      </c>
      <c r="G1104"/>
      <c r="H1104"/>
    </row>
    <row r="1105" spans="2:8">
      <c r="B1105" s="21" t="s">
        <v>277</v>
      </c>
      <c r="C1105" s="21" t="s">
        <v>246</v>
      </c>
      <c r="D1105" s="50">
        <v>45743</v>
      </c>
      <c r="E1105" s="21">
        <v>8</v>
      </c>
      <c r="G1105"/>
      <c r="H1105"/>
    </row>
    <row r="1106" spans="2:8">
      <c r="B1106" s="21" t="s">
        <v>277</v>
      </c>
      <c r="C1106" s="21" t="s">
        <v>246</v>
      </c>
      <c r="D1106" s="50">
        <v>45744</v>
      </c>
      <c r="E1106" s="21">
        <v>7</v>
      </c>
      <c r="G1106"/>
      <c r="H1106"/>
    </row>
    <row r="1107" spans="2:8">
      <c r="B1107" s="21" t="s">
        <v>277</v>
      </c>
      <c r="C1107" s="21" t="s">
        <v>246</v>
      </c>
      <c r="D1107" s="50">
        <v>45746</v>
      </c>
      <c r="E1107" s="21">
        <v>3</v>
      </c>
      <c r="G1107"/>
      <c r="H1107"/>
    </row>
    <row r="1108" spans="2:8">
      <c r="B1108" s="21" t="s">
        <v>277</v>
      </c>
      <c r="C1108" s="21" t="s">
        <v>246</v>
      </c>
      <c r="D1108" s="50">
        <v>45747</v>
      </c>
      <c r="E1108" s="21">
        <v>5</v>
      </c>
      <c r="G1108"/>
      <c r="H1108"/>
    </row>
    <row r="1109" spans="2:8">
      <c r="B1109" s="21" t="s">
        <v>49</v>
      </c>
      <c r="C1109" s="21" t="s">
        <v>247</v>
      </c>
      <c r="D1109" s="50">
        <v>45658</v>
      </c>
      <c r="E1109" s="21">
        <v>6</v>
      </c>
      <c r="G1109"/>
      <c r="H1109"/>
    </row>
    <row r="1110" spans="2:8">
      <c r="B1110" s="21" t="s">
        <v>49</v>
      </c>
      <c r="C1110" s="21" t="s">
        <v>247</v>
      </c>
      <c r="D1110" s="50">
        <v>45659</v>
      </c>
      <c r="E1110" s="21">
        <v>8</v>
      </c>
      <c r="G1110"/>
      <c r="H1110"/>
    </row>
    <row r="1111" spans="2:8">
      <c r="B1111" s="21" t="s">
        <v>49</v>
      </c>
      <c r="C1111" s="21" t="s">
        <v>247</v>
      </c>
      <c r="D1111" s="50">
        <v>45660</v>
      </c>
      <c r="E1111" s="21">
        <v>8</v>
      </c>
      <c r="G1111"/>
      <c r="H1111"/>
    </row>
    <row r="1112" spans="2:8">
      <c r="B1112" s="21" t="s">
        <v>49</v>
      </c>
      <c r="C1112" s="21" t="s">
        <v>247</v>
      </c>
      <c r="D1112" s="50">
        <v>45662</v>
      </c>
      <c r="E1112" s="21">
        <v>8</v>
      </c>
      <c r="G1112"/>
      <c r="H1112"/>
    </row>
    <row r="1113" spans="2:8">
      <c r="B1113" s="21" t="s">
        <v>49</v>
      </c>
      <c r="C1113" s="21" t="s">
        <v>247</v>
      </c>
      <c r="D1113" s="50">
        <v>45665</v>
      </c>
      <c r="E1113" s="21">
        <v>8</v>
      </c>
      <c r="G1113"/>
      <c r="H1113"/>
    </row>
    <row r="1114" spans="2:8">
      <c r="B1114" s="21" t="s">
        <v>49</v>
      </c>
      <c r="C1114" s="21" t="s">
        <v>247</v>
      </c>
      <c r="D1114" s="50">
        <v>45668</v>
      </c>
      <c r="E1114" s="21">
        <v>8</v>
      </c>
      <c r="G1114"/>
      <c r="H1114"/>
    </row>
    <row r="1115" spans="2:8">
      <c r="B1115" s="21" t="s">
        <v>49</v>
      </c>
      <c r="C1115" s="21" t="s">
        <v>247</v>
      </c>
      <c r="D1115" s="50">
        <v>45669</v>
      </c>
      <c r="E1115" s="21">
        <v>4</v>
      </c>
      <c r="G1115"/>
      <c r="H1115"/>
    </row>
    <row r="1116" spans="2:8">
      <c r="B1116" s="21" t="s">
        <v>49</v>
      </c>
      <c r="C1116" s="21" t="s">
        <v>247</v>
      </c>
      <c r="D1116" s="50">
        <v>45671</v>
      </c>
      <c r="E1116" s="21">
        <v>7</v>
      </c>
      <c r="G1116"/>
      <c r="H1116"/>
    </row>
    <row r="1117" spans="2:8">
      <c r="B1117" s="21" t="s">
        <v>49</v>
      </c>
      <c r="C1117" s="21" t="s">
        <v>247</v>
      </c>
      <c r="D1117" s="50">
        <v>45676</v>
      </c>
      <c r="E1117" s="21">
        <v>7</v>
      </c>
      <c r="G1117"/>
      <c r="H1117"/>
    </row>
    <row r="1118" spans="2:8">
      <c r="B1118" s="21" t="s">
        <v>49</v>
      </c>
      <c r="C1118" s="21" t="s">
        <v>247</v>
      </c>
      <c r="D1118" s="50">
        <v>45677</v>
      </c>
      <c r="E1118" s="21">
        <v>3</v>
      </c>
      <c r="G1118"/>
      <c r="H1118"/>
    </row>
    <row r="1119" spans="2:8">
      <c r="B1119" s="21" t="s">
        <v>49</v>
      </c>
      <c r="C1119" s="21" t="s">
        <v>247</v>
      </c>
      <c r="D1119" s="50">
        <v>45679</v>
      </c>
      <c r="E1119" s="21">
        <v>3</v>
      </c>
      <c r="G1119"/>
      <c r="H1119"/>
    </row>
    <row r="1120" spans="2:8">
      <c r="B1120" s="21" t="s">
        <v>49</v>
      </c>
      <c r="C1120" s="21" t="s">
        <v>247</v>
      </c>
      <c r="D1120" s="50">
        <v>45681</v>
      </c>
      <c r="E1120" s="21">
        <v>7</v>
      </c>
      <c r="G1120"/>
      <c r="H1120"/>
    </row>
    <row r="1121" spans="2:8">
      <c r="B1121" s="21" t="s">
        <v>49</v>
      </c>
      <c r="C1121" s="21" t="s">
        <v>247</v>
      </c>
      <c r="D1121" s="50">
        <v>45683</v>
      </c>
      <c r="E1121" s="21">
        <v>2</v>
      </c>
      <c r="G1121"/>
      <c r="H1121"/>
    </row>
    <row r="1122" spans="2:8">
      <c r="B1122" s="21" t="s">
        <v>49</v>
      </c>
      <c r="C1122" s="21" t="s">
        <v>247</v>
      </c>
      <c r="D1122" s="50">
        <v>45685</v>
      </c>
      <c r="E1122" s="21">
        <v>1</v>
      </c>
      <c r="G1122"/>
      <c r="H1122"/>
    </row>
    <row r="1123" spans="2:8">
      <c r="B1123" s="21" t="s">
        <v>49</v>
      </c>
      <c r="C1123" s="21" t="s">
        <v>247</v>
      </c>
      <c r="D1123" s="50">
        <v>45686</v>
      </c>
      <c r="E1123" s="21">
        <v>8</v>
      </c>
      <c r="G1123"/>
      <c r="H1123"/>
    </row>
    <row r="1124" spans="2:8">
      <c r="B1124" s="21" t="s">
        <v>49</v>
      </c>
      <c r="C1124" s="21" t="s">
        <v>247</v>
      </c>
      <c r="D1124" s="50">
        <v>45687</v>
      </c>
      <c r="E1124" s="21">
        <v>7</v>
      </c>
      <c r="G1124"/>
      <c r="H1124"/>
    </row>
    <row r="1125" spans="2:8">
      <c r="B1125" s="21" t="s">
        <v>49</v>
      </c>
      <c r="C1125" s="21" t="s">
        <v>247</v>
      </c>
      <c r="D1125" s="50">
        <v>45688</v>
      </c>
      <c r="E1125" s="21">
        <v>8</v>
      </c>
      <c r="G1125"/>
      <c r="H1125"/>
    </row>
    <row r="1126" spans="2:8">
      <c r="B1126" s="21" t="s">
        <v>49</v>
      </c>
      <c r="C1126" s="21" t="s">
        <v>247</v>
      </c>
      <c r="D1126" s="50">
        <v>45690</v>
      </c>
      <c r="E1126" s="21">
        <v>4</v>
      </c>
      <c r="G1126"/>
      <c r="H1126"/>
    </row>
    <row r="1127" spans="2:8">
      <c r="B1127" s="21" t="s">
        <v>49</v>
      </c>
      <c r="C1127" s="21" t="s">
        <v>247</v>
      </c>
      <c r="D1127" s="50">
        <v>45691</v>
      </c>
      <c r="E1127" s="21">
        <v>3</v>
      </c>
      <c r="G1127"/>
      <c r="H1127"/>
    </row>
    <row r="1128" spans="2:8">
      <c r="B1128" s="21" t="s">
        <v>49</v>
      </c>
      <c r="C1128" s="21" t="s">
        <v>247</v>
      </c>
      <c r="D1128" s="50">
        <v>45694</v>
      </c>
      <c r="E1128" s="21">
        <v>1</v>
      </c>
      <c r="G1128"/>
      <c r="H1128"/>
    </row>
    <row r="1129" spans="2:8">
      <c r="B1129" s="21" t="s">
        <v>49</v>
      </c>
      <c r="C1129" s="21" t="s">
        <v>247</v>
      </c>
      <c r="D1129" s="50">
        <v>45695</v>
      </c>
      <c r="E1129" s="21">
        <v>4</v>
      </c>
      <c r="G1129"/>
      <c r="H1129"/>
    </row>
    <row r="1130" spans="2:8">
      <c r="B1130" s="21" t="s">
        <v>49</v>
      </c>
      <c r="C1130" s="21" t="s">
        <v>247</v>
      </c>
      <c r="D1130" s="50">
        <v>45696</v>
      </c>
      <c r="E1130" s="21">
        <v>6</v>
      </c>
      <c r="G1130"/>
      <c r="H1130"/>
    </row>
    <row r="1131" spans="2:8">
      <c r="B1131" s="21" t="s">
        <v>49</v>
      </c>
      <c r="C1131" s="21" t="s">
        <v>247</v>
      </c>
      <c r="D1131" s="50">
        <v>45697</v>
      </c>
      <c r="E1131" s="21">
        <v>8</v>
      </c>
      <c r="G1131"/>
      <c r="H1131"/>
    </row>
    <row r="1132" spans="2:8">
      <c r="B1132" s="21" t="s">
        <v>49</v>
      </c>
      <c r="C1132" s="21" t="s">
        <v>247</v>
      </c>
      <c r="D1132" s="50">
        <v>45698</v>
      </c>
      <c r="E1132" s="21">
        <v>6</v>
      </c>
      <c r="G1132"/>
      <c r="H1132"/>
    </row>
    <row r="1133" spans="2:8">
      <c r="B1133" s="21" t="s">
        <v>49</v>
      </c>
      <c r="C1133" s="21" t="s">
        <v>247</v>
      </c>
      <c r="D1133" s="50">
        <v>45699</v>
      </c>
      <c r="E1133" s="21">
        <v>1</v>
      </c>
      <c r="G1133"/>
      <c r="H1133"/>
    </row>
    <row r="1134" spans="2:8">
      <c r="B1134" s="21" t="s">
        <v>49</v>
      </c>
      <c r="C1134" s="21" t="s">
        <v>247</v>
      </c>
      <c r="D1134" s="50">
        <v>45703</v>
      </c>
      <c r="E1134" s="21">
        <v>6</v>
      </c>
      <c r="G1134"/>
      <c r="H1134"/>
    </row>
    <row r="1135" spans="2:8">
      <c r="B1135" s="21" t="s">
        <v>49</v>
      </c>
      <c r="C1135" s="21" t="s">
        <v>247</v>
      </c>
      <c r="D1135" s="50">
        <v>45704</v>
      </c>
      <c r="E1135" s="21">
        <v>7</v>
      </c>
      <c r="G1135"/>
      <c r="H1135"/>
    </row>
    <row r="1136" spans="2:8">
      <c r="B1136" s="21" t="s">
        <v>49</v>
      </c>
      <c r="C1136" s="21" t="s">
        <v>247</v>
      </c>
      <c r="D1136" s="50">
        <v>45706</v>
      </c>
      <c r="E1136" s="21">
        <v>8</v>
      </c>
      <c r="G1136"/>
      <c r="H1136"/>
    </row>
    <row r="1137" spans="2:8">
      <c r="B1137" s="21" t="s">
        <v>49</v>
      </c>
      <c r="C1137" s="21" t="s">
        <v>247</v>
      </c>
      <c r="D1137" s="50">
        <v>45710</v>
      </c>
      <c r="E1137" s="21">
        <v>7</v>
      </c>
      <c r="G1137"/>
      <c r="H1137"/>
    </row>
    <row r="1138" spans="2:8">
      <c r="B1138" s="21" t="s">
        <v>49</v>
      </c>
      <c r="C1138" s="21" t="s">
        <v>247</v>
      </c>
      <c r="D1138" s="50">
        <v>45714</v>
      </c>
      <c r="E1138" s="21">
        <v>1</v>
      </c>
      <c r="G1138"/>
      <c r="H1138"/>
    </row>
    <row r="1139" spans="2:8">
      <c r="B1139" s="21" t="s">
        <v>49</v>
      </c>
      <c r="C1139" s="21" t="s">
        <v>247</v>
      </c>
      <c r="D1139" s="50">
        <v>45716</v>
      </c>
      <c r="E1139" s="21">
        <v>8</v>
      </c>
      <c r="G1139"/>
      <c r="H1139"/>
    </row>
    <row r="1140" spans="2:8">
      <c r="B1140" s="21" t="s">
        <v>49</v>
      </c>
      <c r="C1140" s="21" t="s">
        <v>247</v>
      </c>
      <c r="D1140" s="50">
        <v>45721</v>
      </c>
      <c r="E1140" s="21">
        <v>5</v>
      </c>
      <c r="G1140"/>
      <c r="H1140"/>
    </row>
    <row r="1141" spans="2:8">
      <c r="B1141" s="21" t="s">
        <v>49</v>
      </c>
      <c r="C1141" s="21" t="s">
        <v>247</v>
      </c>
      <c r="D1141" s="50">
        <v>45722</v>
      </c>
      <c r="E1141" s="21">
        <v>1</v>
      </c>
      <c r="G1141"/>
      <c r="H1141"/>
    </row>
    <row r="1142" spans="2:8">
      <c r="B1142" s="21" t="s">
        <v>49</v>
      </c>
      <c r="C1142" s="21" t="s">
        <v>247</v>
      </c>
      <c r="D1142" s="50">
        <v>45726</v>
      </c>
      <c r="E1142" s="21">
        <v>6</v>
      </c>
      <c r="G1142"/>
      <c r="H1142"/>
    </row>
    <row r="1143" spans="2:8">
      <c r="B1143" s="21" t="s">
        <v>49</v>
      </c>
      <c r="C1143" s="21" t="s">
        <v>247</v>
      </c>
      <c r="D1143" s="50">
        <v>45729</v>
      </c>
      <c r="E1143" s="21">
        <v>8</v>
      </c>
      <c r="G1143"/>
      <c r="H1143"/>
    </row>
    <row r="1144" spans="2:8">
      <c r="B1144" s="21" t="s">
        <v>49</v>
      </c>
      <c r="C1144" s="21" t="s">
        <v>247</v>
      </c>
      <c r="D1144" s="50">
        <v>45730</v>
      </c>
      <c r="E1144" s="21">
        <v>8</v>
      </c>
      <c r="G1144"/>
      <c r="H1144"/>
    </row>
    <row r="1145" spans="2:8">
      <c r="B1145" s="21" t="s">
        <v>49</v>
      </c>
      <c r="C1145" s="21" t="s">
        <v>247</v>
      </c>
      <c r="D1145" s="50">
        <v>45731</v>
      </c>
      <c r="E1145" s="21">
        <v>1</v>
      </c>
      <c r="G1145"/>
      <c r="H1145"/>
    </row>
    <row r="1146" spans="2:8">
      <c r="B1146" s="21" t="s">
        <v>49</v>
      </c>
      <c r="C1146" s="21" t="s">
        <v>247</v>
      </c>
      <c r="D1146" s="50">
        <v>45735</v>
      </c>
      <c r="E1146" s="21">
        <v>7</v>
      </c>
      <c r="G1146"/>
      <c r="H1146"/>
    </row>
    <row r="1147" spans="2:8">
      <c r="B1147" s="21" t="s">
        <v>49</v>
      </c>
      <c r="C1147" s="21" t="s">
        <v>247</v>
      </c>
      <c r="D1147" s="50">
        <v>45736</v>
      </c>
      <c r="E1147" s="21">
        <v>5</v>
      </c>
      <c r="G1147"/>
      <c r="H1147"/>
    </row>
    <row r="1148" spans="2:8">
      <c r="B1148" s="21" t="s">
        <v>49</v>
      </c>
      <c r="C1148" s="21" t="s">
        <v>247</v>
      </c>
      <c r="D1148" s="50">
        <v>45737</v>
      </c>
      <c r="E1148" s="21">
        <v>8</v>
      </c>
      <c r="G1148"/>
      <c r="H1148"/>
    </row>
    <row r="1149" spans="2:8">
      <c r="B1149" s="21" t="s">
        <v>49</v>
      </c>
      <c r="C1149" s="21" t="s">
        <v>247</v>
      </c>
      <c r="D1149" s="50">
        <v>45741</v>
      </c>
      <c r="E1149" s="21">
        <v>6</v>
      </c>
      <c r="G1149"/>
      <c r="H1149"/>
    </row>
    <row r="1150" spans="2:8">
      <c r="B1150" s="21" t="s">
        <v>49</v>
      </c>
      <c r="C1150" s="21" t="s">
        <v>247</v>
      </c>
      <c r="D1150" s="50">
        <v>45742</v>
      </c>
      <c r="E1150" s="21">
        <v>5</v>
      </c>
      <c r="G1150"/>
      <c r="H1150"/>
    </row>
    <row r="1151" spans="2:8">
      <c r="B1151" s="21" t="s">
        <v>49</v>
      </c>
      <c r="C1151" s="21" t="s">
        <v>247</v>
      </c>
      <c r="D1151" s="50">
        <v>45743</v>
      </c>
      <c r="E1151" s="21">
        <v>8</v>
      </c>
      <c r="G1151"/>
      <c r="H1151"/>
    </row>
    <row r="1152" spans="2:8">
      <c r="B1152" s="21" t="s">
        <v>49</v>
      </c>
      <c r="C1152" s="21" t="s">
        <v>247</v>
      </c>
      <c r="D1152" s="50">
        <v>45744</v>
      </c>
      <c r="E1152" s="21">
        <v>4</v>
      </c>
      <c r="G1152"/>
      <c r="H1152"/>
    </row>
    <row r="1153" spans="2:8">
      <c r="B1153" s="21" t="s">
        <v>49</v>
      </c>
      <c r="C1153" s="21" t="s">
        <v>247</v>
      </c>
      <c r="D1153" s="50">
        <v>45745</v>
      </c>
      <c r="E1153" s="21">
        <v>2</v>
      </c>
      <c r="G1153"/>
      <c r="H1153"/>
    </row>
    <row r="1154" spans="2:8">
      <c r="B1154" s="21" t="s">
        <v>42</v>
      </c>
      <c r="C1154" s="21" t="s">
        <v>248</v>
      </c>
      <c r="D1154" s="50">
        <v>45660</v>
      </c>
      <c r="E1154" s="21">
        <v>8</v>
      </c>
      <c r="G1154"/>
      <c r="H1154"/>
    </row>
    <row r="1155" spans="2:8">
      <c r="B1155" s="21" t="s">
        <v>42</v>
      </c>
      <c r="C1155" s="21" t="s">
        <v>248</v>
      </c>
      <c r="D1155" s="50">
        <v>45662</v>
      </c>
      <c r="E1155" s="21">
        <v>7</v>
      </c>
      <c r="G1155"/>
      <c r="H1155"/>
    </row>
    <row r="1156" spans="2:8">
      <c r="B1156" s="21" t="s">
        <v>42</v>
      </c>
      <c r="C1156" s="21" t="s">
        <v>248</v>
      </c>
      <c r="D1156" s="50">
        <v>45664</v>
      </c>
      <c r="E1156" s="21">
        <v>8</v>
      </c>
      <c r="G1156"/>
      <c r="H1156"/>
    </row>
    <row r="1157" spans="2:8">
      <c r="B1157" s="21" t="s">
        <v>42</v>
      </c>
      <c r="C1157" s="21" t="s">
        <v>248</v>
      </c>
      <c r="D1157" s="50">
        <v>45666</v>
      </c>
      <c r="E1157" s="21">
        <v>8</v>
      </c>
      <c r="G1157"/>
      <c r="H1157"/>
    </row>
    <row r="1158" spans="2:8">
      <c r="B1158" s="21" t="s">
        <v>42</v>
      </c>
      <c r="C1158" s="21" t="s">
        <v>248</v>
      </c>
      <c r="D1158" s="50">
        <v>45676</v>
      </c>
      <c r="E1158" s="21">
        <v>2</v>
      </c>
      <c r="G1158"/>
      <c r="H1158"/>
    </row>
    <row r="1159" spans="2:8">
      <c r="B1159" s="21" t="s">
        <v>42</v>
      </c>
      <c r="C1159" s="21" t="s">
        <v>248</v>
      </c>
      <c r="D1159" s="50">
        <v>45677</v>
      </c>
      <c r="E1159" s="21">
        <v>1</v>
      </c>
      <c r="G1159"/>
      <c r="H1159"/>
    </row>
    <row r="1160" spans="2:8">
      <c r="B1160" s="21" t="s">
        <v>42</v>
      </c>
      <c r="C1160" s="21" t="s">
        <v>248</v>
      </c>
      <c r="D1160" s="50">
        <v>45680</v>
      </c>
      <c r="E1160" s="21">
        <v>2</v>
      </c>
      <c r="G1160"/>
      <c r="H1160"/>
    </row>
    <row r="1161" spans="2:8">
      <c r="B1161" s="21" t="s">
        <v>42</v>
      </c>
      <c r="C1161" s="21" t="s">
        <v>248</v>
      </c>
      <c r="D1161" s="50">
        <v>45681</v>
      </c>
      <c r="E1161" s="21">
        <v>2</v>
      </c>
      <c r="G1161"/>
      <c r="H1161"/>
    </row>
    <row r="1162" spans="2:8">
      <c r="B1162" s="21" t="s">
        <v>42</v>
      </c>
      <c r="C1162" s="21" t="s">
        <v>248</v>
      </c>
      <c r="D1162" s="50">
        <v>45686</v>
      </c>
      <c r="E1162" s="21">
        <v>5</v>
      </c>
      <c r="G1162"/>
      <c r="H1162"/>
    </row>
    <row r="1163" spans="2:8">
      <c r="B1163" s="21" t="s">
        <v>42</v>
      </c>
      <c r="C1163" s="21" t="s">
        <v>248</v>
      </c>
      <c r="D1163" s="50">
        <v>45687</v>
      </c>
      <c r="E1163" s="21">
        <v>2</v>
      </c>
      <c r="G1163"/>
      <c r="H1163"/>
    </row>
    <row r="1164" spans="2:8">
      <c r="B1164" s="21" t="s">
        <v>42</v>
      </c>
      <c r="C1164" s="21" t="s">
        <v>248</v>
      </c>
      <c r="D1164" s="50">
        <v>45688</v>
      </c>
      <c r="E1164" s="21">
        <v>6</v>
      </c>
      <c r="G1164"/>
      <c r="H1164"/>
    </row>
    <row r="1165" spans="2:8">
      <c r="B1165" s="21" t="s">
        <v>42</v>
      </c>
      <c r="C1165" s="21" t="s">
        <v>248</v>
      </c>
      <c r="D1165" s="50">
        <v>45689</v>
      </c>
      <c r="E1165" s="21">
        <v>1</v>
      </c>
      <c r="G1165"/>
      <c r="H1165"/>
    </row>
    <row r="1166" spans="2:8">
      <c r="B1166" s="21" t="s">
        <v>42</v>
      </c>
      <c r="C1166" s="21" t="s">
        <v>248</v>
      </c>
      <c r="D1166" s="50">
        <v>45692</v>
      </c>
      <c r="E1166" s="21">
        <v>5</v>
      </c>
      <c r="G1166"/>
      <c r="H1166"/>
    </row>
    <row r="1167" spans="2:8">
      <c r="B1167" s="21" t="s">
        <v>42</v>
      </c>
      <c r="C1167" s="21" t="s">
        <v>248</v>
      </c>
      <c r="D1167" s="50">
        <v>45693</v>
      </c>
      <c r="E1167" s="21">
        <v>8</v>
      </c>
      <c r="G1167"/>
      <c r="H1167"/>
    </row>
    <row r="1168" spans="2:8">
      <c r="B1168" s="21" t="s">
        <v>42</v>
      </c>
      <c r="C1168" s="21" t="s">
        <v>248</v>
      </c>
      <c r="D1168" s="50">
        <v>45694</v>
      </c>
      <c r="E1168" s="21">
        <v>3</v>
      </c>
      <c r="G1168"/>
      <c r="H1168"/>
    </row>
    <row r="1169" spans="2:8">
      <c r="B1169" s="21" t="s">
        <v>42</v>
      </c>
      <c r="C1169" s="21" t="s">
        <v>248</v>
      </c>
      <c r="D1169" s="50">
        <v>45695</v>
      </c>
      <c r="E1169" s="21">
        <v>5</v>
      </c>
      <c r="G1169"/>
      <c r="H1169"/>
    </row>
    <row r="1170" spans="2:8">
      <c r="B1170" s="21" t="s">
        <v>42</v>
      </c>
      <c r="C1170" s="21" t="s">
        <v>248</v>
      </c>
      <c r="D1170" s="50">
        <v>45696</v>
      </c>
      <c r="E1170" s="21">
        <v>8</v>
      </c>
      <c r="G1170"/>
      <c r="H1170"/>
    </row>
    <row r="1171" spans="2:8">
      <c r="B1171" s="21" t="s">
        <v>42</v>
      </c>
      <c r="C1171" s="21" t="s">
        <v>248</v>
      </c>
      <c r="D1171" s="50">
        <v>45700</v>
      </c>
      <c r="E1171" s="21">
        <v>8</v>
      </c>
      <c r="G1171"/>
      <c r="H1171"/>
    </row>
    <row r="1172" spans="2:8">
      <c r="B1172" s="21" t="s">
        <v>42</v>
      </c>
      <c r="C1172" s="21" t="s">
        <v>248</v>
      </c>
      <c r="D1172" s="50">
        <v>45701</v>
      </c>
      <c r="E1172" s="21">
        <v>3</v>
      </c>
      <c r="G1172"/>
      <c r="H1172"/>
    </row>
    <row r="1173" spans="2:8">
      <c r="B1173" s="21" t="s">
        <v>42</v>
      </c>
      <c r="C1173" s="21" t="s">
        <v>248</v>
      </c>
      <c r="D1173" s="50">
        <v>45702</v>
      </c>
      <c r="E1173" s="21">
        <v>5</v>
      </c>
      <c r="G1173"/>
      <c r="H1173"/>
    </row>
    <row r="1174" spans="2:8">
      <c r="B1174" s="21" t="s">
        <v>42</v>
      </c>
      <c r="C1174" s="21" t="s">
        <v>248</v>
      </c>
      <c r="D1174" s="50">
        <v>45705</v>
      </c>
      <c r="E1174" s="21">
        <v>8</v>
      </c>
      <c r="G1174"/>
      <c r="H1174"/>
    </row>
    <row r="1175" spans="2:8">
      <c r="B1175" s="21" t="s">
        <v>42</v>
      </c>
      <c r="C1175" s="21" t="s">
        <v>248</v>
      </c>
      <c r="D1175" s="50">
        <v>45706</v>
      </c>
      <c r="E1175" s="21">
        <v>3</v>
      </c>
      <c r="G1175"/>
      <c r="H1175"/>
    </row>
    <row r="1176" spans="2:8">
      <c r="B1176" s="21" t="s">
        <v>42</v>
      </c>
      <c r="C1176" s="21" t="s">
        <v>248</v>
      </c>
      <c r="D1176" s="50">
        <v>45709</v>
      </c>
      <c r="E1176" s="21">
        <v>5</v>
      </c>
      <c r="G1176"/>
      <c r="H1176"/>
    </row>
    <row r="1177" spans="2:8">
      <c r="B1177" s="21" t="s">
        <v>42</v>
      </c>
      <c r="C1177" s="21" t="s">
        <v>248</v>
      </c>
      <c r="D1177" s="50">
        <v>45710</v>
      </c>
      <c r="E1177" s="21">
        <v>4</v>
      </c>
      <c r="G1177"/>
      <c r="H1177"/>
    </row>
    <row r="1178" spans="2:8">
      <c r="B1178" s="21" t="s">
        <v>42</v>
      </c>
      <c r="C1178" s="21" t="s">
        <v>248</v>
      </c>
      <c r="D1178" s="50">
        <v>45715</v>
      </c>
      <c r="E1178" s="21">
        <v>8</v>
      </c>
      <c r="G1178"/>
      <c r="H1178"/>
    </row>
    <row r="1179" spans="2:8">
      <c r="B1179" s="21" t="s">
        <v>42</v>
      </c>
      <c r="C1179" s="21" t="s">
        <v>248</v>
      </c>
      <c r="D1179" s="50">
        <v>45720</v>
      </c>
      <c r="E1179" s="21">
        <v>7</v>
      </c>
      <c r="G1179"/>
      <c r="H1179"/>
    </row>
    <row r="1180" spans="2:8">
      <c r="B1180" s="21" t="s">
        <v>42</v>
      </c>
      <c r="C1180" s="21" t="s">
        <v>248</v>
      </c>
      <c r="D1180" s="50">
        <v>45721</v>
      </c>
      <c r="E1180" s="21">
        <v>2</v>
      </c>
      <c r="G1180"/>
      <c r="H1180"/>
    </row>
    <row r="1181" spans="2:8">
      <c r="B1181" s="21" t="s">
        <v>42</v>
      </c>
      <c r="C1181" s="21" t="s">
        <v>248</v>
      </c>
      <c r="D1181" s="50">
        <v>45723</v>
      </c>
      <c r="E1181" s="21">
        <v>6</v>
      </c>
      <c r="G1181"/>
      <c r="H1181"/>
    </row>
    <row r="1182" spans="2:8">
      <c r="B1182" s="21" t="s">
        <v>42</v>
      </c>
      <c r="C1182" s="21" t="s">
        <v>248</v>
      </c>
      <c r="D1182" s="50">
        <v>45727</v>
      </c>
      <c r="E1182" s="21">
        <v>7</v>
      </c>
      <c r="G1182"/>
      <c r="H1182"/>
    </row>
    <row r="1183" spans="2:8">
      <c r="B1183" s="21" t="s">
        <v>42</v>
      </c>
      <c r="C1183" s="21" t="s">
        <v>248</v>
      </c>
      <c r="D1183" s="50">
        <v>45728</v>
      </c>
      <c r="E1183" s="21">
        <v>4</v>
      </c>
      <c r="G1183"/>
      <c r="H1183"/>
    </row>
    <row r="1184" spans="2:8">
      <c r="B1184" s="21" t="s">
        <v>42</v>
      </c>
      <c r="C1184" s="21" t="s">
        <v>248</v>
      </c>
      <c r="D1184" s="50">
        <v>45729</v>
      </c>
      <c r="E1184" s="21">
        <v>5</v>
      </c>
      <c r="G1184"/>
      <c r="H1184"/>
    </row>
    <row r="1185" spans="2:8">
      <c r="B1185" s="21" t="s">
        <v>42</v>
      </c>
      <c r="C1185" s="21" t="s">
        <v>248</v>
      </c>
      <c r="D1185" s="50">
        <v>45730</v>
      </c>
      <c r="E1185" s="21">
        <v>7</v>
      </c>
      <c r="G1185"/>
      <c r="H1185"/>
    </row>
    <row r="1186" spans="2:8">
      <c r="B1186" s="21" t="s">
        <v>42</v>
      </c>
      <c r="C1186" s="21" t="s">
        <v>248</v>
      </c>
      <c r="D1186" s="50">
        <v>45733</v>
      </c>
      <c r="E1186" s="21">
        <v>8</v>
      </c>
      <c r="G1186"/>
      <c r="H1186"/>
    </row>
    <row r="1187" spans="2:8">
      <c r="B1187" s="21" t="s">
        <v>42</v>
      </c>
      <c r="C1187" s="21" t="s">
        <v>248</v>
      </c>
      <c r="D1187" s="50">
        <v>45734</v>
      </c>
      <c r="E1187" s="21">
        <v>8</v>
      </c>
      <c r="G1187"/>
      <c r="H1187"/>
    </row>
    <row r="1188" spans="2:8">
      <c r="B1188" s="21" t="s">
        <v>42</v>
      </c>
      <c r="C1188" s="21" t="s">
        <v>248</v>
      </c>
      <c r="D1188" s="50">
        <v>45738</v>
      </c>
      <c r="E1188" s="21">
        <v>8</v>
      </c>
      <c r="G1188"/>
      <c r="H1188"/>
    </row>
    <row r="1189" spans="2:8">
      <c r="B1189" s="21" t="s">
        <v>42</v>
      </c>
      <c r="C1189" s="21" t="s">
        <v>248</v>
      </c>
      <c r="D1189" s="50">
        <v>45741</v>
      </c>
      <c r="E1189" s="21">
        <v>2</v>
      </c>
      <c r="G1189"/>
      <c r="H1189"/>
    </row>
    <row r="1190" spans="2:8">
      <c r="B1190" s="21" t="s">
        <v>42</v>
      </c>
      <c r="C1190" s="21" t="s">
        <v>248</v>
      </c>
      <c r="D1190" s="50">
        <v>45743</v>
      </c>
      <c r="E1190" s="21">
        <v>8</v>
      </c>
      <c r="G1190"/>
      <c r="H1190"/>
    </row>
    <row r="1191" spans="2:8">
      <c r="B1191" s="21" t="s">
        <v>42</v>
      </c>
      <c r="C1191" s="21" t="s">
        <v>248</v>
      </c>
      <c r="D1191" s="50">
        <v>45745</v>
      </c>
      <c r="E1191" s="21">
        <v>5</v>
      </c>
      <c r="G1191"/>
      <c r="H1191"/>
    </row>
    <row r="1192" spans="2:8">
      <c r="B1192" s="21" t="s">
        <v>42</v>
      </c>
      <c r="C1192" s="21" t="s">
        <v>248</v>
      </c>
      <c r="D1192" s="50">
        <v>45746</v>
      </c>
      <c r="E1192" s="21">
        <v>8</v>
      </c>
      <c r="G1192"/>
      <c r="H1192"/>
    </row>
    <row r="1193" spans="2:8">
      <c r="B1193" s="21" t="s">
        <v>57</v>
      </c>
      <c r="C1193" s="21" t="s">
        <v>248</v>
      </c>
      <c r="D1193" s="50">
        <v>45660</v>
      </c>
      <c r="E1193" s="21">
        <v>1</v>
      </c>
      <c r="G1193"/>
      <c r="H1193"/>
    </row>
    <row r="1194" spans="2:8">
      <c r="B1194" s="21" t="s">
        <v>57</v>
      </c>
      <c r="C1194" s="21" t="s">
        <v>248</v>
      </c>
      <c r="D1194" s="50">
        <v>45663</v>
      </c>
      <c r="E1194" s="21">
        <v>8</v>
      </c>
      <c r="G1194"/>
      <c r="H1194"/>
    </row>
    <row r="1195" spans="2:8">
      <c r="B1195" s="21" t="s">
        <v>57</v>
      </c>
      <c r="C1195" s="21" t="s">
        <v>248</v>
      </c>
      <c r="D1195" s="50">
        <v>45665</v>
      </c>
      <c r="E1195" s="21">
        <v>8</v>
      </c>
      <c r="G1195"/>
      <c r="H1195"/>
    </row>
    <row r="1196" spans="2:8">
      <c r="B1196" s="21" t="s">
        <v>57</v>
      </c>
      <c r="C1196" s="21" t="s">
        <v>248</v>
      </c>
      <c r="D1196" s="50">
        <v>45666</v>
      </c>
      <c r="E1196" s="21">
        <v>6</v>
      </c>
      <c r="G1196"/>
      <c r="H1196"/>
    </row>
    <row r="1197" spans="2:8">
      <c r="B1197" s="21" t="s">
        <v>57</v>
      </c>
      <c r="C1197" s="21" t="s">
        <v>248</v>
      </c>
      <c r="D1197" s="50">
        <v>45668</v>
      </c>
      <c r="E1197" s="21">
        <v>2</v>
      </c>
      <c r="G1197"/>
      <c r="H1197"/>
    </row>
    <row r="1198" spans="2:8">
      <c r="B1198" s="21" t="s">
        <v>57</v>
      </c>
      <c r="C1198" s="21" t="s">
        <v>248</v>
      </c>
      <c r="D1198" s="50">
        <v>45670</v>
      </c>
      <c r="E1198" s="21">
        <v>2</v>
      </c>
      <c r="G1198"/>
      <c r="H1198"/>
    </row>
    <row r="1199" spans="2:8">
      <c r="B1199" s="21" t="s">
        <v>57</v>
      </c>
      <c r="C1199" s="21" t="s">
        <v>248</v>
      </c>
      <c r="D1199" s="50">
        <v>45673</v>
      </c>
      <c r="E1199" s="21">
        <v>5</v>
      </c>
      <c r="G1199"/>
      <c r="H1199"/>
    </row>
    <row r="1200" spans="2:8">
      <c r="B1200" s="21" t="s">
        <v>57</v>
      </c>
      <c r="C1200" s="21" t="s">
        <v>248</v>
      </c>
      <c r="D1200" s="50">
        <v>45676</v>
      </c>
      <c r="E1200" s="21">
        <v>3</v>
      </c>
      <c r="G1200"/>
      <c r="H1200"/>
    </row>
    <row r="1201" spans="2:8">
      <c r="B1201" s="21" t="s">
        <v>57</v>
      </c>
      <c r="C1201" s="21" t="s">
        <v>248</v>
      </c>
      <c r="D1201" s="50">
        <v>45677</v>
      </c>
      <c r="E1201" s="21">
        <v>6</v>
      </c>
      <c r="G1201"/>
      <c r="H1201"/>
    </row>
    <row r="1202" spans="2:8">
      <c r="B1202" s="21" t="s">
        <v>57</v>
      </c>
      <c r="C1202" s="21" t="s">
        <v>248</v>
      </c>
      <c r="D1202" s="50">
        <v>45678</v>
      </c>
      <c r="E1202" s="21">
        <v>6</v>
      </c>
      <c r="G1202"/>
      <c r="H1202"/>
    </row>
    <row r="1203" spans="2:8">
      <c r="B1203" s="21" t="s">
        <v>57</v>
      </c>
      <c r="C1203" s="21" t="s">
        <v>248</v>
      </c>
      <c r="D1203" s="50">
        <v>45679</v>
      </c>
      <c r="E1203" s="21">
        <v>2</v>
      </c>
      <c r="G1203"/>
      <c r="H1203"/>
    </row>
    <row r="1204" spans="2:8">
      <c r="B1204" s="21" t="s">
        <v>57</v>
      </c>
      <c r="C1204" s="21" t="s">
        <v>248</v>
      </c>
      <c r="D1204" s="50">
        <v>45680</v>
      </c>
      <c r="E1204" s="21">
        <v>1</v>
      </c>
      <c r="G1204"/>
      <c r="H1204"/>
    </row>
    <row r="1205" spans="2:8">
      <c r="B1205" s="21" t="s">
        <v>57</v>
      </c>
      <c r="C1205" s="21" t="s">
        <v>248</v>
      </c>
      <c r="D1205" s="50">
        <v>45686</v>
      </c>
      <c r="E1205" s="21">
        <v>1</v>
      </c>
      <c r="G1205"/>
      <c r="H1205"/>
    </row>
    <row r="1206" spans="2:8">
      <c r="B1206" s="21" t="s">
        <v>57</v>
      </c>
      <c r="C1206" s="21" t="s">
        <v>248</v>
      </c>
      <c r="D1206" s="50">
        <v>45689</v>
      </c>
      <c r="E1206" s="21">
        <v>8</v>
      </c>
      <c r="G1206"/>
      <c r="H1206"/>
    </row>
    <row r="1207" spans="2:8">
      <c r="B1207" s="21" t="s">
        <v>57</v>
      </c>
      <c r="C1207" s="21" t="s">
        <v>248</v>
      </c>
      <c r="D1207" s="50">
        <v>45690</v>
      </c>
      <c r="E1207" s="21">
        <v>8</v>
      </c>
      <c r="G1207"/>
      <c r="H1207"/>
    </row>
    <row r="1208" spans="2:8">
      <c r="B1208" s="21" t="s">
        <v>57</v>
      </c>
      <c r="C1208" s="21" t="s">
        <v>248</v>
      </c>
      <c r="D1208" s="50">
        <v>45691</v>
      </c>
      <c r="E1208" s="21">
        <v>2</v>
      </c>
      <c r="G1208"/>
      <c r="H1208"/>
    </row>
    <row r="1209" spans="2:8">
      <c r="B1209" s="21" t="s">
        <v>57</v>
      </c>
      <c r="C1209" s="21" t="s">
        <v>248</v>
      </c>
      <c r="D1209" s="50">
        <v>45692</v>
      </c>
      <c r="E1209" s="21">
        <v>6</v>
      </c>
      <c r="G1209"/>
      <c r="H1209"/>
    </row>
    <row r="1210" spans="2:8">
      <c r="B1210" s="21" t="s">
        <v>57</v>
      </c>
      <c r="C1210" s="21" t="s">
        <v>248</v>
      </c>
      <c r="D1210" s="50">
        <v>45694</v>
      </c>
      <c r="E1210" s="21">
        <v>8</v>
      </c>
      <c r="G1210"/>
      <c r="H1210"/>
    </row>
    <row r="1211" spans="2:8">
      <c r="B1211" s="21" t="s">
        <v>57</v>
      </c>
      <c r="C1211" s="21" t="s">
        <v>248</v>
      </c>
      <c r="D1211" s="50">
        <v>45698</v>
      </c>
      <c r="E1211" s="21">
        <v>6</v>
      </c>
      <c r="G1211"/>
      <c r="H1211"/>
    </row>
    <row r="1212" spans="2:8">
      <c r="B1212" s="21" t="s">
        <v>57</v>
      </c>
      <c r="C1212" s="21" t="s">
        <v>248</v>
      </c>
      <c r="D1212" s="50">
        <v>45700</v>
      </c>
      <c r="E1212" s="21">
        <v>8</v>
      </c>
      <c r="G1212"/>
      <c r="H1212"/>
    </row>
    <row r="1213" spans="2:8">
      <c r="B1213" s="21" t="s">
        <v>57</v>
      </c>
      <c r="C1213" s="21" t="s">
        <v>248</v>
      </c>
      <c r="D1213" s="50">
        <v>45701</v>
      </c>
      <c r="E1213" s="21">
        <v>7</v>
      </c>
      <c r="G1213"/>
      <c r="H1213"/>
    </row>
    <row r="1214" spans="2:8">
      <c r="B1214" s="21" t="s">
        <v>57</v>
      </c>
      <c r="C1214" s="21" t="s">
        <v>248</v>
      </c>
      <c r="D1214" s="50">
        <v>45703</v>
      </c>
      <c r="E1214" s="21">
        <v>1</v>
      </c>
      <c r="G1214"/>
      <c r="H1214"/>
    </row>
    <row r="1215" spans="2:8">
      <c r="B1215" s="21" t="s">
        <v>57</v>
      </c>
      <c r="C1215" s="21" t="s">
        <v>248</v>
      </c>
      <c r="D1215" s="50">
        <v>45704</v>
      </c>
      <c r="E1215" s="21">
        <v>8</v>
      </c>
      <c r="G1215"/>
      <c r="H1215"/>
    </row>
    <row r="1216" spans="2:8">
      <c r="B1216" s="21" t="s">
        <v>57</v>
      </c>
      <c r="C1216" s="21" t="s">
        <v>248</v>
      </c>
      <c r="D1216" s="50">
        <v>45706</v>
      </c>
      <c r="E1216" s="21">
        <v>4</v>
      </c>
      <c r="G1216"/>
      <c r="H1216"/>
    </row>
    <row r="1217" spans="2:8">
      <c r="B1217" s="21" t="s">
        <v>57</v>
      </c>
      <c r="C1217" s="21" t="s">
        <v>248</v>
      </c>
      <c r="D1217" s="50">
        <v>45708</v>
      </c>
      <c r="E1217" s="21">
        <v>3</v>
      </c>
      <c r="G1217"/>
      <c r="H1217"/>
    </row>
    <row r="1218" spans="2:8">
      <c r="B1218" s="21" t="s">
        <v>57</v>
      </c>
      <c r="C1218" s="21" t="s">
        <v>248</v>
      </c>
      <c r="D1218" s="50">
        <v>45710</v>
      </c>
      <c r="E1218" s="21">
        <v>8</v>
      </c>
      <c r="G1218"/>
      <c r="H1218"/>
    </row>
    <row r="1219" spans="2:8">
      <c r="B1219" s="21" t="s">
        <v>57</v>
      </c>
      <c r="C1219" s="21" t="s">
        <v>248</v>
      </c>
      <c r="D1219" s="50">
        <v>45711</v>
      </c>
      <c r="E1219" s="21">
        <v>8</v>
      </c>
      <c r="G1219"/>
      <c r="H1219"/>
    </row>
    <row r="1220" spans="2:8">
      <c r="B1220" s="21" t="s">
        <v>57</v>
      </c>
      <c r="C1220" s="21" t="s">
        <v>248</v>
      </c>
      <c r="D1220" s="50">
        <v>45719</v>
      </c>
      <c r="E1220" s="21">
        <v>2</v>
      </c>
      <c r="G1220"/>
      <c r="H1220"/>
    </row>
    <row r="1221" spans="2:8">
      <c r="B1221" s="21" t="s">
        <v>57</v>
      </c>
      <c r="C1221" s="21" t="s">
        <v>248</v>
      </c>
      <c r="D1221" s="50">
        <v>45721</v>
      </c>
      <c r="E1221" s="21">
        <v>2</v>
      </c>
      <c r="G1221"/>
      <c r="H1221"/>
    </row>
    <row r="1222" spans="2:8">
      <c r="B1222" s="21" t="s">
        <v>57</v>
      </c>
      <c r="C1222" s="21" t="s">
        <v>248</v>
      </c>
      <c r="D1222" s="50">
        <v>45726</v>
      </c>
      <c r="E1222" s="21">
        <v>7</v>
      </c>
      <c r="G1222"/>
      <c r="H1222"/>
    </row>
    <row r="1223" spans="2:8">
      <c r="B1223" s="21" t="s">
        <v>57</v>
      </c>
      <c r="C1223" s="21" t="s">
        <v>248</v>
      </c>
      <c r="D1223" s="50">
        <v>45730</v>
      </c>
      <c r="E1223" s="21">
        <v>3</v>
      </c>
      <c r="G1223"/>
      <c r="H1223"/>
    </row>
    <row r="1224" spans="2:8">
      <c r="B1224" s="21" t="s">
        <v>57</v>
      </c>
      <c r="C1224" s="21" t="s">
        <v>248</v>
      </c>
      <c r="D1224" s="50">
        <v>45733</v>
      </c>
      <c r="E1224" s="21">
        <v>4</v>
      </c>
      <c r="G1224"/>
      <c r="H1224"/>
    </row>
    <row r="1225" spans="2:8">
      <c r="B1225" s="21" t="s">
        <v>57</v>
      </c>
      <c r="C1225" s="21" t="s">
        <v>248</v>
      </c>
      <c r="D1225" s="50">
        <v>45734</v>
      </c>
      <c r="E1225" s="21">
        <v>1</v>
      </c>
      <c r="G1225"/>
      <c r="H1225"/>
    </row>
    <row r="1226" spans="2:8">
      <c r="B1226" s="21" t="s">
        <v>57</v>
      </c>
      <c r="C1226" s="21" t="s">
        <v>248</v>
      </c>
      <c r="D1226" s="50">
        <v>45735</v>
      </c>
      <c r="E1226" s="21">
        <v>4</v>
      </c>
      <c r="G1226"/>
      <c r="H1226"/>
    </row>
    <row r="1227" spans="2:8">
      <c r="B1227" s="21" t="s">
        <v>57</v>
      </c>
      <c r="C1227" s="21" t="s">
        <v>248</v>
      </c>
      <c r="D1227" s="50">
        <v>45736</v>
      </c>
      <c r="E1227" s="21">
        <v>6</v>
      </c>
      <c r="G1227"/>
      <c r="H1227"/>
    </row>
    <row r="1228" spans="2:8">
      <c r="B1228" s="21" t="s">
        <v>57</v>
      </c>
      <c r="C1228" s="21" t="s">
        <v>248</v>
      </c>
      <c r="D1228" s="50">
        <v>45737</v>
      </c>
      <c r="E1228" s="21">
        <v>5</v>
      </c>
      <c r="G1228"/>
      <c r="H1228"/>
    </row>
    <row r="1229" spans="2:8">
      <c r="B1229" s="21" t="s">
        <v>57</v>
      </c>
      <c r="C1229" s="21" t="s">
        <v>248</v>
      </c>
      <c r="D1229" s="50">
        <v>45744</v>
      </c>
      <c r="E1229" s="21">
        <v>8</v>
      </c>
      <c r="G1229"/>
      <c r="H1229"/>
    </row>
    <row r="1230" spans="2:8">
      <c r="B1230" s="21" t="s">
        <v>57</v>
      </c>
      <c r="C1230" s="21" t="s">
        <v>248</v>
      </c>
      <c r="D1230" s="50">
        <v>45747</v>
      </c>
      <c r="E1230" s="21">
        <v>8</v>
      </c>
      <c r="G1230"/>
      <c r="H1230"/>
    </row>
    <row r="1231" spans="2:8">
      <c r="B1231" s="21" t="s">
        <v>55</v>
      </c>
      <c r="C1231" s="21" t="s">
        <v>249</v>
      </c>
      <c r="D1231" s="50">
        <v>45658</v>
      </c>
      <c r="E1231" s="21">
        <v>7</v>
      </c>
      <c r="G1231"/>
      <c r="H1231"/>
    </row>
    <row r="1232" spans="2:8">
      <c r="B1232" s="21" t="s">
        <v>55</v>
      </c>
      <c r="C1232" s="21" t="s">
        <v>249</v>
      </c>
      <c r="D1232" s="50">
        <v>45660</v>
      </c>
      <c r="E1232" s="21">
        <v>8</v>
      </c>
      <c r="G1232"/>
      <c r="H1232"/>
    </row>
    <row r="1233" spans="2:8">
      <c r="B1233" s="21" t="s">
        <v>55</v>
      </c>
      <c r="C1233" s="21" t="s">
        <v>249</v>
      </c>
      <c r="D1233" s="50">
        <v>45661</v>
      </c>
      <c r="E1233" s="21">
        <v>8</v>
      </c>
      <c r="G1233"/>
      <c r="H1233"/>
    </row>
    <row r="1234" spans="2:8">
      <c r="B1234" s="21" t="s">
        <v>55</v>
      </c>
      <c r="C1234" s="21" t="s">
        <v>249</v>
      </c>
      <c r="D1234" s="50">
        <v>45662</v>
      </c>
      <c r="E1234" s="21">
        <v>3</v>
      </c>
      <c r="G1234"/>
      <c r="H1234"/>
    </row>
    <row r="1235" spans="2:8">
      <c r="B1235" s="21" t="s">
        <v>55</v>
      </c>
      <c r="C1235" s="21" t="s">
        <v>249</v>
      </c>
      <c r="D1235" s="50">
        <v>45663</v>
      </c>
      <c r="E1235" s="21">
        <v>8</v>
      </c>
      <c r="G1235"/>
      <c r="H1235"/>
    </row>
    <row r="1236" spans="2:8">
      <c r="B1236" s="21" t="s">
        <v>55</v>
      </c>
      <c r="C1236" s="21" t="s">
        <v>249</v>
      </c>
      <c r="D1236" s="50">
        <v>45668</v>
      </c>
      <c r="E1236" s="21">
        <v>8</v>
      </c>
      <c r="G1236"/>
      <c r="H1236"/>
    </row>
    <row r="1237" spans="2:8">
      <c r="B1237" s="21" t="s">
        <v>55</v>
      </c>
      <c r="C1237" s="21" t="s">
        <v>249</v>
      </c>
      <c r="D1237" s="50">
        <v>45670</v>
      </c>
      <c r="E1237" s="21">
        <v>2</v>
      </c>
      <c r="G1237"/>
      <c r="H1237"/>
    </row>
    <row r="1238" spans="2:8">
      <c r="B1238" s="21" t="s">
        <v>55</v>
      </c>
      <c r="C1238" s="21" t="s">
        <v>249</v>
      </c>
      <c r="D1238" s="50">
        <v>45677</v>
      </c>
      <c r="E1238" s="21">
        <v>6</v>
      </c>
      <c r="G1238"/>
      <c r="H1238"/>
    </row>
    <row r="1239" spans="2:8">
      <c r="B1239" s="21" t="s">
        <v>55</v>
      </c>
      <c r="C1239" s="21" t="s">
        <v>249</v>
      </c>
      <c r="D1239" s="50">
        <v>45678</v>
      </c>
      <c r="E1239" s="21">
        <v>4</v>
      </c>
      <c r="G1239"/>
      <c r="H1239"/>
    </row>
    <row r="1240" spans="2:8">
      <c r="B1240" s="21" t="s">
        <v>55</v>
      </c>
      <c r="C1240" s="21" t="s">
        <v>249</v>
      </c>
      <c r="D1240" s="50">
        <v>45679</v>
      </c>
      <c r="E1240" s="21">
        <v>7</v>
      </c>
      <c r="G1240"/>
      <c r="H1240"/>
    </row>
    <row r="1241" spans="2:8">
      <c r="B1241" s="21" t="s">
        <v>55</v>
      </c>
      <c r="C1241" s="21" t="s">
        <v>249</v>
      </c>
      <c r="D1241" s="50">
        <v>45681</v>
      </c>
      <c r="E1241" s="21">
        <v>4</v>
      </c>
      <c r="G1241"/>
      <c r="H1241"/>
    </row>
    <row r="1242" spans="2:8">
      <c r="B1242" s="21" t="s">
        <v>55</v>
      </c>
      <c r="C1242" s="21" t="s">
        <v>249</v>
      </c>
      <c r="D1242" s="50">
        <v>45683</v>
      </c>
      <c r="E1242" s="21">
        <v>1</v>
      </c>
      <c r="G1242"/>
      <c r="H1242"/>
    </row>
    <row r="1243" spans="2:8">
      <c r="B1243" s="21" t="s">
        <v>55</v>
      </c>
      <c r="C1243" s="21" t="s">
        <v>249</v>
      </c>
      <c r="D1243" s="50">
        <v>45685</v>
      </c>
      <c r="E1243" s="21">
        <v>6</v>
      </c>
      <c r="G1243"/>
      <c r="H1243"/>
    </row>
    <row r="1244" spans="2:8">
      <c r="B1244" s="21" t="s">
        <v>55</v>
      </c>
      <c r="C1244" s="21" t="s">
        <v>249</v>
      </c>
      <c r="D1244" s="50">
        <v>45697</v>
      </c>
      <c r="E1244" s="21">
        <v>2</v>
      </c>
      <c r="G1244"/>
      <c r="H1244"/>
    </row>
    <row r="1245" spans="2:8">
      <c r="B1245" s="21" t="s">
        <v>55</v>
      </c>
      <c r="C1245" s="21" t="s">
        <v>249</v>
      </c>
      <c r="D1245" s="50">
        <v>45701</v>
      </c>
      <c r="E1245" s="21">
        <v>6</v>
      </c>
      <c r="G1245"/>
      <c r="H1245"/>
    </row>
    <row r="1246" spans="2:8">
      <c r="B1246" s="21" t="s">
        <v>55</v>
      </c>
      <c r="C1246" s="21" t="s">
        <v>249</v>
      </c>
      <c r="D1246" s="50">
        <v>45702</v>
      </c>
      <c r="E1246" s="21">
        <v>7</v>
      </c>
      <c r="G1246"/>
      <c r="H1246"/>
    </row>
    <row r="1247" spans="2:8">
      <c r="B1247" s="21" t="s">
        <v>55</v>
      </c>
      <c r="C1247" s="21" t="s">
        <v>249</v>
      </c>
      <c r="D1247" s="50">
        <v>45703</v>
      </c>
      <c r="E1247" s="21">
        <v>3</v>
      </c>
      <c r="G1247"/>
      <c r="H1247"/>
    </row>
    <row r="1248" spans="2:8">
      <c r="B1248" s="21" t="s">
        <v>55</v>
      </c>
      <c r="C1248" s="21" t="s">
        <v>249</v>
      </c>
      <c r="D1248" s="50">
        <v>45704</v>
      </c>
      <c r="E1248" s="21">
        <v>7</v>
      </c>
      <c r="G1248"/>
      <c r="H1248"/>
    </row>
    <row r="1249" spans="2:8">
      <c r="B1249" s="21" t="s">
        <v>55</v>
      </c>
      <c r="C1249" s="21" t="s">
        <v>249</v>
      </c>
      <c r="D1249" s="50">
        <v>45708</v>
      </c>
      <c r="E1249" s="21">
        <v>5</v>
      </c>
      <c r="G1249"/>
      <c r="H1249"/>
    </row>
    <row r="1250" spans="2:8">
      <c r="B1250" s="21" t="s">
        <v>55</v>
      </c>
      <c r="C1250" s="21" t="s">
        <v>249</v>
      </c>
      <c r="D1250" s="50">
        <v>45709</v>
      </c>
      <c r="E1250" s="21">
        <v>1</v>
      </c>
      <c r="G1250"/>
      <c r="H1250"/>
    </row>
    <row r="1251" spans="2:8">
      <c r="B1251" s="21" t="s">
        <v>55</v>
      </c>
      <c r="C1251" s="21" t="s">
        <v>249</v>
      </c>
      <c r="D1251" s="50">
        <v>45712</v>
      </c>
      <c r="E1251" s="21">
        <v>8</v>
      </c>
      <c r="G1251"/>
      <c r="H1251"/>
    </row>
    <row r="1252" spans="2:8">
      <c r="B1252" s="21" t="s">
        <v>55</v>
      </c>
      <c r="C1252" s="21" t="s">
        <v>249</v>
      </c>
      <c r="D1252" s="50">
        <v>45713</v>
      </c>
      <c r="E1252" s="21">
        <v>7</v>
      </c>
      <c r="G1252"/>
      <c r="H1252"/>
    </row>
    <row r="1253" spans="2:8">
      <c r="B1253" s="21" t="s">
        <v>55</v>
      </c>
      <c r="C1253" s="21" t="s">
        <v>249</v>
      </c>
      <c r="D1253" s="50">
        <v>45714</v>
      </c>
      <c r="E1253" s="21">
        <v>2</v>
      </c>
      <c r="G1253"/>
      <c r="H1253"/>
    </row>
    <row r="1254" spans="2:8">
      <c r="B1254" s="21" t="s">
        <v>55</v>
      </c>
      <c r="C1254" s="21" t="s">
        <v>249</v>
      </c>
      <c r="D1254" s="50">
        <v>45715</v>
      </c>
      <c r="E1254" s="21">
        <v>2</v>
      </c>
      <c r="G1254"/>
      <c r="H1254"/>
    </row>
    <row r="1255" spans="2:8">
      <c r="B1255" s="21" t="s">
        <v>55</v>
      </c>
      <c r="C1255" s="21" t="s">
        <v>249</v>
      </c>
      <c r="D1255" s="50">
        <v>45716</v>
      </c>
      <c r="E1255" s="21">
        <v>7</v>
      </c>
      <c r="G1255"/>
      <c r="H1255"/>
    </row>
    <row r="1256" spans="2:8">
      <c r="B1256" s="21" t="s">
        <v>55</v>
      </c>
      <c r="C1256" s="21" t="s">
        <v>249</v>
      </c>
      <c r="D1256" s="50">
        <v>45718</v>
      </c>
      <c r="E1256" s="21">
        <v>4</v>
      </c>
      <c r="G1256"/>
      <c r="H1256"/>
    </row>
    <row r="1257" spans="2:8">
      <c r="B1257" s="21" t="s">
        <v>55</v>
      </c>
      <c r="C1257" s="21" t="s">
        <v>249</v>
      </c>
      <c r="D1257" s="50">
        <v>45720</v>
      </c>
      <c r="E1257" s="21">
        <v>7</v>
      </c>
      <c r="G1257"/>
      <c r="H1257"/>
    </row>
    <row r="1258" spans="2:8">
      <c r="B1258" s="21" t="s">
        <v>55</v>
      </c>
      <c r="C1258" s="21" t="s">
        <v>249</v>
      </c>
      <c r="D1258" s="50">
        <v>45722</v>
      </c>
      <c r="E1258" s="21">
        <v>6</v>
      </c>
      <c r="G1258"/>
      <c r="H1258"/>
    </row>
    <row r="1259" spans="2:8">
      <c r="B1259" s="21" t="s">
        <v>55</v>
      </c>
      <c r="C1259" s="21" t="s">
        <v>249</v>
      </c>
      <c r="D1259" s="50">
        <v>45723</v>
      </c>
      <c r="E1259" s="21">
        <v>1</v>
      </c>
      <c r="G1259"/>
      <c r="H1259"/>
    </row>
    <row r="1260" spans="2:8">
      <c r="B1260" s="21" t="s">
        <v>55</v>
      </c>
      <c r="C1260" s="21" t="s">
        <v>249</v>
      </c>
      <c r="D1260" s="50">
        <v>45725</v>
      </c>
      <c r="E1260" s="21">
        <v>2</v>
      </c>
      <c r="G1260"/>
      <c r="H1260"/>
    </row>
    <row r="1261" spans="2:8">
      <c r="B1261" s="21" t="s">
        <v>55</v>
      </c>
      <c r="C1261" s="21" t="s">
        <v>249</v>
      </c>
      <c r="D1261" s="50">
        <v>45726</v>
      </c>
      <c r="E1261" s="21">
        <v>3</v>
      </c>
      <c r="G1261"/>
      <c r="H1261"/>
    </row>
    <row r="1262" spans="2:8">
      <c r="B1262" s="21" t="s">
        <v>55</v>
      </c>
      <c r="C1262" s="21" t="s">
        <v>249</v>
      </c>
      <c r="D1262" s="50">
        <v>45727</v>
      </c>
      <c r="E1262" s="21">
        <v>8</v>
      </c>
      <c r="G1262"/>
      <c r="H1262"/>
    </row>
    <row r="1263" spans="2:8">
      <c r="B1263" s="21" t="s">
        <v>55</v>
      </c>
      <c r="C1263" s="21" t="s">
        <v>249</v>
      </c>
      <c r="D1263" s="50">
        <v>45729</v>
      </c>
      <c r="E1263" s="21">
        <v>7</v>
      </c>
      <c r="G1263"/>
      <c r="H1263"/>
    </row>
    <row r="1264" spans="2:8">
      <c r="B1264" s="21" t="s">
        <v>55</v>
      </c>
      <c r="C1264" s="21" t="s">
        <v>249</v>
      </c>
      <c r="D1264" s="50">
        <v>45730</v>
      </c>
      <c r="E1264" s="21">
        <v>8</v>
      </c>
      <c r="G1264"/>
      <c r="H1264"/>
    </row>
    <row r="1265" spans="2:8">
      <c r="B1265" s="21" t="s">
        <v>55</v>
      </c>
      <c r="C1265" s="21" t="s">
        <v>249</v>
      </c>
      <c r="D1265" s="50">
        <v>45732</v>
      </c>
      <c r="E1265" s="21">
        <v>3</v>
      </c>
      <c r="G1265"/>
      <c r="H1265"/>
    </row>
    <row r="1266" spans="2:8">
      <c r="B1266" s="21" t="s">
        <v>55</v>
      </c>
      <c r="C1266" s="21" t="s">
        <v>249</v>
      </c>
      <c r="D1266" s="50">
        <v>45735</v>
      </c>
      <c r="E1266" s="21">
        <v>8</v>
      </c>
      <c r="G1266"/>
      <c r="H1266"/>
    </row>
    <row r="1267" spans="2:8">
      <c r="B1267" s="21" t="s">
        <v>55</v>
      </c>
      <c r="C1267" s="21" t="s">
        <v>249</v>
      </c>
      <c r="D1267" s="50">
        <v>45737</v>
      </c>
      <c r="E1267" s="21">
        <v>2</v>
      </c>
      <c r="G1267"/>
      <c r="H1267"/>
    </row>
    <row r="1268" spans="2:8">
      <c r="B1268" s="21" t="s">
        <v>55</v>
      </c>
      <c r="C1268" s="21" t="s">
        <v>249</v>
      </c>
      <c r="D1268" s="50">
        <v>45738</v>
      </c>
      <c r="E1268" s="21">
        <v>2</v>
      </c>
      <c r="G1268"/>
      <c r="H1268"/>
    </row>
    <row r="1269" spans="2:8">
      <c r="B1269" s="21" t="s">
        <v>55</v>
      </c>
      <c r="C1269" s="21" t="s">
        <v>249</v>
      </c>
      <c r="D1269" s="50">
        <v>45741</v>
      </c>
      <c r="E1269" s="21">
        <v>8</v>
      </c>
      <c r="G1269"/>
      <c r="H1269"/>
    </row>
    <row r="1270" spans="2:8">
      <c r="B1270" s="21" t="s">
        <v>55</v>
      </c>
      <c r="C1270" s="21" t="s">
        <v>249</v>
      </c>
      <c r="D1270" s="50">
        <v>45743</v>
      </c>
      <c r="E1270" s="21">
        <v>1</v>
      </c>
      <c r="G1270"/>
      <c r="H1270"/>
    </row>
    <row r="1271" spans="2:8">
      <c r="B1271" s="21" t="s">
        <v>55</v>
      </c>
      <c r="C1271" s="21" t="s">
        <v>249</v>
      </c>
      <c r="D1271" s="50">
        <v>45744</v>
      </c>
      <c r="E1271" s="21">
        <v>7</v>
      </c>
      <c r="G1271"/>
      <c r="H1271"/>
    </row>
    <row r="1272" spans="2:8">
      <c r="B1272" s="21" t="s">
        <v>278</v>
      </c>
      <c r="C1272" s="21" t="s">
        <v>250</v>
      </c>
      <c r="D1272" s="50">
        <v>45658</v>
      </c>
      <c r="E1272" s="21">
        <v>8</v>
      </c>
      <c r="G1272"/>
      <c r="H1272"/>
    </row>
    <row r="1273" spans="2:8">
      <c r="B1273" s="21" t="s">
        <v>278</v>
      </c>
      <c r="C1273" s="21" t="s">
        <v>250</v>
      </c>
      <c r="D1273" s="50">
        <v>45661</v>
      </c>
      <c r="E1273" s="21">
        <v>3</v>
      </c>
      <c r="G1273"/>
      <c r="H1273"/>
    </row>
    <row r="1274" spans="2:8">
      <c r="B1274" s="21" t="s">
        <v>278</v>
      </c>
      <c r="C1274" s="21" t="s">
        <v>250</v>
      </c>
      <c r="D1274" s="50">
        <v>45668</v>
      </c>
      <c r="E1274" s="21">
        <v>7</v>
      </c>
      <c r="G1274"/>
      <c r="H1274"/>
    </row>
    <row r="1275" spans="2:8">
      <c r="B1275" s="21" t="s">
        <v>278</v>
      </c>
      <c r="C1275" s="21" t="s">
        <v>250</v>
      </c>
      <c r="D1275" s="50">
        <v>45670</v>
      </c>
      <c r="E1275" s="21">
        <v>3</v>
      </c>
      <c r="G1275"/>
      <c r="H1275"/>
    </row>
    <row r="1276" spans="2:8">
      <c r="B1276" s="21" t="s">
        <v>278</v>
      </c>
      <c r="C1276" s="21" t="s">
        <v>250</v>
      </c>
      <c r="D1276" s="50">
        <v>45672</v>
      </c>
      <c r="E1276" s="21">
        <v>6</v>
      </c>
      <c r="G1276"/>
      <c r="H1276"/>
    </row>
    <row r="1277" spans="2:8">
      <c r="B1277" s="21" t="s">
        <v>278</v>
      </c>
      <c r="C1277" s="21" t="s">
        <v>250</v>
      </c>
      <c r="D1277" s="50">
        <v>45675</v>
      </c>
      <c r="E1277" s="21">
        <v>6</v>
      </c>
      <c r="G1277"/>
      <c r="H1277"/>
    </row>
    <row r="1278" spans="2:8">
      <c r="B1278" s="21" t="s">
        <v>278</v>
      </c>
      <c r="C1278" s="21" t="s">
        <v>250</v>
      </c>
      <c r="D1278" s="50">
        <v>45676</v>
      </c>
      <c r="E1278" s="21">
        <v>5</v>
      </c>
      <c r="G1278"/>
      <c r="H1278"/>
    </row>
    <row r="1279" spans="2:8">
      <c r="B1279" s="21" t="s">
        <v>278</v>
      </c>
      <c r="C1279" s="21" t="s">
        <v>250</v>
      </c>
      <c r="D1279" s="50">
        <v>45678</v>
      </c>
      <c r="E1279" s="21">
        <v>6</v>
      </c>
      <c r="G1279"/>
      <c r="H1279"/>
    </row>
    <row r="1280" spans="2:8">
      <c r="B1280" s="21" t="s">
        <v>278</v>
      </c>
      <c r="C1280" s="21" t="s">
        <v>250</v>
      </c>
      <c r="D1280" s="50">
        <v>45679</v>
      </c>
      <c r="E1280" s="21">
        <v>8</v>
      </c>
      <c r="G1280"/>
      <c r="H1280"/>
    </row>
    <row r="1281" spans="2:8">
      <c r="B1281" s="21" t="s">
        <v>278</v>
      </c>
      <c r="C1281" s="21" t="s">
        <v>250</v>
      </c>
      <c r="D1281" s="50">
        <v>45680</v>
      </c>
      <c r="E1281" s="21">
        <v>8</v>
      </c>
      <c r="G1281"/>
      <c r="H1281"/>
    </row>
    <row r="1282" spans="2:8">
      <c r="B1282" s="21" t="s">
        <v>278</v>
      </c>
      <c r="C1282" s="21" t="s">
        <v>250</v>
      </c>
      <c r="D1282" s="50">
        <v>45682</v>
      </c>
      <c r="E1282" s="21">
        <v>7</v>
      </c>
      <c r="G1282"/>
      <c r="H1282"/>
    </row>
    <row r="1283" spans="2:8">
      <c r="B1283" s="21" t="s">
        <v>278</v>
      </c>
      <c r="C1283" s="21" t="s">
        <v>250</v>
      </c>
      <c r="D1283" s="50">
        <v>45685</v>
      </c>
      <c r="E1283" s="21">
        <v>7</v>
      </c>
      <c r="G1283"/>
      <c r="H1283"/>
    </row>
    <row r="1284" spans="2:8">
      <c r="B1284" s="21" t="s">
        <v>278</v>
      </c>
      <c r="C1284" s="21" t="s">
        <v>250</v>
      </c>
      <c r="D1284" s="50">
        <v>45687</v>
      </c>
      <c r="E1284" s="21">
        <v>4</v>
      </c>
      <c r="G1284"/>
      <c r="H1284"/>
    </row>
    <row r="1285" spans="2:8">
      <c r="B1285" s="21" t="s">
        <v>278</v>
      </c>
      <c r="C1285" s="21" t="s">
        <v>250</v>
      </c>
      <c r="D1285" s="50">
        <v>45688</v>
      </c>
      <c r="E1285" s="21">
        <v>3</v>
      </c>
      <c r="G1285"/>
      <c r="H1285"/>
    </row>
    <row r="1286" spans="2:8">
      <c r="B1286" s="21" t="s">
        <v>278</v>
      </c>
      <c r="C1286" s="21" t="s">
        <v>250</v>
      </c>
      <c r="D1286" s="50">
        <v>45689</v>
      </c>
      <c r="E1286" s="21">
        <v>8</v>
      </c>
      <c r="G1286"/>
      <c r="H1286"/>
    </row>
    <row r="1287" spans="2:8">
      <c r="B1287" s="21" t="s">
        <v>278</v>
      </c>
      <c r="C1287" s="21" t="s">
        <v>250</v>
      </c>
      <c r="D1287" s="50">
        <v>45692</v>
      </c>
      <c r="E1287" s="21">
        <v>8</v>
      </c>
      <c r="G1287"/>
      <c r="H1287"/>
    </row>
    <row r="1288" spans="2:8">
      <c r="B1288" s="21" t="s">
        <v>278</v>
      </c>
      <c r="C1288" s="21" t="s">
        <v>250</v>
      </c>
      <c r="D1288" s="50">
        <v>45693</v>
      </c>
      <c r="E1288" s="21">
        <v>6</v>
      </c>
      <c r="G1288"/>
      <c r="H1288"/>
    </row>
    <row r="1289" spans="2:8">
      <c r="B1289" s="21" t="s">
        <v>278</v>
      </c>
      <c r="C1289" s="21" t="s">
        <v>250</v>
      </c>
      <c r="D1289" s="50">
        <v>45697</v>
      </c>
      <c r="E1289" s="21">
        <v>8</v>
      </c>
      <c r="G1289"/>
      <c r="H1289"/>
    </row>
    <row r="1290" spans="2:8">
      <c r="B1290" s="21" t="s">
        <v>278</v>
      </c>
      <c r="C1290" s="21" t="s">
        <v>250</v>
      </c>
      <c r="D1290" s="50">
        <v>45700</v>
      </c>
      <c r="E1290" s="21">
        <v>8</v>
      </c>
      <c r="G1290"/>
      <c r="H1290"/>
    </row>
    <row r="1291" spans="2:8">
      <c r="B1291" s="21" t="s">
        <v>278</v>
      </c>
      <c r="C1291" s="21" t="s">
        <v>250</v>
      </c>
      <c r="D1291" s="50">
        <v>45704</v>
      </c>
      <c r="E1291" s="21">
        <v>8</v>
      </c>
      <c r="G1291"/>
      <c r="H1291"/>
    </row>
    <row r="1292" spans="2:8">
      <c r="B1292" s="21" t="s">
        <v>278</v>
      </c>
      <c r="C1292" s="21" t="s">
        <v>250</v>
      </c>
      <c r="D1292" s="50">
        <v>45707</v>
      </c>
      <c r="E1292" s="21">
        <v>5</v>
      </c>
      <c r="G1292"/>
      <c r="H1292"/>
    </row>
    <row r="1293" spans="2:8">
      <c r="B1293" s="21" t="s">
        <v>278</v>
      </c>
      <c r="C1293" s="21" t="s">
        <v>250</v>
      </c>
      <c r="D1293" s="50">
        <v>45709</v>
      </c>
      <c r="E1293" s="21">
        <v>5</v>
      </c>
      <c r="G1293"/>
      <c r="H1293"/>
    </row>
    <row r="1294" spans="2:8">
      <c r="B1294" s="21" t="s">
        <v>278</v>
      </c>
      <c r="C1294" s="21" t="s">
        <v>250</v>
      </c>
      <c r="D1294" s="50">
        <v>45711</v>
      </c>
      <c r="E1294" s="21">
        <v>2</v>
      </c>
      <c r="G1294"/>
      <c r="H1294"/>
    </row>
    <row r="1295" spans="2:8">
      <c r="B1295" s="21" t="s">
        <v>278</v>
      </c>
      <c r="C1295" s="21" t="s">
        <v>250</v>
      </c>
      <c r="D1295" s="50">
        <v>45715</v>
      </c>
      <c r="E1295" s="21">
        <v>6</v>
      </c>
      <c r="G1295"/>
      <c r="H1295"/>
    </row>
    <row r="1296" spans="2:8">
      <c r="B1296" s="21" t="s">
        <v>278</v>
      </c>
      <c r="C1296" s="21" t="s">
        <v>250</v>
      </c>
      <c r="D1296" s="50">
        <v>45716</v>
      </c>
      <c r="E1296" s="21">
        <v>6</v>
      </c>
      <c r="G1296"/>
      <c r="H1296"/>
    </row>
    <row r="1297" spans="2:8">
      <c r="B1297" s="21" t="s">
        <v>278</v>
      </c>
      <c r="C1297" s="21" t="s">
        <v>250</v>
      </c>
      <c r="D1297" s="50">
        <v>45721</v>
      </c>
      <c r="E1297" s="21">
        <v>4</v>
      </c>
      <c r="G1297"/>
      <c r="H1297"/>
    </row>
    <row r="1298" spans="2:8">
      <c r="B1298" s="21" t="s">
        <v>278</v>
      </c>
      <c r="C1298" s="21" t="s">
        <v>250</v>
      </c>
      <c r="D1298" s="50">
        <v>45726</v>
      </c>
      <c r="E1298" s="21">
        <v>8</v>
      </c>
      <c r="G1298"/>
      <c r="H1298"/>
    </row>
    <row r="1299" spans="2:8">
      <c r="B1299" s="21" t="s">
        <v>278</v>
      </c>
      <c r="C1299" s="21" t="s">
        <v>250</v>
      </c>
      <c r="D1299" s="50">
        <v>45732</v>
      </c>
      <c r="E1299" s="21">
        <v>4</v>
      </c>
      <c r="G1299"/>
      <c r="H1299"/>
    </row>
    <row r="1300" spans="2:8">
      <c r="B1300" s="21" t="s">
        <v>278</v>
      </c>
      <c r="C1300" s="21" t="s">
        <v>250</v>
      </c>
      <c r="D1300" s="50">
        <v>45733</v>
      </c>
      <c r="E1300" s="21">
        <v>6</v>
      </c>
      <c r="G1300"/>
      <c r="H1300"/>
    </row>
    <row r="1301" spans="2:8">
      <c r="B1301" s="21" t="s">
        <v>278</v>
      </c>
      <c r="C1301" s="21" t="s">
        <v>250</v>
      </c>
      <c r="D1301" s="50">
        <v>45742</v>
      </c>
      <c r="E1301" s="21">
        <v>8</v>
      </c>
      <c r="G1301"/>
      <c r="H1301"/>
    </row>
    <row r="1302" spans="2:8">
      <c r="B1302" s="21" t="s">
        <v>278</v>
      </c>
      <c r="C1302" s="21" t="s">
        <v>250</v>
      </c>
      <c r="D1302" s="50">
        <v>45744</v>
      </c>
      <c r="E1302" s="21">
        <v>1</v>
      </c>
      <c r="G1302"/>
      <c r="H1302"/>
    </row>
    <row r="1303" spans="2:8">
      <c r="B1303" s="21" t="s">
        <v>278</v>
      </c>
      <c r="C1303" s="21" t="s">
        <v>250</v>
      </c>
      <c r="D1303" s="50">
        <v>45747</v>
      </c>
      <c r="E1303" s="21">
        <v>1</v>
      </c>
      <c r="G1303"/>
      <c r="H1303"/>
    </row>
    <row r="1304" spans="2:8">
      <c r="B1304" s="21" t="s">
        <v>62</v>
      </c>
      <c r="C1304" s="21" t="s">
        <v>251</v>
      </c>
      <c r="D1304" s="50">
        <v>45659</v>
      </c>
      <c r="E1304" s="21">
        <v>7</v>
      </c>
      <c r="G1304"/>
      <c r="H1304"/>
    </row>
    <row r="1305" spans="2:8">
      <c r="B1305" s="21" t="s">
        <v>62</v>
      </c>
      <c r="C1305" s="21" t="s">
        <v>251</v>
      </c>
      <c r="D1305" s="50">
        <v>45662</v>
      </c>
      <c r="E1305" s="21">
        <v>6</v>
      </c>
      <c r="G1305"/>
      <c r="H1305"/>
    </row>
    <row r="1306" spans="2:8">
      <c r="B1306" s="21" t="s">
        <v>62</v>
      </c>
      <c r="C1306" s="21" t="s">
        <v>251</v>
      </c>
      <c r="D1306" s="50">
        <v>45665</v>
      </c>
      <c r="E1306" s="21">
        <v>8</v>
      </c>
      <c r="G1306"/>
      <c r="H1306"/>
    </row>
    <row r="1307" spans="2:8">
      <c r="B1307" s="21" t="s">
        <v>62</v>
      </c>
      <c r="C1307" s="21" t="s">
        <v>251</v>
      </c>
      <c r="D1307" s="50">
        <v>45666</v>
      </c>
      <c r="E1307" s="21">
        <v>2</v>
      </c>
      <c r="G1307"/>
      <c r="H1307"/>
    </row>
    <row r="1308" spans="2:8">
      <c r="B1308" s="21" t="s">
        <v>62</v>
      </c>
      <c r="C1308" s="21" t="s">
        <v>251</v>
      </c>
      <c r="D1308" s="50">
        <v>45667</v>
      </c>
      <c r="E1308" s="21">
        <v>8</v>
      </c>
      <c r="G1308"/>
      <c r="H1308"/>
    </row>
    <row r="1309" spans="2:8">
      <c r="B1309" s="21" t="s">
        <v>62</v>
      </c>
      <c r="C1309" s="21" t="s">
        <v>251</v>
      </c>
      <c r="D1309" s="50">
        <v>45671</v>
      </c>
      <c r="E1309" s="21">
        <v>1</v>
      </c>
      <c r="G1309"/>
      <c r="H1309"/>
    </row>
    <row r="1310" spans="2:8">
      <c r="B1310" s="21" t="s">
        <v>62</v>
      </c>
      <c r="C1310" s="21" t="s">
        <v>251</v>
      </c>
      <c r="D1310" s="50">
        <v>45674</v>
      </c>
      <c r="E1310" s="21">
        <v>1</v>
      </c>
      <c r="G1310"/>
      <c r="H1310"/>
    </row>
    <row r="1311" spans="2:8">
      <c r="B1311" s="21" t="s">
        <v>62</v>
      </c>
      <c r="C1311" s="21" t="s">
        <v>251</v>
      </c>
      <c r="D1311" s="50">
        <v>45675</v>
      </c>
      <c r="E1311" s="21">
        <v>8</v>
      </c>
      <c r="G1311"/>
      <c r="H1311"/>
    </row>
    <row r="1312" spans="2:8">
      <c r="B1312" s="21" t="s">
        <v>62</v>
      </c>
      <c r="C1312" s="21" t="s">
        <v>251</v>
      </c>
      <c r="D1312" s="50">
        <v>45676</v>
      </c>
      <c r="E1312" s="21">
        <v>8</v>
      </c>
      <c r="G1312"/>
      <c r="H1312"/>
    </row>
    <row r="1313" spans="2:8">
      <c r="B1313" s="21" t="s">
        <v>62</v>
      </c>
      <c r="C1313" s="21" t="s">
        <v>251</v>
      </c>
      <c r="D1313" s="50">
        <v>45680</v>
      </c>
      <c r="E1313" s="21">
        <v>8</v>
      </c>
      <c r="G1313"/>
      <c r="H1313"/>
    </row>
    <row r="1314" spans="2:8">
      <c r="B1314" s="21" t="s">
        <v>62</v>
      </c>
      <c r="C1314" s="21" t="s">
        <v>251</v>
      </c>
      <c r="D1314" s="50">
        <v>45682</v>
      </c>
      <c r="E1314" s="21">
        <v>7</v>
      </c>
      <c r="G1314"/>
      <c r="H1314"/>
    </row>
    <row r="1315" spans="2:8">
      <c r="B1315" s="21" t="s">
        <v>62</v>
      </c>
      <c r="C1315" s="21" t="s">
        <v>251</v>
      </c>
      <c r="D1315" s="50">
        <v>45685</v>
      </c>
      <c r="E1315" s="21">
        <v>4</v>
      </c>
      <c r="G1315"/>
      <c r="H1315"/>
    </row>
    <row r="1316" spans="2:8">
      <c r="B1316" s="21" t="s">
        <v>62</v>
      </c>
      <c r="C1316" s="21" t="s">
        <v>251</v>
      </c>
      <c r="D1316" s="50">
        <v>45689</v>
      </c>
      <c r="E1316" s="21">
        <v>1</v>
      </c>
      <c r="G1316"/>
      <c r="H1316"/>
    </row>
    <row r="1317" spans="2:8">
      <c r="B1317" s="21" t="s">
        <v>62</v>
      </c>
      <c r="C1317" s="21" t="s">
        <v>251</v>
      </c>
      <c r="D1317" s="50">
        <v>45691</v>
      </c>
      <c r="E1317" s="21">
        <v>8</v>
      </c>
      <c r="G1317"/>
      <c r="H1317"/>
    </row>
    <row r="1318" spans="2:8">
      <c r="B1318" s="21" t="s">
        <v>62</v>
      </c>
      <c r="C1318" s="21" t="s">
        <v>251</v>
      </c>
      <c r="D1318" s="50">
        <v>45697</v>
      </c>
      <c r="E1318" s="21">
        <v>5</v>
      </c>
      <c r="G1318"/>
      <c r="H1318"/>
    </row>
    <row r="1319" spans="2:8">
      <c r="B1319" s="21" t="s">
        <v>62</v>
      </c>
      <c r="C1319" s="21" t="s">
        <v>251</v>
      </c>
      <c r="D1319" s="50">
        <v>45700</v>
      </c>
      <c r="E1319" s="21">
        <v>3</v>
      </c>
      <c r="G1319"/>
      <c r="H1319"/>
    </row>
    <row r="1320" spans="2:8">
      <c r="B1320" s="21" t="s">
        <v>62</v>
      </c>
      <c r="C1320" s="21" t="s">
        <v>251</v>
      </c>
      <c r="D1320" s="50">
        <v>45701</v>
      </c>
      <c r="E1320" s="21">
        <v>1</v>
      </c>
      <c r="G1320"/>
      <c r="H1320"/>
    </row>
    <row r="1321" spans="2:8">
      <c r="B1321" s="21" t="s">
        <v>62</v>
      </c>
      <c r="C1321" s="21" t="s">
        <v>251</v>
      </c>
      <c r="D1321" s="50">
        <v>45706</v>
      </c>
      <c r="E1321" s="21">
        <v>8</v>
      </c>
      <c r="G1321"/>
      <c r="H1321"/>
    </row>
    <row r="1322" spans="2:8">
      <c r="B1322" s="21" t="s">
        <v>62</v>
      </c>
      <c r="C1322" s="21" t="s">
        <v>251</v>
      </c>
      <c r="D1322" s="50">
        <v>45707</v>
      </c>
      <c r="E1322" s="21">
        <v>7</v>
      </c>
      <c r="G1322"/>
      <c r="H1322"/>
    </row>
    <row r="1323" spans="2:8">
      <c r="B1323" s="21" t="s">
        <v>62</v>
      </c>
      <c r="C1323" s="21" t="s">
        <v>251</v>
      </c>
      <c r="D1323" s="50">
        <v>45710</v>
      </c>
      <c r="E1323" s="21">
        <v>4</v>
      </c>
      <c r="G1323"/>
      <c r="H1323"/>
    </row>
    <row r="1324" spans="2:8">
      <c r="B1324" s="21" t="s">
        <v>62</v>
      </c>
      <c r="C1324" s="21" t="s">
        <v>251</v>
      </c>
      <c r="D1324" s="50">
        <v>45711</v>
      </c>
      <c r="E1324" s="21">
        <v>7</v>
      </c>
      <c r="G1324"/>
      <c r="H1324"/>
    </row>
    <row r="1325" spans="2:8">
      <c r="B1325" s="21" t="s">
        <v>62</v>
      </c>
      <c r="C1325" s="21" t="s">
        <v>251</v>
      </c>
      <c r="D1325" s="50">
        <v>45712</v>
      </c>
      <c r="E1325" s="21">
        <v>5</v>
      </c>
      <c r="G1325"/>
      <c r="H1325"/>
    </row>
    <row r="1326" spans="2:8">
      <c r="B1326" s="21" t="s">
        <v>62</v>
      </c>
      <c r="C1326" s="21" t="s">
        <v>251</v>
      </c>
      <c r="D1326" s="50">
        <v>45713</v>
      </c>
      <c r="E1326" s="21">
        <v>6</v>
      </c>
      <c r="G1326"/>
      <c r="H1326"/>
    </row>
    <row r="1327" spans="2:8">
      <c r="B1327" s="21" t="s">
        <v>62</v>
      </c>
      <c r="C1327" s="21" t="s">
        <v>251</v>
      </c>
      <c r="D1327" s="50">
        <v>45718</v>
      </c>
      <c r="E1327" s="21">
        <v>3</v>
      </c>
      <c r="G1327"/>
      <c r="H1327"/>
    </row>
    <row r="1328" spans="2:8">
      <c r="B1328" s="21" t="s">
        <v>62</v>
      </c>
      <c r="C1328" s="21" t="s">
        <v>251</v>
      </c>
      <c r="D1328" s="50">
        <v>45719</v>
      </c>
      <c r="E1328" s="21">
        <v>6</v>
      </c>
      <c r="G1328"/>
      <c r="H1328"/>
    </row>
    <row r="1329" spans="2:8">
      <c r="B1329" s="21" t="s">
        <v>62</v>
      </c>
      <c r="C1329" s="21" t="s">
        <v>251</v>
      </c>
      <c r="D1329" s="50">
        <v>45720</v>
      </c>
      <c r="E1329" s="21">
        <v>5</v>
      </c>
      <c r="G1329"/>
      <c r="H1329"/>
    </row>
    <row r="1330" spans="2:8">
      <c r="B1330" s="21" t="s">
        <v>62</v>
      </c>
      <c r="C1330" s="21" t="s">
        <v>251</v>
      </c>
      <c r="D1330" s="50">
        <v>45722</v>
      </c>
      <c r="E1330" s="21">
        <v>8</v>
      </c>
      <c r="G1330"/>
      <c r="H1330"/>
    </row>
    <row r="1331" spans="2:8">
      <c r="B1331" s="21" t="s">
        <v>62</v>
      </c>
      <c r="C1331" s="21" t="s">
        <v>251</v>
      </c>
      <c r="D1331" s="50">
        <v>45723</v>
      </c>
      <c r="E1331" s="21">
        <v>8</v>
      </c>
      <c r="G1331"/>
      <c r="H1331"/>
    </row>
    <row r="1332" spans="2:8">
      <c r="B1332" s="21" t="s">
        <v>62</v>
      </c>
      <c r="C1332" s="21" t="s">
        <v>251</v>
      </c>
      <c r="D1332" s="50">
        <v>45724</v>
      </c>
      <c r="E1332" s="21">
        <v>4</v>
      </c>
      <c r="G1332"/>
      <c r="H1332"/>
    </row>
    <row r="1333" spans="2:8">
      <c r="B1333" s="21" t="s">
        <v>62</v>
      </c>
      <c r="C1333" s="21" t="s">
        <v>251</v>
      </c>
      <c r="D1333" s="50">
        <v>45727</v>
      </c>
      <c r="E1333" s="21">
        <v>2</v>
      </c>
      <c r="G1333"/>
      <c r="H1333"/>
    </row>
    <row r="1334" spans="2:8">
      <c r="B1334" s="21" t="s">
        <v>62</v>
      </c>
      <c r="C1334" s="21" t="s">
        <v>251</v>
      </c>
      <c r="D1334" s="50">
        <v>45730</v>
      </c>
      <c r="E1334" s="21">
        <v>5</v>
      </c>
      <c r="G1334"/>
      <c r="H1334"/>
    </row>
    <row r="1335" spans="2:8">
      <c r="B1335" s="21" t="s">
        <v>62</v>
      </c>
      <c r="C1335" s="21" t="s">
        <v>251</v>
      </c>
      <c r="D1335" s="50">
        <v>45733</v>
      </c>
      <c r="E1335" s="21">
        <v>4</v>
      </c>
      <c r="G1335"/>
      <c r="H1335"/>
    </row>
    <row r="1336" spans="2:8">
      <c r="B1336" s="21" t="s">
        <v>62</v>
      </c>
      <c r="C1336" s="21" t="s">
        <v>251</v>
      </c>
      <c r="D1336" s="50">
        <v>45734</v>
      </c>
      <c r="E1336" s="21">
        <v>4</v>
      </c>
      <c r="G1336"/>
      <c r="H1336"/>
    </row>
    <row r="1337" spans="2:8">
      <c r="B1337" s="21" t="s">
        <v>62</v>
      </c>
      <c r="C1337" s="21" t="s">
        <v>251</v>
      </c>
      <c r="D1337" s="50">
        <v>45738</v>
      </c>
      <c r="E1337" s="21">
        <v>8</v>
      </c>
      <c r="G1337"/>
      <c r="H1337"/>
    </row>
    <row r="1338" spans="2:8">
      <c r="B1338" s="21" t="s">
        <v>62</v>
      </c>
      <c r="C1338" s="21" t="s">
        <v>251</v>
      </c>
      <c r="D1338" s="50">
        <v>45739</v>
      </c>
      <c r="E1338" s="21">
        <v>8</v>
      </c>
      <c r="G1338"/>
      <c r="H1338"/>
    </row>
    <row r="1339" spans="2:8">
      <c r="B1339" s="21" t="s">
        <v>62</v>
      </c>
      <c r="C1339" s="21" t="s">
        <v>251</v>
      </c>
      <c r="D1339" s="50">
        <v>45740</v>
      </c>
      <c r="E1339" s="21">
        <v>3</v>
      </c>
      <c r="G1339"/>
      <c r="H1339"/>
    </row>
    <row r="1340" spans="2:8">
      <c r="B1340" s="21" t="s">
        <v>62</v>
      </c>
      <c r="C1340" s="21" t="s">
        <v>251</v>
      </c>
      <c r="D1340" s="50">
        <v>45747</v>
      </c>
      <c r="E1340" s="21">
        <v>7</v>
      </c>
      <c r="G1340"/>
      <c r="H1340"/>
    </row>
    <row r="1341" spans="2:8">
      <c r="B1341" s="21" t="s">
        <v>196</v>
      </c>
      <c r="C1341" s="21" t="s">
        <v>252</v>
      </c>
      <c r="D1341" s="50">
        <v>45662</v>
      </c>
      <c r="E1341" s="21">
        <v>3</v>
      </c>
      <c r="G1341"/>
      <c r="H1341"/>
    </row>
    <row r="1342" spans="2:8">
      <c r="B1342" s="21" t="s">
        <v>196</v>
      </c>
      <c r="C1342" s="21" t="s">
        <v>252</v>
      </c>
      <c r="D1342" s="50">
        <v>45665</v>
      </c>
      <c r="E1342" s="21">
        <v>6</v>
      </c>
      <c r="G1342"/>
      <c r="H1342"/>
    </row>
    <row r="1343" spans="2:8">
      <c r="B1343" s="21" t="s">
        <v>196</v>
      </c>
      <c r="C1343" s="21" t="s">
        <v>252</v>
      </c>
      <c r="D1343" s="50">
        <v>45667</v>
      </c>
      <c r="E1343" s="21">
        <v>8</v>
      </c>
      <c r="G1343"/>
      <c r="H1343"/>
    </row>
    <row r="1344" spans="2:8">
      <c r="B1344" s="21" t="s">
        <v>196</v>
      </c>
      <c r="C1344" s="21" t="s">
        <v>252</v>
      </c>
      <c r="D1344" s="50">
        <v>45675</v>
      </c>
      <c r="E1344" s="21">
        <v>5</v>
      </c>
      <c r="G1344"/>
      <c r="H1344"/>
    </row>
    <row r="1345" spans="2:8">
      <c r="B1345" s="21" t="s">
        <v>196</v>
      </c>
      <c r="C1345" s="21" t="s">
        <v>252</v>
      </c>
      <c r="D1345" s="50">
        <v>45677</v>
      </c>
      <c r="E1345" s="21">
        <v>8</v>
      </c>
      <c r="G1345"/>
      <c r="H1345"/>
    </row>
    <row r="1346" spans="2:8">
      <c r="B1346" s="21" t="s">
        <v>196</v>
      </c>
      <c r="C1346" s="21" t="s">
        <v>252</v>
      </c>
      <c r="D1346" s="50">
        <v>45678</v>
      </c>
      <c r="E1346" s="21">
        <v>5</v>
      </c>
      <c r="G1346"/>
      <c r="H1346"/>
    </row>
    <row r="1347" spans="2:8">
      <c r="B1347" s="21" t="s">
        <v>196</v>
      </c>
      <c r="C1347" s="21" t="s">
        <v>252</v>
      </c>
      <c r="D1347" s="50">
        <v>45679</v>
      </c>
      <c r="E1347" s="21">
        <v>3</v>
      </c>
      <c r="G1347"/>
      <c r="H1347"/>
    </row>
    <row r="1348" spans="2:8">
      <c r="B1348" s="21" t="s">
        <v>196</v>
      </c>
      <c r="C1348" s="21" t="s">
        <v>252</v>
      </c>
      <c r="D1348" s="50">
        <v>45680</v>
      </c>
      <c r="E1348" s="21">
        <v>7</v>
      </c>
      <c r="G1348"/>
      <c r="H1348"/>
    </row>
    <row r="1349" spans="2:8">
      <c r="B1349" s="21" t="s">
        <v>196</v>
      </c>
      <c r="C1349" s="21" t="s">
        <v>252</v>
      </c>
      <c r="D1349" s="50">
        <v>45681</v>
      </c>
      <c r="E1349" s="21">
        <v>3</v>
      </c>
      <c r="G1349"/>
      <c r="H1349"/>
    </row>
    <row r="1350" spans="2:8">
      <c r="B1350" s="21" t="s">
        <v>196</v>
      </c>
      <c r="C1350" s="21" t="s">
        <v>252</v>
      </c>
      <c r="D1350" s="50">
        <v>45682</v>
      </c>
      <c r="E1350" s="21">
        <v>8</v>
      </c>
      <c r="G1350"/>
      <c r="H1350"/>
    </row>
    <row r="1351" spans="2:8">
      <c r="B1351" s="21" t="s">
        <v>196</v>
      </c>
      <c r="C1351" s="21" t="s">
        <v>252</v>
      </c>
      <c r="D1351" s="50">
        <v>45683</v>
      </c>
      <c r="E1351" s="21">
        <v>7</v>
      </c>
      <c r="G1351"/>
      <c r="H1351"/>
    </row>
    <row r="1352" spans="2:8">
      <c r="B1352" s="21" t="s">
        <v>196</v>
      </c>
      <c r="C1352" s="21" t="s">
        <v>252</v>
      </c>
      <c r="D1352" s="50">
        <v>45684</v>
      </c>
      <c r="E1352" s="21">
        <v>6</v>
      </c>
      <c r="G1352"/>
      <c r="H1352"/>
    </row>
    <row r="1353" spans="2:8">
      <c r="B1353" s="21" t="s">
        <v>196</v>
      </c>
      <c r="C1353" s="21" t="s">
        <v>252</v>
      </c>
      <c r="D1353" s="50">
        <v>45687</v>
      </c>
      <c r="E1353" s="21">
        <v>5</v>
      </c>
      <c r="G1353"/>
      <c r="H1353"/>
    </row>
    <row r="1354" spans="2:8">
      <c r="B1354" s="21" t="s">
        <v>196</v>
      </c>
      <c r="C1354" s="21" t="s">
        <v>252</v>
      </c>
      <c r="D1354" s="50">
        <v>45688</v>
      </c>
      <c r="E1354" s="21">
        <v>2</v>
      </c>
      <c r="G1354"/>
      <c r="H1354"/>
    </row>
    <row r="1355" spans="2:8">
      <c r="B1355" s="21" t="s">
        <v>196</v>
      </c>
      <c r="C1355" s="21" t="s">
        <v>252</v>
      </c>
      <c r="D1355" s="50">
        <v>45690</v>
      </c>
      <c r="E1355" s="21">
        <v>8</v>
      </c>
      <c r="G1355"/>
      <c r="H1355"/>
    </row>
    <row r="1356" spans="2:8">
      <c r="B1356" s="21" t="s">
        <v>196</v>
      </c>
      <c r="C1356" s="21" t="s">
        <v>252</v>
      </c>
      <c r="D1356" s="50">
        <v>45691</v>
      </c>
      <c r="E1356" s="21">
        <v>5</v>
      </c>
      <c r="G1356"/>
      <c r="H1356"/>
    </row>
    <row r="1357" spans="2:8">
      <c r="B1357" s="21" t="s">
        <v>196</v>
      </c>
      <c r="C1357" s="21" t="s">
        <v>252</v>
      </c>
      <c r="D1357" s="50">
        <v>45694</v>
      </c>
      <c r="E1357" s="21">
        <v>3</v>
      </c>
      <c r="G1357"/>
      <c r="H1357"/>
    </row>
    <row r="1358" spans="2:8">
      <c r="B1358" s="21" t="s">
        <v>196</v>
      </c>
      <c r="C1358" s="21" t="s">
        <v>252</v>
      </c>
      <c r="D1358" s="50">
        <v>45700</v>
      </c>
      <c r="E1358" s="21">
        <v>8</v>
      </c>
      <c r="G1358"/>
      <c r="H1358"/>
    </row>
    <row r="1359" spans="2:8">
      <c r="B1359" s="21" t="s">
        <v>196</v>
      </c>
      <c r="C1359" s="21" t="s">
        <v>252</v>
      </c>
      <c r="D1359" s="50">
        <v>45704</v>
      </c>
      <c r="E1359" s="21">
        <v>8</v>
      </c>
      <c r="G1359"/>
      <c r="H1359"/>
    </row>
    <row r="1360" spans="2:8">
      <c r="B1360" s="21" t="s">
        <v>196</v>
      </c>
      <c r="C1360" s="21" t="s">
        <v>252</v>
      </c>
      <c r="D1360" s="50">
        <v>45709</v>
      </c>
      <c r="E1360" s="21">
        <v>8</v>
      </c>
      <c r="G1360"/>
      <c r="H1360"/>
    </row>
    <row r="1361" spans="2:8">
      <c r="B1361" s="21" t="s">
        <v>196</v>
      </c>
      <c r="C1361" s="21" t="s">
        <v>252</v>
      </c>
      <c r="D1361" s="50">
        <v>45711</v>
      </c>
      <c r="E1361" s="21">
        <v>8</v>
      </c>
      <c r="G1361"/>
      <c r="H1361"/>
    </row>
    <row r="1362" spans="2:8">
      <c r="B1362" s="21" t="s">
        <v>196</v>
      </c>
      <c r="C1362" s="21" t="s">
        <v>252</v>
      </c>
      <c r="D1362" s="50">
        <v>45713</v>
      </c>
      <c r="E1362" s="21">
        <v>4</v>
      </c>
      <c r="G1362"/>
      <c r="H1362"/>
    </row>
    <row r="1363" spans="2:8">
      <c r="B1363" s="21" t="s">
        <v>196</v>
      </c>
      <c r="C1363" s="21" t="s">
        <v>252</v>
      </c>
      <c r="D1363" s="50">
        <v>45718</v>
      </c>
      <c r="E1363" s="21">
        <v>8</v>
      </c>
      <c r="G1363"/>
      <c r="H1363"/>
    </row>
    <row r="1364" spans="2:8">
      <c r="B1364" s="21" t="s">
        <v>196</v>
      </c>
      <c r="C1364" s="21" t="s">
        <v>252</v>
      </c>
      <c r="D1364" s="50">
        <v>45719</v>
      </c>
      <c r="E1364" s="21">
        <v>7</v>
      </c>
      <c r="G1364"/>
      <c r="H1364"/>
    </row>
    <row r="1365" spans="2:8">
      <c r="B1365" s="21" t="s">
        <v>196</v>
      </c>
      <c r="C1365" s="21" t="s">
        <v>252</v>
      </c>
      <c r="D1365" s="50">
        <v>45723</v>
      </c>
      <c r="E1365" s="21">
        <v>2</v>
      </c>
      <c r="G1365"/>
      <c r="H1365"/>
    </row>
    <row r="1366" spans="2:8">
      <c r="B1366" s="21" t="s">
        <v>196</v>
      </c>
      <c r="C1366" s="21" t="s">
        <v>252</v>
      </c>
      <c r="D1366" s="50">
        <v>45725</v>
      </c>
      <c r="E1366" s="21">
        <v>8</v>
      </c>
      <c r="G1366"/>
      <c r="H1366"/>
    </row>
    <row r="1367" spans="2:8">
      <c r="B1367" s="21" t="s">
        <v>196</v>
      </c>
      <c r="C1367" s="21" t="s">
        <v>252</v>
      </c>
      <c r="D1367" s="50">
        <v>45727</v>
      </c>
      <c r="E1367" s="21">
        <v>8</v>
      </c>
      <c r="G1367"/>
      <c r="H1367"/>
    </row>
    <row r="1368" spans="2:8">
      <c r="B1368" s="21" t="s">
        <v>196</v>
      </c>
      <c r="C1368" s="21" t="s">
        <v>252</v>
      </c>
      <c r="D1368" s="50">
        <v>45731</v>
      </c>
      <c r="E1368" s="21">
        <v>8</v>
      </c>
      <c r="G1368"/>
      <c r="H1368"/>
    </row>
    <row r="1369" spans="2:8">
      <c r="B1369" s="21" t="s">
        <v>196</v>
      </c>
      <c r="C1369" s="21" t="s">
        <v>252</v>
      </c>
      <c r="D1369" s="50">
        <v>45736</v>
      </c>
      <c r="E1369" s="21">
        <v>8</v>
      </c>
      <c r="G1369"/>
      <c r="H1369"/>
    </row>
    <row r="1370" spans="2:8">
      <c r="B1370" s="21" t="s">
        <v>196</v>
      </c>
      <c r="C1370" s="21" t="s">
        <v>252</v>
      </c>
      <c r="D1370" s="50">
        <v>45740</v>
      </c>
      <c r="E1370" s="21">
        <v>3</v>
      </c>
      <c r="G1370"/>
      <c r="H1370"/>
    </row>
    <row r="1371" spans="2:8">
      <c r="B1371" s="21" t="s">
        <v>196</v>
      </c>
      <c r="C1371" s="21" t="s">
        <v>252</v>
      </c>
      <c r="D1371" s="50">
        <v>45744</v>
      </c>
      <c r="E1371" s="21">
        <v>6</v>
      </c>
      <c r="G1371"/>
      <c r="H1371"/>
    </row>
    <row r="1372" spans="2:8">
      <c r="B1372" s="21" t="s">
        <v>196</v>
      </c>
      <c r="C1372" s="21" t="s">
        <v>252</v>
      </c>
      <c r="D1372" s="50">
        <v>45747</v>
      </c>
      <c r="E1372" s="21">
        <v>8</v>
      </c>
      <c r="G1372"/>
      <c r="H1372"/>
    </row>
    <row r="1373" spans="2:8">
      <c r="B1373" s="21" t="s">
        <v>51</v>
      </c>
      <c r="C1373" s="21" t="s">
        <v>252</v>
      </c>
      <c r="D1373" s="50">
        <v>45660</v>
      </c>
      <c r="E1373" s="21">
        <v>4</v>
      </c>
      <c r="G1373"/>
      <c r="H1373"/>
    </row>
    <row r="1374" spans="2:8">
      <c r="B1374" s="21" t="s">
        <v>51</v>
      </c>
      <c r="C1374" s="21" t="s">
        <v>252</v>
      </c>
      <c r="D1374" s="50">
        <v>45662</v>
      </c>
      <c r="E1374" s="21">
        <v>6</v>
      </c>
      <c r="G1374"/>
      <c r="H1374"/>
    </row>
    <row r="1375" spans="2:8">
      <c r="B1375" s="21" t="s">
        <v>51</v>
      </c>
      <c r="C1375" s="21" t="s">
        <v>252</v>
      </c>
      <c r="D1375" s="50">
        <v>45669</v>
      </c>
      <c r="E1375" s="21">
        <v>3</v>
      </c>
      <c r="G1375"/>
      <c r="H1375"/>
    </row>
    <row r="1376" spans="2:8">
      <c r="B1376" s="21" t="s">
        <v>51</v>
      </c>
      <c r="C1376" s="21" t="s">
        <v>252</v>
      </c>
      <c r="D1376" s="50">
        <v>45673</v>
      </c>
      <c r="E1376" s="21">
        <v>3</v>
      </c>
      <c r="G1376"/>
      <c r="H1376"/>
    </row>
    <row r="1377" spans="2:8">
      <c r="B1377" s="21" t="s">
        <v>51</v>
      </c>
      <c r="C1377" s="21" t="s">
        <v>252</v>
      </c>
      <c r="D1377" s="50">
        <v>45674</v>
      </c>
      <c r="E1377" s="21">
        <v>8</v>
      </c>
      <c r="G1377"/>
      <c r="H1377"/>
    </row>
    <row r="1378" spans="2:8">
      <c r="B1378" s="21" t="s">
        <v>51</v>
      </c>
      <c r="C1378" s="21" t="s">
        <v>252</v>
      </c>
      <c r="D1378" s="50">
        <v>45676</v>
      </c>
      <c r="E1378" s="21">
        <v>7</v>
      </c>
      <c r="G1378"/>
      <c r="H1378"/>
    </row>
    <row r="1379" spans="2:8">
      <c r="B1379" s="21" t="s">
        <v>51</v>
      </c>
      <c r="C1379" s="21" t="s">
        <v>252</v>
      </c>
      <c r="D1379" s="50">
        <v>45677</v>
      </c>
      <c r="E1379" s="21">
        <v>1</v>
      </c>
      <c r="G1379"/>
      <c r="H1379"/>
    </row>
    <row r="1380" spans="2:8">
      <c r="B1380" s="21" t="s">
        <v>51</v>
      </c>
      <c r="C1380" s="21" t="s">
        <v>252</v>
      </c>
      <c r="D1380" s="50">
        <v>45678</v>
      </c>
      <c r="E1380" s="21">
        <v>3</v>
      </c>
      <c r="G1380"/>
      <c r="H1380"/>
    </row>
    <row r="1381" spans="2:8">
      <c r="B1381" s="21" t="s">
        <v>51</v>
      </c>
      <c r="C1381" s="21" t="s">
        <v>252</v>
      </c>
      <c r="D1381" s="50">
        <v>45680</v>
      </c>
      <c r="E1381" s="21">
        <v>5</v>
      </c>
      <c r="G1381"/>
      <c r="H1381"/>
    </row>
    <row r="1382" spans="2:8">
      <c r="B1382" s="21" t="s">
        <v>51</v>
      </c>
      <c r="C1382" s="21" t="s">
        <v>252</v>
      </c>
      <c r="D1382" s="50">
        <v>45681</v>
      </c>
      <c r="E1382" s="21">
        <v>1</v>
      </c>
      <c r="G1382"/>
      <c r="H1382"/>
    </row>
    <row r="1383" spans="2:8">
      <c r="B1383" s="21" t="s">
        <v>51</v>
      </c>
      <c r="C1383" s="21" t="s">
        <v>252</v>
      </c>
      <c r="D1383" s="50">
        <v>45682</v>
      </c>
      <c r="E1383" s="21">
        <v>8</v>
      </c>
      <c r="G1383"/>
      <c r="H1383"/>
    </row>
    <row r="1384" spans="2:8">
      <c r="B1384" s="21" t="s">
        <v>51</v>
      </c>
      <c r="C1384" s="21" t="s">
        <v>252</v>
      </c>
      <c r="D1384" s="50">
        <v>45684</v>
      </c>
      <c r="E1384" s="21">
        <v>8</v>
      </c>
      <c r="G1384"/>
      <c r="H1384"/>
    </row>
    <row r="1385" spans="2:8">
      <c r="B1385" s="21" t="s">
        <v>51</v>
      </c>
      <c r="C1385" s="21" t="s">
        <v>252</v>
      </c>
      <c r="D1385" s="50">
        <v>45685</v>
      </c>
      <c r="E1385" s="21">
        <v>5</v>
      </c>
      <c r="G1385"/>
      <c r="H1385"/>
    </row>
    <row r="1386" spans="2:8">
      <c r="B1386" s="21" t="s">
        <v>51</v>
      </c>
      <c r="C1386" s="21" t="s">
        <v>252</v>
      </c>
      <c r="D1386" s="50">
        <v>45687</v>
      </c>
      <c r="E1386" s="21">
        <v>2</v>
      </c>
      <c r="G1386"/>
      <c r="H1386"/>
    </row>
    <row r="1387" spans="2:8">
      <c r="B1387" s="21" t="s">
        <v>51</v>
      </c>
      <c r="C1387" s="21" t="s">
        <v>252</v>
      </c>
      <c r="D1387" s="50">
        <v>45691</v>
      </c>
      <c r="E1387" s="21">
        <v>1</v>
      </c>
      <c r="G1387"/>
      <c r="H1387"/>
    </row>
    <row r="1388" spans="2:8">
      <c r="B1388" s="21" t="s">
        <v>51</v>
      </c>
      <c r="C1388" s="21" t="s">
        <v>252</v>
      </c>
      <c r="D1388" s="50">
        <v>45697</v>
      </c>
      <c r="E1388" s="21">
        <v>4</v>
      </c>
      <c r="G1388"/>
      <c r="H1388"/>
    </row>
    <row r="1389" spans="2:8">
      <c r="B1389" s="21" t="s">
        <v>51</v>
      </c>
      <c r="C1389" s="21" t="s">
        <v>252</v>
      </c>
      <c r="D1389" s="50">
        <v>45699</v>
      </c>
      <c r="E1389" s="21">
        <v>7</v>
      </c>
      <c r="G1389"/>
      <c r="H1389"/>
    </row>
    <row r="1390" spans="2:8">
      <c r="B1390" s="21" t="s">
        <v>51</v>
      </c>
      <c r="C1390" s="21" t="s">
        <v>252</v>
      </c>
      <c r="D1390" s="50">
        <v>45700</v>
      </c>
      <c r="E1390" s="21">
        <v>5</v>
      </c>
      <c r="G1390"/>
      <c r="H1390"/>
    </row>
    <row r="1391" spans="2:8">
      <c r="B1391" s="21" t="s">
        <v>51</v>
      </c>
      <c r="C1391" s="21" t="s">
        <v>252</v>
      </c>
      <c r="D1391" s="50">
        <v>45703</v>
      </c>
      <c r="E1391" s="21">
        <v>5</v>
      </c>
      <c r="G1391"/>
      <c r="H1391"/>
    </row>
    <row r="1392" spans="2:8">
      <c r="B1392" s="21" t="s">
        <v>51</v>
      </c>
      <c r="C1392" s="21" t="s">
        <v>252</v>
      </c>
      <c r="D1392" s="50">
        <v>45704</v>
      </c>
      <c r="E1392" s="21">
        <v>5</v>
      </c>
      <c r="G1392"/>
      <c r="H1392"/>
    </row>
    <row r="1393" spans="2:8">
      <c r="B1393" s="21" t="s">
        <v>51</v>
      </c>
      <c r="C1393" s="21" t="s">
        <v>252</v>
      </c>
      <c r="D1393" s="50">
        <v>45705</v>
      </c>
      <c r="E1393" s="21">
        <v>8</v>
      </c>
      <c r="G1393"/>
      <c r="H1393"/>
    </row>
    <row r="1394" spans="2:8">
      <c r="B1394" s="21" t="s">
        <v>51</v>
      </c>
      <c r="C1394" s="21" t="s">
        <v>252</v>
      </c>
      <c r="D1394" s="50">
        <v>45707</v>
      </c>
      <c r="E1394" s="21">
        <v>2</v>
      </c>
      <c r="G1394"/>
      <c r="H1394"/>
    </row>
    <row r="1395" spans="2:8">
      <c r="B1395" s="21" t="s">
        <v>51</v>
      </c>
      <c r="C1395" s="21" t="s">
        <v>252</v>
      </c>
      <c r="D1395" s="50">
        <v>45709</v>
      </c>
      <c r="E1395" s="21">
        <v>7</v>
      </c>
      <c r="G1395"/>
      <c r="H1395"/>
    </row>
    <row r="1396" spans="2:8">
      <c r="B1396" s="21" t="s">
        <v>51</v>
      </c>
      <c r="C1396" s="21" t="s">
        <v>252</v>
      </c>
      <c r="D1396" s="50">
        <v>45711</v>
      </c>
      <c r="E1396" s="21">
        <v>4</v>
      </c>
      <c r="G1396"/>
      <c r="H1396"/>
    </row>
    <row r="1397" spans="2:8">
      <c r="B1397" s="21" t="s">
        <v>51</v>
      </c>
      <c r="C1397" s="21" t="s">
        <v>252</v>
      </c>
      <c r="D1397" s="50">
        <v>45712</v>
      </c>
      <c r="E1397" s="21">
        <v>3</v>
      </c>
      <c r="G1397"/>
      <c r="H1397"/>
    </row>
    <row r="1398" spans="2:8">
      <c r="B1398" s="21" t="s">
        <v>51</v>
      </c>
      <c r="C1398" s="21" t="s">
        <v>252</v>
      </c>
      <c r="D1398" s="50">
        <v>45714</v>
      </c>
      <c r="E1398" s="21">
        <v>3</v>
      </c>
      <c r="G1398"/>
      <c r="H1398"/>
    </row>
    <row r="1399" spans="2:8">
      <c r="B1399" s="21" t="s">
        <v>51</v>
      </c>
      <c r="C1399" s="21" t="s">
        <v>252</v>
      </c>
      <c r="D1399" s="50">
        <v>45718</v>
      </c>
      <c r="E1399" s="21">
        <v>1</v>
      </c>
      <c r="G1399"/>
      <c r="H1399"/>
    </row>
    <row r="1400" spans="2:8">
      <c r="B1400" s="21" t="s">
        <v>51</v>
      </c>
      <c r="C1400" s="21" t="s">
        <v>252</v>
      </c>
      <c r="D1400" s="50">
        <v>45722</v>
      </c>
      <c r="E1400" s="21">
        <v>2</v>
      </c>
      <c r="G1400"/>
      <c r="H1400"/>
    </row>
    <row r="1401" spans="2:8">
      <c r="B1401" s="21" t="s">
        <v>51</v>
      </c>
      <c r="C1401" s="21" t="s">
        <v>252</v>
      </c>
      <c r="D1401" s="50">
        <v>45723</v>
      </c>
      <c r="E1401" s="21">
        <v>6</v>
      </c>
      <c r="G1401"/>
      <c r="H1401"/>
    </row>
    <row r="1402" spans="2:8">
      <c r="B1402" s="21" t="s">
        <v>51</v>
      </c>
      <c r="C1402" s="21" t="s">
        <v>252</v>
      </c>
      <c r="D1402" s="50">
        <v>45724</v>
      </c>
      <c r="E1402" s="21">
        <v>3</v>
      </c>
      <c r="G1402"/>
      <c r="H1402"/>
    </row>
    <row r="1403" spans="2:8">
      <c r="B1403" s="21" t="s">
        <v>51</v>
      </c>
      <c r="C1403" s="21" t="s">
        <v>252</v>
      </c>
      <c r="D1403" s="50">
        <v>45729</v>
      </c>
      <c r="E1403" s="21">
        <v>8</v>
      </c>
      <c r="G1403"/>
      <c r="H1403"/>
    </row>
    <row r="1404" spans="2:8">
      <c r="B1404" s="21" t="s">
        <v>51</v>
      </c>
      <c r="C1404" s="21" t="s">
        <v>252</v>
      </c>
      <c r="D1404" s="50">
        <v>45730</v>
      </c>
      <c r="E1404" s="21">
        <v>5</v>
      </c>
      <c r="G1404"/>
      <c r="H1404"/>
    </row>
    <row r="1405" spans="2:8">
      <c r="B1405" s="21" t="s">
        <v>51</v>
      </c>
      <c r="C1405" s="21" t="s">
        <v>252</v>
      </c>
      <c r="D1405" s="50">
        <v>45733</v>
      </c>
      <c r="E1405" s="21">
        <v>8</v>
      </c>
      <c r="G1405"/>
      <c r="H1405"/>
    </row>
    <row r="1406" spans="2:8">
      <c r="B1406" s="21" t="s">
        <v>51</v>
      </c>
      <c r="C1406" s="21" t="s">
        <v>252</v>
      </c>
      <c r="D1406" s="50">
        <v>45738</v>
      </c>
      <c r="E1406" s="21">
        <v>8</v>
      </c>
      <c r="G1406"/>
      <c r="H1406"/>
    </row>
    <row r="1407" spans="2:8">
      <c r="B1407" s="21" t="s">
        <v>51</v>
      </c>
      <c r="C1407" s="21" t="s">
        <v>252</v>
      </c>
      <c r="D1407" s="50">
        <v>45742</v>
      </c>
      <c r="E1407" s="21">
        <v>3</v>
      </c>
      <c r="G1407"/>
      <c r="H1407"/>
    </row>
    <row r="1408" spans="2:8">
      <c r="B1408" s="21" t="s">
        <v>51</v>
      </c>
      <c r="C1408" s="21" t="s">
        <v>252</v>
      </c>
      <c r="D1408" s="50">
        <v>45747</v>
      </c>
      <c r="E1408" s="21">
        <v>5</v>
      </c>
      <c r="G1408"/>
      <c r="H1408"/>
    </row>
    <row r="1409" spans="2:8">
      <c r="B1409" s="21" t="s">
        <v>46</v>
      </c>
      <c r="C1409" s="21" t="s">
        <v>253</v>
      </c>
      <c r="D1409" s="50">
        <v>45661</v>
      </c>
      <c r="E1409" s="21">
        <v>5</v>
      </c>
      <c r="G1409"/>
      <c r="H1409"/>
    </row>
    <row r="1410" spans="2:8">
      <c r="B1410" s="21" t="s">
        <v>46</v>
      </c>
      <c r="C1410" s="21" t="s">
        <v>253</v>
      </c>
      <c r="D1410" s="50">
        <v>45662</v>
      </c>
      <c r="E1410" s="21">
        <v>5</v>
      </c>
      <c r="G1410"/>
      <c r="H1410"/>
    </row>
    <row r="1411" spans="2:8">
      <c r="B1411" s="21" t="s">
        <v>46</v>
      </c>
      <c r="C1411" s="21" t="s">
        <v>253</v>
      </c>
      <c r="D1411" s="50">
        <v>45664</v>
      </c>
      <c r="E1411" s="21">
        <v>7</v>
      </c>
      <c r="G1411"/>
      <c r="H1411"/>
    </row>
    <row r="1412" spans="2:8">
      <c r="B1412" s="21" t="s">
        <v>46</v>
      </c>
      <c r="C1412" s="21" t="s">
        <v>253</v>
      </c>
      <c r="D1412" s="50">
        <v>45665</v>
      </c>
      <c r="E1412" s="21">
        <v>8</v>
      </c>
      <c r="G1412"/>
      <c r="H1412"/>
    </row>
    <row r="1413" spans="2:8">
      <c r="B1413" s="21" t="s">
        <v>46</v>
      </c>
      <c r="C1413" s="21" t="s">
        <v>253</v>
      </c>
      <c r="D1413" s="50">
        <v>45668</v>
      </c>
      <c r="E1413" s="21">
        <v>1</v>
      </c>
      <c r="G1413"/>
      <c r="H1413"/>
    </row>
    <row r="1414" spans="2:8">
      <c r="B1414" s="21" t="s">
        <v>46</v>
      </c>
      <c r="C1414" s="21" t="s">
        <v>253</v>
      </c>
      <c r="D1414" s="50">
        <v>45670</v>
      </c>
      <c r="E1414" s="21">
        <v>4</v>
      </c>
      <c r="G1414"/>
      <c r="H1414"/>
    </row>
    <row r="1415" spans="2:8">
      <c r="B1415" s="21" t="s">
        <v>46</v>
      </c>
      <c r="C1415" s="21" t="s">
        <v>253</v>
      </c>
      <c r="D1415" s="50">
        <v>45671</v>
      </c>
      <c r="E1415" s="21">
        <v>6</v>
      </c>
      <c r="G1415"/>
      <c r="H1415"/>
    </row>
    <row r="1416" spans="2:8">
      <c r="B1416" s="21" t="s">
        <v>46</v>
      </c>
      <c r="C1416" s="21" t="s">
        <v>253</v>
      </c>
      <c r="D1416" s="50">
        <v>45679</v>
      </c>
      <c r="E1416" s="21">
        <v>2</v>
      </c>
      <c r="G1416"/>
      <c r="H1416"/>
    </row>
    <row r="1417" spans="2:8">
      <c r="B1417" s="21" t="s">
        <v>46</v>
      </c>
      <c r="C1417" s="21" t="s">
        <v>253</v>
      </c>
      <c r="D1417" s="50">
        <v>45684</v>
      </c>
      <c r="E1417" s="21">
        <v>3</v>
      </c>
      <c r="G1417"/>
      <c r="H1417"/>
    </row>
    <row r="1418" spans="2:8">
      <c r="B1418" s="21" t="s">
        <v>46</v>
      </c>
      <c r="C1418" s="21" t="s">
        <v>253</v>
      </c>
      <c r="D1418" s="50">
        <v>45686</v>
      </c>
      <c r="E1418" s="21">
        <v>8</v>
      </c>
      <c r="G1418"/>
      <c r="H1418"/>
    </row>
    <row r="1419" spans="2:8">
      <c r="B1419" s="21" t="s">
        <v>46</v>
      </c>
      <c r="C1419" s="21" t="s">
        <v>253</v>
      </c>
      <c r="D1419" s="50">
        <v>45689</v>
      </c>
      <c r="E1419" s="21">
        <v>4</v>
      </c>
      <c r="G1419"/>
      <c r="H1419"/>
    </row>
    <row r="1420" spans="2:8">
      <c r="B1420" s="21" t="s">
        <v>46</v>
      </c>
      <c r="C1420" s="21" t="s">
        <v>253</v>
      </c>
      <c r="D1420" s="50">
        <v>45691</v>
      </c>
      <c r="E1420" s="21">
        <v>2</v>
      </c>
      <c r="G1420"/>
      <c r="H1420"/>
    </row>
    <row r="1421" spans="2:8">
      <c r="B1421" s="21" t="s">
        <v>46</v>
      </c>
      <c r="C1421" s="21" t="s">
        <v>253</v>
      </c>
      <c r="D1421" s="50">
        <v>45692</v>
      </c>
      <c r="E1421" s="21">
        <v>8</v>
      </c>
      <c r="G1421"/>
      <c r="H1421"/>
    </row>
    <row r="1422" spans="2:8">
      <c r="B1422" s="21" t="s">
        <v>46</v>
      </c>
      <c r="C1422" s="21" t="s">
        <v>253</v>
      </c>
      <c r="D1422" s="50">
        <v>45695</v>
      </c>
      <c r="E1422" s="21">
        <v>5</v>
      </c>
      <c r="G1422"/>
      <c r="H1422"/>
    </row>
    <row r="1423" spans="2:8">
      <c r="B1423" s="21" t="s">
        <v>46</v>
      </c>
      <c r="C1423" s="21" t="s">
        <v>253</v>
      </c>
      <c r="D1423" s="50">
        <v>45697</v>
      </c>
      <c r="E1423" s="21">
        <v>5</v>
      </c>
      <c r="G1423"/>
      <c r="H1423"/>
    </row>
    <row r="1424" spans="2:8">
      <c r="B1424" s="21" t="s">
        <v>46</v>
      </c>
      <c r="C1424" s="21" t="s">
        <v>253</v>
      </c>
      <c r="D1424" s="50">
        <v>45699</v>
      </c>
      <c r="E1424" s="21">
        <v>7</v>
      </c>
      <c r="G1424"/>
      <c r="H1424"/>
    </row>
    <row r="1425" spans="2:8">
      <c r="B1425" s="21" t="s">
        <v>46</v>
      </c>
      <c r="C1425" s="21" t="s">
        <v>253</v>
      </c>
      <c r="D1425" s="50">
        <v>45700</v>
      </c>
      <c r="E1425" s="21">
        <v>2</v>
      </c>
      <c r="G1425"/>
      <c r="H1425"/>
    </row>
    <row r="1426" spans="2:8">
      <c r="B1426" s="21" t="s">
        <v>46</v>
      </c>
      <c r="C1426" s="21" t="s">
        <v>253</v>
      </c>
      <c r="D1426" s="50">
        <v>45703</v>
      </c>
      <c r="E1426" s="21">
        <v>4</v>
      </c>
      <c r="G1426"/>
      <c r="H1426"/>
    </row>
    <row r="1427" spans="2:8">
      <c r="B1427" s="21" t="s">
        <v>46</v>
      </c>
      <c r="C1427" s="21" t="s">
        <v>253</v>
      </c>
      <c r="D1427" s="50">
        <v>45704</v>
      </c>
      <c r="E1427" s="21">
        <v>7</v>
      </c>
      <c r="G1427"/>
      <c r="H1427"/>
    </row>
    <row r="1428" spans="2:8">
      <c r="B1428" s="21" t="s">
        <v>46</v>
      </c>
      <c r="C1428" s="21" t="s">
        <v>253</v>
      </c>
      <c r="D1428" s="50">
        <v>45708</v>
      </c>
      <c r="E1428" s="21">
        <v>1</v>
      </c>
      <c r="G1428"/>
      <c r="H1428"/>
    </row>
    <row r="1429" spans="2:8">
      <c r="B1429" s="21" t="s">
        <v>46</v>
      </c>
      <c r="C1429" s="21" t="s">
        <v>253</v>
      </c>
      <c r="D1429" s="50">
        <v>45709</v>
      </c>
      <c r="E1429" s="21">
        <v>4</v>
      </c>
      <c r="G1429"/>
      <c r="H1429"/>
    </row>
    <row r="1430" spans="2:8">
      <c r="B1430" s="21" t="s">
        <v>46</v>
      </c>
      <c r="C1430" s="21" t="s">
        <v>253</v>
      </c>
      <c r="D1430" s="50">
        <v>45710</v>
      </c>
      <c r="E1430" s="21">
        <v>8</v>
      </c>
      <c r="G1430"/>
      <c r="H1430"/>
    </row>
    <row r="1431" spans="2:8">
      <c r="B1431" s="21" t="s">
        <v>46</v>
      </c>
      <c r="C1431" s="21" t="s">
        <v>253</v>
      </c>
      <c r="D1431" s="50">
        <v>45711</v>
      </c>
      <c r="E1431" s="21">
        <v>8</v>
      </c>
      <c r="G1431"/>
      <c r="H1431"/>
    </row>
    <row r="1432" spans="2:8">
      <c r="B1432" s="21" t="s">
        <v>46</v>
      </c>
      <c r="C1432" s="21" t="s">
        <v>253</v>
      </c>
      <c r="D1432" s="50">
        <v>45717</v>
      </c>
      <c r="E1432" s="21">
        <v>8</v>
      </c>
      <c r="G1432"/>
      <c r="H1432"/>
    </row>
    <row r="1433" spans="2:8">
      <c r="B1433" s="21" t="s">
        <v>46</v>
      </c>
      <c r="C1433" s="21" t="s">
        <v>253</v>
      </c>
      <c r="D1433" s="50">
        <v>45720</v>
      </c>
      <c r="E1433" s="21">
        <v>8</v>
      </c>
      <c r="G1433"/>
      <c r="H1433"/>
    </row>
    <row r="1434" spans="2:8">
      <c r="B1434" s="21" t="s">
        <v>46</v>
      </c>
      <c r="C1434" s="21" t="s">
        <v>253</v>
      </c>
      <c r="D1434" s="50">
        <v>45721</v>
      </c>
      <c r="E1434" s="21">
        <v>8</v>
      </c>
      <c r="G1434"/>
      <c r="H1434"/>
    </row>
    <row r="1435" spans="2:8">
      <c r="B1435" s="21" t="s">
        <v>46</v>
      </c>
      <c r="C1435" s="21" t="s">
        <v>253</v>
      </c>
      <c r="D1435" s="50">
        <v>45722</v>
      </c>
      <c r="E1435" s="21">
        <v>8</v>
      </c>
      <c r="G1435"/>
      <c r="H1435"/>
    </row>
    <row r="1436" spans="2:8">
      <c r="B1436" s="21" t="s">
        <v>46</v>
      </c>
      <c r="C1436" s="21" t="s">
        <v>253</v>
      </c>
      <c r="D1436" s="50">
        <v>45728</v>
      </c>
      <c r="E1436" s="21">
        <v>8</v>
      </c>
      <c r="G1436"/>
      <c r="H1436"/>
    </row>
    <row r="1437" spans="2:8">
      <c r="B1437" s="21" t="s">
        <v>46</v>
      </c>
      <c r="C1437" s="21" t="s">
        <v>253</v>
      </c>
      <c r="D1437" s="50">
        <v>45730</v>
      </c>
      <c r="E1437" s="21">
        <v>1</v>
      </c>
      <c r="G1437"/>
      <c r="H1437"/>
    </row>
    <row r="1438" spans="2:8">
      <c r="B1438" s="21" t="s">
        <v>46</v>
      </c>
      <c r="C1438" s="21" t="s">
        <v>253</v>
      </c>
      <c r="D1438" s="50">
        <v>45731</v>
      </c>
      <c r="E1438" s="21">
        <v>3</v>
      </c>
      <c r="G1438"/>
      <c r="H1438"/>
    </row>
    <row r="1439" spans="2:8">
      <c r="B1439" s="21" t="s">
        <v>46</v>
      </c>
      <c r="C1439" s="21" t="s">
        <v>253</v>
      </c>
      <c r="D1439" s="50">
        <v>45734</v>
      </c>
      <c r="E1439" s="21">
        <v>8</v>
      </c>
      <c r="G1439"/>
      <c r="H1439"/>
    </row>
    <row r="1440" spans="2:8">
      <c r="B1440" s="21" t="s">
        <v>46</v>
      </c>
      <c r="C1440" s="21" t="s">
        <v>253</v>
      </c>
      <c r="D1440" s="50">
        <v>45735</v>
      </c>
      <c r="E1440" s="21">
        <v>8</v>
      </c>
      <c r="G1440"/>
      <c r="H1440"/>
    </row>
    <row r="1441" spans="2:8">
      <c r="B1441" s="21" t="s">
        <v>46</v>
      </c>
      <c r="C1441" s="21" t="s">
        <v>253</v>
      </c>
      <c r="D1441" s="50">
        <v>45736</v>
      </c>
      <c r="E1441" s="21">
        <v>8</v>
      </c>
      <c r="G1441"/>
      <c r="H1441"/>
    </row>
    <row r="1442" spans="2:8">
      <c r="B1442" s="21" t="s">
        <v>46</v>
      </c>
      <c r="C1442" s="21" t="s">
        <v>253</v>
      </c>
      <c r="D1442" s="50">
        <v>45739</v>
      </c>
      <c r="E1442" s="21">
        <v>2</v>
      </c>
      <c r="G1442"/>
      <c r="H1442"/>
    </row>
    <row r="1443" spans="2:8">
      <c r="B1443" s="21" t="s">
        <v>46</v>
      </c>
      <c r="C1443" s="21" t="s">
        <v>253</v>
      </c>
      <c r="D1443" s="50">
        <v>45740</v>
      </c>
      <c r="E1443" s="21">
        <v>8</v>
      </c>
      <c r="G1443"/>
      <c r="H1443"/>
    </row>
    <row r="1444" spans="2:8">
      <c r="B1444" s="21" t="s">
        <v>46</v>
      </c>
      <c r="C1444" s="21" t="s">
        <v>253</v>
      </c>
      <c r="D1444" s="50">
        <v>45741</v>
      </c>
      <c r="E1444" s="21">
        <v>1</v>
      </c>
      <c r="G1444"/>
      <c r="H1444"/>
    </row>
    <row r="1445" spans="2:8">
      <c r="B1445" s="21" t="s">
        <v>46</v>
      </c>
      <c r="C1445" s="21" t="s">
        <v>253</v>
      </c>
      <c r="D1445" s="50">
        <v>45744</v>
      </c>
      <c r="E1445" s="21">
        <v>4</v>
      </c>
      <c r="G1445"/>
      <c r="H1445"/>
    </row>
    <row r="1446" spans="2:8">
      <c r="B1446" s="21" t="s">
        <v>46</v>
      </c>
      <c r="C1446" s="21" t="s">
        <v>253</v>
      </c>
      <c r="D1446" s="50">
        <v>45747</v>
      </c>
      <c r="E1446" s="21">
        <v>4</v>
      </c>
      <c r="G1446"/>
      <c r="H1446"/>
    </row>
    <row r="1447" spans="2:8">
      <c r="B1447" s="21" t="s">
        <v>60</v>
      </c>
      <c r="C1447" s="21" t="s">
        <v>254</v>
      </c>
      <c r="D1447" s="50">
        <v>45658</v>
      </c>
      <c r="E1447" s="21">
        <v>4</v>
      </c>
      <c r="G1447"/>
      <c r="H1447"/>
    </row>
    <row r="1448" spans="2:8">
      <c r="B1448" s="21" t="s">
        <v>60</v>
      </c>
      <c r="C1448" s="21" t="s">
        <v>254</v>
      </c>
      <c r="D1448" s="50">
        <v>45660</v>
      </c>
      <c r="E1448" s="21">
        <v>2</v>
      </c>
      <c r="G1448"/>
      <c r="H1448"/>
    </row>
    <row r="1449" spans="2:8">
      <c r="B1449" s="21" t="s">
        <v>60</v>
      </c>
      <c r="C1449" s="21" t="s">
        <v>254</v>
      </c>
      <c r="D1449" s="50">
        <v>45662</v>
      </c>
      <c r="E1449" s="21">
        <v>8</v>
      </c>
      <c r="G1449"/>
      <c r="H1449"/>
    </row>
    <row r="1450" spans="2:8">
      <c r="B1450" s="21" t="s">
        <v>60</v>
      </c>
      <c r="C1450" s="21" t="s">
        <v>254</v>
      </c>
      <c r="D1450" s="50">
        <v>45664</v>
      </c>
      <c r="E1450" s="21">
        <v>8</v>
      </c>
      <c r="G1450"/>
      <c r="H1450"/>
    </row>
    <row r="1451" spans="2:8">
      <c r="B1451" s="21" t="s">
        <v>60</v>
      </c>
      <c r="C1451" s="21" t="s">
        <v>254</v>
      </c>
      <c r="D1451" s="50">
        <v>45666</v>
      </c>
      <c r="E1451" s="21">
        <v>3</v>
      </c>
      <c r="G1451"/>
      <c r="H1451"/>
    </row>
    <row r="1452" spans="2:8">
      <c r="B1452" s="21" t="s">
        <v>60</v>
      </c>
      <c r="C1452" s="21" t="s">
        <v>254</v>
      </c>
      <c r="D1452" s="50">
        <v>45667</v>
      </c>
      <c r="E1452" s="21">
        <v>7</v>
      </c>
      <c r="G1452"/>
      <c r="H1452"/>
    </row>
    <row r="1453" spans="2:8">
      <c r="B1453" s="21" t="s">
        <v>60</v>
      </c>
      <c r="C1453" s="21" t="s">
        <v>254</v>
      </c>
      <c r="D1453" s="50">
        <v>45668</v>
      </c>
      <c r="E1453" s="21">
        <v>7</v>
      </c>
      <c r="G1453"/>
      <c r="H1453"/>
    </row>
    <row r="1454" spans="2:8">
      <c r="B1454" s="21" t="s">
        <v>60</v>
      </c>
      <c r="C1454" s="21" t="s">
        <v>254</v>
      </c>
      <c r="D1454" s="50">
        <v>45669</v>
      </c>
      <c r="E1454" s="21">
        <v>8</v>
      </c>
      <c r="G1454"/>
      <c r="H1454"/>
    </row>
    <row r="1455" spans="2:8">
      <c r="B1455" s="21" t="s">
        <v>60</v>
      </c>
      <c r="C1455" s="21" t="s">
        <v>254</v>
      </c>
      <c r="D1455" s="50">
        <v>45670</v>
      </c>
      <c r="E1455" s="21">
        <v>7</v>
      </c>
      <c r="G1455"/>
      <c r="H1455"/>
    </row>
    <row r="1456" spans="2:8">
      <c r="B1456" s="21" t="s">
        <v>60</v>
      </c>
      <c r="C1456" s="21" t="s">
        <v>254</v>
      </c>
      <c r="D1456" s="50">
        <v>45672</v>
      </c>
      <c r="E1456" s="21">
        <v>6</v>
      </c>
      <c r="G1456"/>
      <c r="H1456"/>
    </row>
    <row r="1457" spans="2:8">
      <c r="B1457" s="21" t="s">
        <v>60</v>
      </c>
      <c r="C1457" s="21" t="s">
        <v>254</v>
      </c>
      <c r="D1457" s="50">
        <v>45677</v>
      </c>
      <c r="E1457" s="21">
        <v>4</v>
      </c>
      <c r="G1457"/>
      <c r="H1457"/>
    </row>
    <row r="1458" spans="2:8">
      <c r="B1458" s="21" t="s">
        <v>60</v>
      </c>
      <c r="C1458" s="21" t="s">
        <v>254</v>
      </c>
      <c r="D1458" s="50">
        <v>45679</v>
      </c>
      <c r="E1458" s="21">
        <v>8</v>
      </c>
      <c r="G1458"/>
      <c r="H1458"/>
    </row>
    <row r="1459" spans="2:8">
      <c r="B1459" s="21" t="s">
        <v>60</v>
      </c>
      <c r="C1459" s="21" t="s">
        <v>254</v>
      </c>
      <c r="D1459" s="50">
        <v>45685</v>
      </c>
      <c r="E1459" s="21">
        <v>8</v>
      </c>
      <c r="G1459"/>
      <c r="H1459"/>
    </row>
    <row r="1460" spans="2:8">
      <c r="B1460" s="21" t="s">
        <v>60</v>
      </c>
      <c r="C1460" s="21" t="s">
        <v>254</v>
      </c>
      <c r="D1460" s="50">
        <v>45686</v>
      </c>
      <c r="E1460" s="21">
        <v>2</v>
      </c>
      <c r="G1460"/>
      <c r="H1460"/>
    </row>
    <row r="1461" spans="2:8">
      <c r="B1461" s="21" t="s">
        <v>60</v>
      </c>
      <c r="C1461" s="21" t="s">
        <v>254</v>
      </c>
      <c r="D1461" s="50">
        <v>45690</v>
      </c>
      <c r="E1461" s="21">
        <v>3</v>
      </c>
      <c r="G1461"/>
      <c r="H1461"/>
    </row>
    <row r="1462" spans="2:8">
      <c r="B1462" s="21" t="s">
        <v>60</v>
      </c>
      <c r="C1462" s="21" t="s">
        <v>254</v>
      </c>
      <c r="D1462" s="50">
        <v>45693</v>
      </c>
      <c r="E1462" s="21">
        <v>6</v>
      </c>
      <c r="G1462"/>
      <c r="H1462"/>
    </row>
    <row r="1463" spans="2:8">
      <c r="B1463" s="21" t="s">
        <v>60</v>
      </c>
      <c r="C1463" s="21" t="s">
        <v>254</v>
      </c>
      <c r="D1463" s="50">
        <v>45694</v>
      </c>
      <c r="E1463" s="21">
        <v>7</v>
      </c>
      <c r="G1463"/>
      <c r="H1463"/>
    </row>
    <row r="1464" spans="2:8">
      <c r="B1464" s="21" t="s">
        <v>60</v>
      </c>
      <c r="C1464" s="21" t="s">
        <v>254</v>
      </c>
      <c r="D1464" s="50">
        <v>45698</v>
      </c>
      <c r="E1464" s="21">
        <v>7</v>
      </c>
      <c r="G1464"/>
      <c r="H1464"/>
    </row>
    <row r="1465" spans="2:8">
      <c r="B1465" s="21" t="s">
        <v>60</v>
      </c>
      <c r="C1465" s="21" t="s">
        <v>254</v>
      </c>
      <c r="D1465" s="50">
        <v>45700</v>
      </c>
      <c r="E1465" s="21">
        <v>7</v>
      </c>
      <c r="G1465"/>
      <c r="H1465"/>
    </row>
    <row r="1466" spans="2:8">
      <c r="B1466" s="21" t="s">
        <v>60</v>
      </c>
      <c r="C1466" s="21" t="s">
        <v>254</v>
      </c>
      <c r="D1466" s="50">
        <v>45701</v>
      </c>
      <c r="E1466" s="21">
        <v>2</v>
      </c>
      <c r="G1466"/>
      <c r="H1466"/>
    </row>
    <row r="1467" spans="2:8">
      <c r="B1467" s="21" t="s">
        <v>60</v>
      </c>
      <c r="C1467" s="21" t="s">
        <v>254</v>
      </c>
      <c r="D1467" s="50">
        <v>45702</v>
      </c>
      <c r="E1467" s="21">
        <v>8</v>
      </c>
      <c r="G1467"/>
      <c r="H1467"/>
    </row>
    <row r="1468" spans="2:8">
      <c r="B1468" s="21" t="s">
        <v>60</v>
      </c>
      <c r="C1468" s="21" t="s">
        <v>254</v>
      </c>
      <c r="D1468" s="50">
        <v>45704</v>
      </c>
      <c r="E1468" s="21">
        <v>8</v>
      </c>
      <c r="G1468"/>
      <c r="H1468"/>
    </row>
    <row r="1469" spans="2:8">
      <c r="B1469" s="21" t="s">
        <v>60</v>
      </c>
      <c r="C1469" s="21" t="s">
        <v>254</v>
      </c>
      <c r="D1469" s="50">
        <v>45705</v>
      </c>
      <c r="E1469" s="21">
        <v>8</v>
      </c>
      <c r="G1469"/>
      <c r="H1469"/>
    </row>
    <row r="1470" spans="2:8">
      <c r="B1470" s="21" t="s">
        <v>60</v>
      </c>
      <c r="C1470" s="21" t="s">
        <v>254</v>
      </c>
      <c r="D1470" s="50">
        <v>45715</v>
      </c>
      <c r="E1470" s="21">
        <v>6</v>
      </c>
      <c r="G1470"/>
      <c r="H1470"/>
    </row>
    <row r="1471" spans="2:8">
      <c r="B1471" s="21" t="s">
        <v>60</v>
      </c>
      <c r="C1471" s="21" t="s">
        <v>254</v>
      </c>
      <c r="D1471" s="50">
        <v>45718</v>
      </c>
      <c r="E1471" s="21">
        <v>6</v>
      </c>
      <c r="G1471"/>
      <c r="H1471"/>
    </row>
    <row r="1472" spans="2:8">
      <c r="B1472" s="21" t="s">
        <v>60</v>
      </c>
      <c r="C1472" s="21" t="s">
        <v>254</v>
      </c>
      <c r="D1472" s="50">
        <v>45719</v>
      </c>
      <c r="E1472" s="21">
        <v>3</v>
      </c>
      <c r="G1472"/>
      <c r="H1472"/>
    </row>
    <row r="1473" spans="2:8">
      <c r="B1473" s="21" t="s">
        <v>60</v>
      </c>
      <c r="C1473" s="21" t="s">
        <v>254</v>
      </c>
      <c r="D1473" s="50">
        <v>45722</v>
      </c>
      <c r="E1473" s="21">
        <v>8</v>
      </c>
      <c r="G1473"/>
      <c r="H1473"/>
    </row>
    <row r="1474" spans="2:8">
      <c r="B1474" s="21" t="s">
        <v>60</v>
      </c>
      <c r="C1474" s="21" t="s">
        <v>254</v>
      </c>
      <c r="D1474" s="50">
        <v>45723</v>
      </c>
      <c r="E1474" s="21">
        <v>5</v>
      </c>
      <c r="G1474"/>
      <c r="H1474"/>
    </row>
    <row r="1475" spans="2:8">
      <c r="B1475" s="21" t="s">
        <v>60</v>
      </c>
      <c r="C1475" s="21" t="s">
        <v>254</v>
      </c>
      <c r="D1475" s="50">
        <v>45732</v>
      </c>
      <c r="E1475" s="21">
        <v>1</v>
      </c>
      <c r="G1475"/>
      <c r="H1475"/>
    </row>
    <row r="1476" spans="2:8">
      <c r="B1476" s="21" t="s">
        <v>60</v>
      </c>
      <c r="C1476" s="21" t="s">
        <v>254</v>
      </c>
      <c r="D1476" s="50">
        <v>45733</v>
      </c>
      <c r="E1476" s="21">
        <v>5</v>
      </c>
      <c r="G1476"/>
      <c r="H1476"/>
    </row>
    <row r="1477" spans="2:8">
      <c r="B1477" s="21" t="s">
        <v>60</v>
      </c>
      <c r="C1477" s="21" t="s">
        <v>254</v>
      </c>
      <c r="D1477" s="50">
        <v>45735</v>
      </c>
      <c r="E1477" s="21">
        <v>8</v>
      </c>
      <c r="G1477"/>
      <c r="H1477"/>
    </row>
    <row r="1478" spans="2:8">
      <c r="B1478" s="21" t="s">
        <v>60</v>
      </c>
      <c r="C1478" s="21" t="s">
        <v>254</v>
      </c>
      <c r="D1478" s="50">
        <v>45736</v>
      </c>
      <c r="E1478" s="21">
        <v>2</v>
      </c>
      <c r="G1478"/>
      <c r="H1478"/>
    </row>
    <row r="1479" spans="2:8">
      <c r="B1479" s="21" t="s">
        <v>60</v>
      </c>
      <c r="C1479" s="21" t="s">
        <v>254</v>
      </c>
      <c r="D1479" s="50">
        <v>45737</v>
      </c>
      <c r="E1479" s="21">
        <v>8</v>
      </c>
      <c r="G1479"/>
      <c r="H1479"/>
    </row>
    <row r="1480" spans="2:8">
      <c r="B1480" s="21" t="s">
        <v>60</v>
      </c>
      <c r="C1480" s="21" t="s">
        <v>254</v>
      </c>
      <c r="D1480" s="50">
        <v>45741</v>
      </c>
      <c r="E1480" s="21">
        <v>3</v>
      </c>
      <c r="G1480"/>
      <c r="H1480"/>
    </row>
    <row r="1481" spans="2:8">
      <c r="B1481" s="21" t="s">
        <v>60</v>
      </c>
      <c r="C1481" s="21" t="s">
        <v>254</v>
      </c>
      <c r="D1481" s="50">
        <v>45742</v>
      </c>
      <c r="E1481" s="21">
        <v>3</v>
      </c>
      <c r="G1481"/>
      <c r="H1481"/>
    </row>
    <row r="1482" spans="2:8">
      <c r="B1482" s="21" t="s">
        <v>60</v>
      </c>
      <c r="C1482" s="21" t="s">
        <v>254</v>
      </c>
      <c r="D1482" s="50">
        <v>45745</v>
      </c>
      <c r="E1482" s="21">
        <v>5</v>
      </c>
      <c r="G1482"/>
      <c r="H1482"/>
    </row>
    <row r="1483" spans="2:8">
      <c r="B1483" s="21" t="s">
        <v>60</v>
      </c>
      <c r="C1483" s="21" t="s">
        <v>254</v>
      </c>
      <c r="D1483" s="50">
        <v>45747</v>
      </c>
      <c r="E1483" s="21">
        <v>3</v>
      </c>
      <c r="G1483"/>
      <c r="H1483"/>
    </row>
    <row r="1484" spans="2:8">
      <c r="B1484" s="21" t="s">
        <v>63</v>
      </c>
      <c r="C1484" s="21" t="s">
        <v>255</v>
      </c>
      <c r="D1484" s="50">
        <v>45660</v>
      </c>
      <c r="E1484" s="21">
        <v>3</v>
      </c>
      <c r="G1484"/>
      <c r="H1484"/>
    </row>
    <row r="1485" spans="2:8">
      <c r="B1485" s="21" t="s">
        <v>63</v>
      </c>
      <c r="C1485" s="21" t="s">
        <v>255</v>
      </c>
      <c r="D1485" s="50">
        <v>45662</v>
      </c>
      <c r="E1485" s="21">
        <v>7</v>
      </c>
      <c r="G1485"/>
      <c r="H1485"/>
    </row>
    <row r="1486" spans="2:8">
      <c r="B1486" s="21" t="s">
        <v>63</v>
      </c>
      <c r="C1486" s="21" t="s">
        <v>255</v>
      </c>
      <c r="D1486" s="50">
        <v>45665</v>
      </c>
      <c r="E1486" s="21">
        <v>4</v>
      </c>
      <c r="G1486"/>
      <c r="H1486"/>
    </row>
    <row r="1487" spans="2:8">
      <c r="B1487" s="21" t="s">
        <v>63</v>
      </c>
      <c r="C1487" s="21" t="s">
        <v>255</v>
      </c>
      <c r="D1487" s="50">
        <v>45668</v>
      </c>
      <c r="E1487" s="21">
        <v>2</v>
      </c>
      <c r="G1487"/>
      <c r="H1487"/>
    </row>
    <row r="1488" spans="2:8">
      <c r="B1488" s="21" t="s">
        <v>63</v>
      </c>
      <c r="C1488" s="21" t="s">
        <v>255</v>
      </c>
      <c r="D1488" s="50">
        <v>45669</v>
      </c>
      <c r="E1488" s="21">
        <v>4</v>
      </c>
      <c r="G1488"/>
      <c r="H1488"/>
    </row>
    <row r="1489" spans="2:8">
      <c r="B1489" s="21" t="s">
        <v>63</v>
      </c>
      <c r="C1489" s="21" t="s">
        <v>255</v>
      </c>
      <c r="D1489" s="50">
        <v>45673</v>
      </c>
      <c r="E1489" s="21">
        <v>1</v>
      </c>
      <c r="G1489"/>
      <c r="H1489"/>
    </row>
    <row r="1490" spans="2:8">
      <c r="B1490" s="21" t="s">
        <v>63</v>
      </c>
      <c r="C1490" s="21" t="s">
        <v>255</v>
      </c>
      <c r="D1490" s="50">
        <v>45674</v>
      </c>
      <c r="E1490" s="21">
        <v>2</v>
      </c>
      <c r="G1490"/>
      <c r="H1490"/>
    </row>
    <row r="1491" spans="2:8">
      <c r="B1491" s="21" t="s">
        <v>63</v>
      </c>
      <c r="C1491" s="21" t="s">
        <v>255</v>
      </c>
      <c r="D1491" s="50">
        <v>45676</v>
      </c>
      <c r="E1491" s="21">
        <v>4</v>
      </c>
      <c r="G1491"/>
      <c r="H1491"/>
    </row>
    <row r="1492" spans="2:8">
      <c r="B1492" s="21" t="s">
        <v>63</v>
      </c>
      <c r="C1492" s="21" t="s">
        <v>255</v>
      </c>
      <c r="D1492" s="50">
        <v>45677</v>
      </c>
      <c r="E1492" s="21">
        <v>8</v>
      </c>
      <c r="G1492"/>
      <c r="H1492"/>
    </row>
    <row r="1493" spans="2:8">
      <c r="B1493" s="21" t="s">
        <v>63</v>
      </c>
      <c r="C1493" s="21" t="s">
        <v>255</v>
      </c>
      <c r="D1493" s="50">
        <v>45678</v>
      </c>
      <c r="E1493" s="21">
        <v>8</v>
      </c>
      <c r="G1493"/>
      <c r="H1493"/>
    </row>
    <row r="1494" spans="2:8">
      <c r="B1494" s="21" t="s">
        <v>63</v>
      </c>
      <c r="C1494" s="21" t="s">
        <v>255</v>
      </c>
      <c r="D1494" s="50">
        <v>45679</v>
      </c>
      <c r="E1494" s="21">
        <v>8</v>
      </c>
      <c r="G1494"/>
      <c r="H1494"/>
    </row>
    <row r="1495" spans="2:8">
      <c r="B1495" s="21" t="s">
        <v>63</v>
      </c>
      <c r="C1495" s="21" t="s">
        <v>255</v>
      </c>
      <c r="D1495" s="50">
        <v>45684</v>
      </c>
      <c r="E1495" s="21">
        <v>2</v>
      </c>
      <c r="G1495"/>
      <c r="H1495"/>
    </row>
    <row r="1496" spans="2:8">
      <c r="B1496" s="21" t="s">
        <v>63</v>
      </c>
      <c r="C1496" s="21" t="s">
        <v>255</v>
      </c>
      <c r="D1496" s="50">
        <v>45685</v>
      </c>
      <c r="E1496" s="21">
        <v>8</v>
      </c>
      <c r="G1496"/>
      <c r="H1496"/>
    </row>
    <row r="1497" spans="2:8">
      <c r="B1497" s="21" t="s">
        <v>63</v>
      </c>
      <c r="C1497" s="21" t="s">
        <v>255</v>
      </c>
      <c r="D1497" s="50">
        <v>45687</v>
      </c>
      <c r="E1497" s="21">
        <v>8</v>
      </c>
      <c r="G1497"/>
      <c r="H1497"/>
    </row>
    <row r="1498" spans="2:8">
      <c r="B1498" s="21" t="s">
        <v>63</v>
      </c>
      <c r="C1498" s="21" t="s">
        <v>255</v>
      </c>
      <c r="D1498" s="50">
        <v>45689</v>
      </c>
      <c r="E1498" s="21">
        <v>2</v>
      </c>
      <c r="G1498"/>
      <c r="H1498"/>
    </row>
    <row r="1499" spans="2:8">
      <c r="B1499" s="21" t="s">
        <v>63</v>
      </c>
      <c r="C1499" s="21" t="s">
        <v>255</v>
      </c>
      <c r="D1499" s="50">
        <v>45690</v>
      </c>
      <c r="E1499" s="21">
        <v>3</v>
      </c>
      <c r="G1499"/>
      <c r="H1499"/>
    </row>
    <row r="1500" spans="2:8">
      <c r="B1500" s="21" t="s">
        <v>63</v>
      </c>
      <c r="C1500" s="21" t="s">
        <v>255</v>
      </c>
      <c r="D1500" s="50">
        <v>45692</v>
      </c>
      <c r="E1500" s="21">
        <v>4</v>
      </c>
      <c r="G1500"/>
      <c r="H1500"/>
    </row>
    <row r="1501" spans="2:8">
      <c r="B1501" s="21" t="s">
        <v>63</v>
      </c>
      <c r="C1501" s="21" t="s">
        <v>255</v>
      </c>
      <c r="D1501" s="50">
        <v>45694</v>
      </c>
      <c r="E1501" s="21">
        <v>8</v>
      </c>
      <c r="G1501"/>
      <c r="H1501"/>
    </row>
    <row r="1502" spans="2:8">
      <c r="B1502" s="21" t="s">
        <v>63</v>
      </c>
      <c r="C1502" s="21" t="s">
        <v>255</v>
      </c>
      <c r="D1502" s="50">
        <v>45699</v>
      </c>
      <c r="E1502" s="21">
        <v>8</v>
      </c>
      <c r="G1502"/>
      <c r="H1502"/>
    </row>
    <row r="1503" spans="2:8">
      <c r="B1503" s="21" t="s">
        <v>63</v>
      </c>
      <c r="C1503" s="21" t="s">
        <v>255</v>
      </c>
      <c r="D1503" s="50">
        <v>45701</v>
      </c>
      <c r="E1503" s="21">
        <v>8</v>
      </c>
      <c r="G1503"/>
      <c r="H1503"/>
    </row>
    <row r="1504" spans="2:8">
      <c r="B1504" s="21" t="s">
        <v>63</v>
      </c>
      <c r="C1504" s="21" t="s">
        <v>255</v>
      </c>
      <c r="D1504" s="50">
        <v>45703</v>
      </c>
      <c r="E1504" s="21">
        <v>2</v>
      </c>
      <c r="G1504"/>
      <c r="H1504"/>
    </row>
    <row r="1505" spans="2:8">
      <c r="B1505" s="21" t="s">
        <v>63</v>
      </c>
      <c r="C1505" s="21" t="s">
        <v>255</v>
      </c>
      <c r="D1505" s="50">
        <v>45705</v>
      </c>
      <c r="E1505" s="21">
        <v>4</v>
      </c>
      <c r="G1505"/>
      <c r="H1505"/>
    </row>
    <row r="1506" spans="2:8">
      <c r="B1506" s="21" t="s">
        <v>63</v>
      </c>
      <c r="C1506" s="21" t="s">
        <v>255</v>
      </c>
      <c r="D1506" s="50">
        <v>45710</v>
      </c>
      <c r="E1506" s="21">
        <v>5</v>
      </c>
      <c r="G1506"/>
      <c r="H1506"/>
    </row>
    <row r="1507" spans="2:8">
      <c r="B1507" s="21" t="s">
        <v>63</v>
      </c>
      <c r="C1507" s="21" t="s">
        <v>255</v>
      </c>
      <c r="D1507" s="50">
        <v>45714</v>
      </c>
      <c r="E1507" s="21">
        <v>5</v>
      </c>
      <c r="G1507"/>
      <c r="H1507"/>
    </row>
    <row r="1508" spans="2:8">
      <c r="B1508" s="21" t="s">
        <v>63</v>
      </c>
      <c r="C1508" s="21" t="s">
        <v>255</v>
      </c>
      <c r="D1508" s="50">
        <v>45716</v>
      </c>
      <c r="E1508" s="21">
        <v>2</v>
      </c>
      <c r="G1508"/>
      <c r="H1508"/>
    </row>
    <row r="1509" spans="2:8">
      <c r="B1509" s="21" t="s">
        <v>63</v>
      </c>
      <c r="C1509" s="21" t="s">
        <v>255</v>
      </c>
      <c r="D1509" s="50">
        <v>45717</v>
      </c>
      <c r="E1509" s="21">
        <v>5</v>
      </c>
      <c r="G1509"/>
      <c r="H1509"/>
    </row>
    <row r="1510" spans="2:8">
      <c r="B1510" s="21" t="s">
        <v>63</v>
      </c>
      <c r="C1510" s="21" t="s">
        <v>255</v>
      </c>
      <c r="D1510" s="50">
        <v>45722</v>
      </c>
      <c r="E1510" s="21">
        <v>5</v>
      </c>
      <c r="G1510"/>
      <c r="H1510"/>
    </row>
    <row r="1511" spans="2:8">
      <c r="B1511" s="21" t="s">
        <v>63</v>
      </c>
      <c r="C1511" s="21" t="s">
        <v>255</v>
      </c>
      <c r="D1511" s="50">
        <v>45723</v>
      </c>
      <c r="E1511" s="21">
        <v>5</v>
      </c>
      <c r="G1511"/>
      <c r="H1511"/>
    </row>
    <row r="1512" spans="2:8">
      <c r="B1512" s="21" t="s">
        <v>63</v>
      </c>
      <c r="C1512" s="21" t="s">
        <v>255</v>
      </c>
      <c r="D1512" s="50">
        <v>45725</v>
      </c>
      <c r="E1512" s="21">
        <v>8</v>
      </c>
      <c r="G1512"/>
      <c r="H1512"/>
    </row>
    <row r="1513" spans="2:8">
      <c r="B1513" s="21" t="s">
        <v>63</v>
      </c>
      <c r="C1513" s="21" t="s">
        <v>255</v>
      </c>
      <c r="D1513" s="50">
        <v>45728</v>
      </c>
      <c r="E1513" s="21">
        <v>6</v>
      </c>
      <c r="G1513"/>
      <c r="H1513"/>
    </row>
    <row r="1514" spans="2:8">
      <c r="B1514" s="21" t="s">
        <v>63</v>
      </c>
      <c r="C1514" s="21" t="s">
        <v>255</v>
      </c>
      <c r="D1514" s="50">
        <v>45732</v>
      </c>
      <c r="E1514" s="21">
        <v>4</v>
      </c>
      <c r="G1514"/>
      <c r="H1514"/>
    </row>
    <row r="1515" spans="2:8">
      <c r="B1515" s="21" t="s">
        <v>63</v>
      </c>
      <c r="C1515" s="21" t="s">
        <v>255</v>
      </c>
      <c r="D1515" s="50">
        <v>45734</v>
      </c>
      <c r="E1515" s="21">
        <v>6</v>
      </c>
      <c r="G1515"/>
      <c r="H1515"/>
    </row>
    <row r="1516" spans="2:8">
      <c r="B1516" s="21" t="s">
        <v>63</v>
      </c>
      <c r="C1516" s="21" t="s">
        <v>255</v>
      </c>
      <c r="D1516" s="50">
        <v>45735</v>
      </c>
      <c r="E1516" s="21">
        <v>6</v>
      </c>
      <c r="G1516"/>
      <c r="H1516"/>
    </row>
    <row r="1517" spans="2:8">
      <c r="B1517" s="21" t="s">
        <v>63</v>
      </c>
      <c r="C1517" s="21" t="s">
        <v>255</v>
      </c>
      <c r="D1517" s="50">
        <v>45736</v>
      </c>
      <c r="E1517" s="21">
        <v>4</v>
      </c>
      <c r="G1517"/>
      <c r="H1517"/>
    </row>
    <row r="1518" spans="2:8">
      <c r="B1518" s="21" t="s">
        <v>63</v>
      </c>
      <c r="C1518" s="21" t="s">
        <v>255</v>
      </c>
      <c r="D1518" s="50">
        <v>45746</v>
      </c>
      <c r="E1518" s="21">
        <v>8</v>
      </c>
      <c r="G1518"/>
      <c r="H1518"/>
    </row>
    <row r="1519" spans="2:8">
      <c r="B1519" s="21" t="s">
        <v>279</v>
      </c>
      <c r="C1519" s="21" t="s">
        <v>256</v>
      </c>
      <c r="D1519" s="50">
        <v>45658</v>
      </c>
      <c r="E1519" s="21">
        <v>8</v>
      </c>
      <c r="G1519"/>
      <c r="H1519"/>
    </row>
    <row r="1520" spans="2:8">
      <c r="B1520" s="21" t="s">
        <v>279</v>
      </c>
      <c r="C1520" s="21" t="s">
        <v>256</v>
      </c>
      <c r="D1520" s="50">
        <v>45659</v>
      </c>
      <c r="E1520" s="21">
        <v>8</v>
      </c>
      <c r="G1520"/>
      <c r="H1520"/>
    </row>
    <row r="1521" spans="2:8">
      <c r="B1521" s="21" t="s">
        <v>279</v>
      </c>
      <c r="C1521" s="21" t="s">
        <v>256</v>
      </c>
      <c r="D1521" s="50">
        <v>45660</v>
      </c>
      <c r="E1521" s="21">
        <v>6</v>
      </c>
      <c r="G1521"/>
      <c r="H1521"/>
    </row>
    <row r="1522" spans="2:8">
      <c r="B1522" s="21" t="s">
        <v>279</v>
      </c>
      <c r="C1522" s="21" t="s">
        <v>256</v>
      </c>
      <c r="D1522" s="50">
        <v>45661</v>
      </c>
      <c r="E1522" s="21">
        <v>2</v>
      </c>
      <c r="G1522"/>
      <c r="H1522"/>
    </row>
    <row r="1523" spans="2:8">
      <c r="B1523" s="21" t="s">
        <v>279</v>
      </c>
      <c r="C1523" s="21" t="s">
        <v>256</v>
      </c>
      <c r="D1523" s="50">
        <v>45662</v>
      </c>
      <c r="E1523" s="21">
        <v>8</v>
      </c>
      <c r="G1523"/>
      <c r="H1523"/>
    </row>
    <row r="1524" spans="2:8">
      <c r="B1524" s="21" t="s">
        <v>279</v>
      </c>
      <c r="C1524" s="21" t="s">
        <v>256</v>
      </c>
      <c r="D1524" s="50">
        <v>45663</v>
      </c>
      <c r="E1524" s="21">
        <v>2</v>
      </c>
      <c r="G1524"/>
      <c r="H1524"/>
    </row>
    <row r="1525" spans="2:8">
      <c r="B1525" s="21" t="s">
        <v>279</v>
      </c>
      <c r="C1525" s="21" t="s">
        <v>256</v>
      </c>
      <c r="D1525" s="50">
        <v>45664</v>
      </c>
      <c r="E1525" s="21">
        <v>8</v>
      </c>
      <c r="G1525"/>
      <c r="H1525"/>
    </row>
    <row r="1526" spans="2:8">
      <c r="B1526" s="21" t="s">
        <v>279</v>
      </c>
      <c r="C1526" s="21" t="s">
        <v>256</v>
      </c>
      <c r="D1526" s="50">
        <v>45665</v>
      </c>
      <c r="E1526" s="21">
        <v>8</v>
      </c>
      <c r="G1526"/>
      <c r="H1526"/>
    </row>
    <row r="1527" spans="2:8">
      <c r="B1527" s="21" t="s">
        <v>279</v>
      </c>
      <c r="C1527" s="21" t="s">
        <v>256</v>
      </c>
      <c r="D1527" s="50">
        <v>45666</v>
      </c>
      <c r="E1527" s="21">
        <v>7</v>
      </c>
      <c r="G1527"/>
      <c r="H1527"/>
    </row>
    <row r="1528" spans="2:8">
      <c r="B1528" s="21" t="s">
        <v>279</v>
      </c>
      <c r="C1528" s="21" t="s">
        <v>256</v>
      </c>
      <c r="D1528" s="50">
        <v>45667</v>
      </c>
      <c r="E1528" s="21">
        <v>5</v>
      </c>
      <c r="G1528"/>
      <c r="H1528"/>
    </row>
    <row r="1529" spans="2:8">
      <c r="B1529" s="21" t="s">
        <v>279</v>
      </c>
      <c r="C1529" s="21" t="s">
        <v>256</v>
      </c>
      <c r="D1529" s="50">
        <v>45670</v>
      </c>
      <c r="E1529" s="21">
        <v>3</v>
      </c>
      <c r="G1529"/>
      <c r="H1529"/>
    </row>
    <row r="1530" spans="2:8">
      <c r="B1530" s="21" t="s">
        <v>279</v>
      </c>
      <c r="C1530" s="21" t="s">
        <v>256</v>
      </c>
      <c r="D1530" s="50">
        <v>45671</v>
      </c>
      <c r="E1530" s="21">
        <v>6</v>
      </c>
      <c r="G1530"/>
      <c r="H1530"/>
    </row>
    <row r="1531" spans="2:8">
      <c r="B1531" s="21" t="s">
        <v>279</v>
      </c>
      <c r="C1531" s="21" t="s">
        <v>256</v>
      </c>
      <c r="D1531" s="50">
        <v>45672</v>
      </c>
      <c r="E1531" s="21">
        <v>8</v>
      </c>
      <c r="G1531"/>
      <c r="H1531"/>
    </row>
    <row r="1532" spans="2:8">
      <c r="B1532" s="21" t="s">
        <v>279</v>
      </c>
      <c r="C1532" s="21" t="s">
        <v>256</v>
      </c>
      <c r="D1532" s="50">
        <v>45683</v>
      </c>
      <c r="E1532" s="21">
        <v>3</v>
      </c>
      <c r="G1532"/>
      <c r="H1532"/>
    </row>
    <row r="1533" spans="2:8">
      <c r="B1533" s="21" t="s">
        <v>279</v>
      </c>
      <c r="C1533" s="21" t="s">
        <v>256</v>
      </c>
      <c r="D1533" s="50">
        <v>45685</v>
      </c>
      <c r="E1533" s="21">
        <v>6</v>
      </c>
      <c r="G1533"/>
      <c r="H1533"/>
    </row>
    <row r="1534" spans="2:8">
      <c r="B1534" s="21" t="s">
        <v>279</v>
      </c>
      <c r="C1534" s="21" t="s">
        <v>256</v>
      </c>
      <c r="D1534" s="50">
        <v>45688</v>
      </c>
      <c r="E1534" s="21">
        <v>8</v>
      </c>
      <c r="G1534"/>
      <c r="H1534"/>
    </row>
    <row r="1535" spans="2:8">
      <c r="B1535" s="21" t="s">
        <v>279</v>
      </c>
      <c r="C1535" s="21" t="s">
        <v>256</v>
      </c>
      <c r="D1535" s="50">
        <v>45690</v>
      </c>
      <c r="E1535" s="21">
        <v>6</v>
      </c>
      <c r="G1535"/>
      <c r="H1535"/>
    </row>
    <row r="1536" spans="2:8">
      <c r="B1536" s="21" t="s">
        <v>279</v>
      </c>
      <c r="C1536" s="21" t="s">
        <v>256</v>
      </c>
      <c r="D1536" s="50">
        <v>45691</v>
      </c>
      <c r="E1536" s="21">
        <v>3</v>
      </c>
      <c r="G1536"/>
      <c r="H1536"/>
    </row>
    <row r="1537" spans="2:8">
      <c r="B1537" s="21" t="s">
        <v>279</v>
      </c>
      <c r="C1537" s="21" t="s">
        <v>256</v>
      </c>
      <c r="D1537" s="50">
        <v>45692</v>
      </c>
      <c r="E1537" s="21">
        <v>8</v>
      </c>
      <c r="G1537"/>
      <c r="H1537"/>
    </row>
    <row r="1538" spans="2:8">
      <c r="B1538" s="21" t="s">
        <v>279</v>
      </c>
      <c r="C1538" s="21" t="s">
        <v>256</v>
      </c>
      <c r="D1538" s="50">
        <v>45694</v>
      </c>
      <c r="E1538" s="21">
        <v>4</v>
      </c>
      <c r="G1538"/>
      <c r="H1538"/>
    </row>
    <row r="1539" spans="2:8">
      <c r="B1539" s="21" t="s">
        <v>279</v>
      </c>
      <c r="C1539" s="21" t="s">
        <v>256</v>
      </c>
      <c r="D1539" s="50">
        <v>45696</v>
      </c>
      <c r="E1539" s="21">
        <v>5</v>
      </c>
      <c r="G1539"/>
      <c r="H1539"/>
    </row>
    <row r="1540" spans="2:8">
      <c r="B1540" s="21" t="s">
        <v>279</v>
      </c>
      <c r="C1540" s="21" t="s">
        <v>256</v>
      </c>
      <c r="D1540" s="50">
        <v>45699</v>
      </c>
      <c r="E1540" s="21">
        <v>8</v>
      </c>
      <c r="G1540"/>
      <c r="H1540"/>
    </row>
    <row r="1541" spans="2:8">
      <c r="B1541" s="21" t="s">
        <v>279</v>
      </c>
      <c r="C1541" s="21" t="s">
        <v>256</v>
      </c>
      <c r="D1541" s="50">
        <v>45701</v>
      </c>
      <c r="E1541" s="21">
        <v>8</v>
      </c>
      <c r="G1541"/>
      <c r="H1541"/>
    </row>
    <row r="1542" spans="2:8">
      <c r="B1542" s="21" t="s">
        <v>279</v>
      </c>
      <c r="C1542" s="21" t="s">
        <v>256</v>
      </c>
      <c r="D1542" s="50">
        <v>45705</v>
      </c>
      <c r="E1542" s="21">
        <v>2</v>
      </c>
      <c r="G1542"/>
      <c r="H1542"/>
    </row>
    <row r="1543" spans="2:8">
      <c r="B1543" s="21" t="s">
        <v>279</v>
      </c>
      <c r="C1543" s="21" t="s">
        <v>256</v>
      </c>
      <c r="D1543" s="50">
        <v>45709</v>
      </c>
      <c r="E1543" s="21">
        <v>6</v>
      </c>
      <c r="G1543"/>
      <c r="H1543"/>
    </row>
    <row r="1544" spans="2:8">
      <c r="B1544" s="21" t="s">
        <v>279</v>
      </c>
      <c r="C1544" s="21" t="s">
        <v>256</v>
      </c>
      <c r="D1544" s="50">
        <v>45714</v>
      </c>
      <c r="E1544" s="21">
        <v>8</v>
      </c>
      <c r="G1544"/>
      <c r="H1544"/>
    </row>
    <row r="1545" spans="2:8">
      <c r="B1545" s="21" t="s">
        <v>279</v>
      </c>
      <c r="C1545" s="21" t="s">
        <v>256</v>
      </c>
      <c r="D1545" s="50">
        <v>45717</v>
      </c>
      <c r="E1545" s="21">
        <v>6</v>
      </c>
      <c r="G1545"/>
      <c r="H1545"/>
    </row>
    <row r="1546" spans="2:8">
      <c r="B1546" s="21" t="s">
        <v>279</v>
      </c>
      <c r="C1546" s="21" t="s">
        <v>256</v>
      </c>
      <c r="D1546" s="50">
        <v>45718</v>
      </c>
      <c r="E1546" s="21">
        <v>5</v>
      </c>
      <c r="G1546"/>
      <c r="H1546"/>
    </row>
    <row r="1547" spans="2:8">
      <c r="B1547" s="21" t="s">
        <v>279</v>
      </c>
      <c r="C1547" s="21" t="s">
        <v>256</v>
      </c>
      <c r="D1547" s="50">
        <v>45719</v>
      </c>
      <c r="E1547" s="21">
        <v>8</v>
      </c>
      <c r="G1547"/>
      <c r="H1547"/>
    </row>
    <row r="1548" spans="2:8">
      <c r="B1548" s="21" t="s">
        <v>279</v>
      </c>
      <c r="C1548" s="21" t="s">
        <v>256</v>
      </c>
      <c r="D1548" s="50">
        <v>45727</v>
      </c>
      <c r="E1548" s="21">
        <v>7</v>
      </c>
      <c r="G1548"/>
      <c r="H1548"/>
    </row>
    <row r="1549" spans="2:8">
      <c r="B1549" s="21" t="s">
        <v>279</v>
      </c>
      <c r="C1549" s="21" t="s">
        <v>256</v>
      </c>
      <c r="D1549" s="50">
        <v>45728</v>
      </c>
      <c r="E1549" s="21">
        <v>6</v>
      </c>
      <c r="G1549"/>
      <c r="H1549"/>
    </row>
    <row r="1550" spans="2:8">
      <c r="B1550" s="21" t="s">
        <v>279</v>
      </c>
      <c r="C1550" s="21" t="s">
        <v>256</v>
      </c>
      <c r="D1550" s="50">
        <v>45729</v>
      </c>
      <c r="E1550" s="21">
        <v>1</v>
      </c>
      <c r="G1550"/>
      <c r="H1550"/>
    </row>
    <row r="1551" spans="2:8">
      <c r="B1551" s="21" t="s">
        <v>279</v>
      </c>
      <c r="C1551" s="21" t="s">
        <v>256</v>
      </c>
      <c r="D1551" s="50">
        <v>45734</v>
      </c>
      <c r="E1551" s="21">
        <v>8</v>
      </c>
      <c r="G1551"/>
      <c r="H1551"/>
    </row>
    <row r="1552" spans="2:8">
      <c r="B1552" s="21" t="s">
        <v>279</v>
      </c>
      <c r="C1552" s="21" t="s">
        <v>256</v>
      </c>
      <c r="D1552" s="50">
        <v>45737</v>
      </c>
      <c r="E1552" s="21">
        <v>3</v>
      </c>
      <c r="G1552"/>
      <c r="H1552"/>
    </row>
    <row r="1553" spans="2:8">
      <c r="B1553" s="21" t="s">
        <v>279</v>
      </c>
      <c r="C1553" s="21" t="s">
        <v>256</v>
      </c>
      <c r="D1553" s="50">
        <v>45739</v>
      </c>
      <c r="E1553" s="21">
        <v>1</v>
      </c>
      <c r="G1553"/>
      <c r="H1553"/>
    </row>
    <row r="1554" spans="2:8">
      <c r="B1554" s="21" t="s">
        <v>279</v>
      </c>
      <c r="C1554" s="21" t="s">
        <v>256</v>
      </c>
      <c r="D1554" s="50">
        <v>45741</v>
      </c>
      <c r="E1554" s="21">
        <v>1</v>
      </c>
      <c r="G1554"/>
      <c r="H1554"/>
    </row>
    <row r="1555" spans="2:8">
      <c r="B1555" s="21" t="s">
        <v>279</v>
      </c>
      <c r="C1555" s="21" t="s">
        <v>256</v>
      </c>
      <c r="D1555" s="50">
        <v>45742</v>
      </c>
      <c r="E1555" s="21">
        <v>8</v>
      </c>
      <c r="G1555"/>
      <c r="H1555"/>
    </row>
    <row r="1556" spans="2:8">
      <c r="B1556" s="21" t="s">
        <v>279</v>
      </c>
      <c r="C1556" s="21" t="s">
        <v>256</v>
      </c>
      <c r="D1556" s="50">
        <v>45744</v>
      </c>
      <c r="E1556" s="21">
        <v>8</v>
      </c>
      <c r="G1556"/>
      <c r="H1556"/>
    </row>
    <row r="1557" spans="2:8">
      <c r="B1557" s="21" t="s">
        <v>279</v>
      </c>
      <c r="C1557" s="21" t="s">
        <v>256</v>
      </c>
      <c r="D1557" s="50">
        <v>45745</v>
      </c>
      <c r="E1557" s="21">
        <v>8</v>
      </c>
      <c r="G1557"/>
      <c r="H1557"/>
    </row>
    <row r="1558" spans="2:8">
      <c r="B1558" s="21" t="s">
        <v>280</v>
      </c>
      <c r="C1558" s="21" t="s">
        <v>257</v>
      </c>
      <c r="D1558" s="50">
        <v>45658</v>
      </c>
      <c r="E1558" s="21">
        <v>4</v>
      </c>
      <c r="G1558"/>
      <c r="H1558"/>
    </row>
    <row r="1559" spans="2:8">
      <c r="B1559" s="21" t="s">
        <v>280</v>
      </c>
      <c r="C1559" s="21" t="s">
        <v>257</v>
      </c>
      <c r="D1559" s="50">
        <v>45659</v>
      </c>
      <c r="E1559" s="21">
        <v>7</v>
      </c>
      <c r="G1559"/>
      <c r="H1559"/>
    </row>
    <row r="1560" spans="2:8">
      <c r="B1560" s="21" t="s">
        <v>280</v>
      </c>
      <c r="C1560" s="21" t="s">
        <v>257</v>
      </c>
      <c r="D1560" s="50">
        <v>45663</v>
      </c>
      <c r="E1560" s="21">
        <v>6</v>
      </c>
      <c r="G1560"/>
      <c r="H1560"/>
    </row>
    <row r="1561" spans="2:8">
      <c r="B1561" s="21" t="s">
        <v>280</v>
      </c>
      <c r="C1561" s="21" t="s">
        <v>257</v>
      </c>
      <c r="D1561" s="50">
        <v>45669</v>
      </c>
      <c r="E1561" s="21">
        <v>4</v>
      </c>
      <c r="G1561"/>
      <c r="H1561"/>
    </row>
    <row r="1562" spans="2:8">
      <c r="B1562" s="21" t="s">
        <v>280</v>
      </c>
      <c r="C1562" s="21" t="s">
        <v>257</v>
      </c>
      <c r="D1562" s="50">
        <v>45673</v>
      </c>
      <c r="E1562" s="21">
        <v>4</v>
      </c>
      <c r="G1562"/>
      <c r="H1562"/>
    </row>
    <row r="1563" spans="2:8">
      <c r="B1563" s="21" t="s">
        <v>280</v>
      </c>
      <c r="C1563" s="21" t="s">
        <v>257</v>
      </c>
      <c r="D1563" s="50">
        <v>45674</v>
      </c>
      <c r="E1563" s="21">
        <v>6</v>
      </c>
      <c r="G1563"/>
      <c r="H1563"/>
    </row>
    <row r="1564" spans="2:8">
      <c r="B1564" s="21" t="s">
        <v>280</v>
      </c>
      <c r="C1564" s="21" t="s">
        <v>257</v>
      </c>
      <c r="D1564" s="50">
        <v>45675</v>
      </c>
      <c r="E1564" s="21">
        <v>2</v>
      </c>
      <c r="G1564"/>
      <c r="H1564"/>
    </row>
    <row r="1565" spans="2:8">
      <c r="B1565" s="21" t="s">
        <v>280</v>
      </c>
      <c r="C1565" s="21" t="s">
        <v>257</v>
      </c>
      <c r="D1565" s="50">
        <v>45678</v>
      </c>
      <c r="E1565" s="21">
        <v>2</v>
      </c>
      <c r="G1565"/>
      <c r="H1565"/>
    </row>
    <row r="1566" spans="2:8">
      <c r="B1566" s="21" t="s">
        <v>280</v>
      </c>
      <c r="C1566" s="21" t="s">
        <v>257</v>
      </c>
      <c r="D1566" s="50">
        <v>45679</v>
      </c>
      <c r="E1566" s="21">
        <v>1</v>
      </c>
      <c r="G1566"/>
      <c r="H1566"/>
    </row>
    <row r="1567" spans="2:8">
      <c r="B1567" s="21" t="s">
        <v>280</v>
      </c>
      <c r="C1567" s="21" t="s">
        <v>257</v>
      </c>
      <c r="D1567" s="50">
        <v>45685</v>
      </c>
      <c r="E1567" s="21">
        <v>2</v>
      </c>
      <c r="G1567"/>
      <c r="H1567"/>
    </row>
    <row r="1568" spans="2:8">
      <c r="B1568" s="21" t="s">
        <v>280</v>
      </c>
      <c r="C1568" s="21" t="s">
        <v>257</v>
      </c>
      <c r="D1568" s="50">
        <v>45686</v>
      </c>
      <c r="E1568" s="21">
        <v>5</v>
      </c>
      <c r="G1568"/>
      <c r="H1568"/>
    </row>
    <row r="1569" spans="2:8">
      <c r="B1569" s="21" t="s">
        <v>280</v>
      </c>
      <c r="C1569" s="21" t="s">
        <v>257</v>
      </c>
      <c r="D1569" s="50">
        <v>45687</v>
      </c>
      <c r="E1569" s="21">
        <v>8</v>
      </c>
      <c r="G1569"/>
      <c r="H1569"/>
    </row>
    <row r="1570" spans="2:8">
      <c r="B1570" s="21" t="s">
        <v>280</v>
      </c>
      <c r="C1570" s="21" t="s">
        <v>257</v>
      </c>
      <c r="D1570" s="50">
        <v>45690</v>
      </c>
      <c r="E1570" s="21">
        <v>6</v>
      </c>
      <c r="G1570"/>
      <c r="H1570"/>
    </row>
    <row r="1571" spans="2:8">
      <c r="B1571" s="21" t="s">
        <v>280</v>
      </c>
      <c r="C1571" s="21" t="s">
        <v>257</v>
      </c>
      <c r="D1571" s="50">
        <v>45693</v>
      </c>
      <c r="E1571" s="21">
        <v>1</v>
      </c>
      <c r="G1571"/>
      <c r="H1571"/>
    </row>
    <row r="1572" spans="2:8">
      <c r="B1572" s="21" t="s">
        <v>280</v>
      </c>
      <c r="C1572" s="21" t="s">
        <v>257</v>
      </c>
      <c r="D1572" s="50">
        <v>45694</v>
      </c>
      <c r="E1572" s="21">
        <v>8</v>
      </c>
      <c r="G1572"/>
      <c r="H1572"/>
    </row>
    <row r="1573" spans="2:8">
      <c r="B1573" s="21" t="s">
        <v>280</v>
      </c>
      <c r="C1573" s="21" t="s">
        <v>257</v>
      </c>
      <c r="D1573" s="50">
        <v>45696</v>
      </c>
      <c r="E1573" s="21">
        <v>8</v>
      </c>
      <c r="G1573"/>
      <c r="H1573"/>
    </row>
    <row r="1574" spans="2:8">
      <c r="B1574" s="21" t="s">
        <v>280</v>
      </c>
      <c r="C1574" s="21" t="s">
        <v>257</v>
      </c>
      <c r="D1574" s="50">
        <v>45700</v>
      </c>
      <c r="E1574" s="21">
        <v>7</v>
      </c>
      <c r="G1574"/>
      <c r="H1574"/>
    </row>
    <row r="1575" spans="2:8">
      <c r="B1575" s="21" t="s">
        <v>280</v>
      </c>
      <c r="C1575" s="21" t="s">
        <v>257</v>
      </c>
      <c r="D1575" s="50">
        <v>45701</v>
      </c>
      <c r="E1575" s="21">
        <v>8</v>
      </c>
      <c r="G1575"/>
      <c r="H1575"/>
    </row>
    <row r="1576" spans="2:8">
      <c r="B1576" s="21" t="s">
        <v>280</v>
      </c>
      <c r="C1576" s="21" t="s">
        <v>257</v>
      </c>
      <c r="D1576" s="50">
        <v>45704</v>
      </c>
      <c r="E1576" s="21">
        <v>8</v>
      </c>
      <c r="G1576"/>
      <c r="H1576"/>
    </row>
    <row r="1577" spans="2:8">
      <c r="B1577" s="21" t="s">
        <v>280</v>
      </c>
      <c r="C1577" s="21" t="s">
        <v>257</v>
      </c>
      <c r="D1577" s="50">
        <v>45710</v>
      </c>
      <c r="E1577" s="21">
        <v>8</v>
      </c>
      <c r="G1577"/>
      <c r="H1577"/>
    </row>
    <row r="1578" spans="2:8">
      <c r="B1578" s="21" t="s">
        <v>280</v>
      </c>
      <c r="C1578" s="21" t="s">
        <v>257</v>
      </c>
      <c r="D1578" s="50">
        <v>45711</v>
      </c>
      <c r="E1578" s="21">
        <v>5</v>
      </c>
      <c r="G1578"/>
      <c r="H1578"/>
    </row>
    <row r="1579" spans="2:8">
      <c r="B1579" s="21" t="s">
        <v>280</v>
      </c>
      <c r="C1579" s="21" t="s">
        <v>257</v>
      </c>
      <c r="D1579" s="50">
        <v>45713</v>
      </c>
      <c r="E1579" s="21">
        <v>2</v>
      </c>
      <c r="G1579"/>
      <c r="H1579"/>
    </row>
    <row r="1580" spans="2:8">
      <c r="B1580" s="21" t="s">
        <v>280</v>
      </c>
      <c r="C1580" s="21" t="s">
        <v>257</v>
      </c>
      <c r="D1580" s="50">
        <v>45718</v>
      </c>
      <c r="E1580" s="21">
        <v>8</v>
      </c>
      <c r="G1580"/>
      <c r="H1580"/>
    </row>
    <row r="1581" spans="2:8">
      <c r="B1581" s="21" t="s">
        <v>280</v>
      </c>
      <c r="C1581" s="21" t="s">
        <v>257</v>
      </c>
      <c r="D1581" s="50">
        <v>45719</v>
      </c>
      <c r="E1581" s="21">
        <v>8</v>
      </c>
      <c r="G1581"/>
      <c r="H1581"/>
    </row>
    <row r="1582" spans="2:8">
      <c r="B1582" s="21" t="s">
        <v>280</v>
      </c>
      <c r="C1582" s="21" t="s">
        <v>257</v>
      </c>
      <c r="D1582" s="50">
        <v>45722</v>
      </c>
      <c r="E1582" s="21">
        <v>3</v>
      </c>
      <c r="G1582"/>
      <c r="H1582"/>
    </row>
    <row r="1583" spans="2:8">
      <c r="B1583" s="21" t="s">
        <v>280</v>
      </c>
      <c r="C1583" s="21" t="s">
        <v>257</v>
      </c>
      <c r="D1583" s="50">
        <v>45723</v>
      </c>
      <c r="E1583" s="21">
        <v>8</v>
      </c>
      <c r="G1583"/>
      <c r="H1583"/>
    </row>
    <row r="1584" spans="2:8">
      <c r="B1584" s="21" t="s">
        <v>280</v>
      </c>
      <c r="C1584" s="21" t="s">
        <v>257</v>
      </c>
      <c r="D1584" s="50">
        <v>45726</v>
      </c>
      <c r="E1584" s="21">
        <v>8</v>
      </c>
      <c r="G1584"/>
      <c r="H1584"/>
    </row>
    <row r="1585" spans="2:8">
      <c r="B1585" s="21" t="s">
        <v>280</v>
      </c>
      <c r="C1585" s="21" t="s">
        <v>257</v>
      </c>
      <c r="D1585" s="50">
        <v>45728</v>
      </c>
      <c r="E1585" s="21">
        <v>2</v>
      </c>
      <c r="G1585"/>
      <c r="H1585"/>
    </row>
    <row r="1586" spans="2:8">
      <c r="B1586" s="21" t="s">
        <v>280</v>
      </c>
      <c r="C1586" s="21" t="s">
        <v>257</v>
      </c>
      <c r="D1586" s="50">
        <v>45729</v>
      </c>
      <c r="E1586" s="21">
        <v>7</v>
      </c>
      <c r="G1586"/>
      <c r="H1586"/>
    </row>
    <row r="1587" spans="2:8">
      <c r="B1587" s="21" t="s">
        <v>280</v>
      </c>
      <c r="C1587" s="21" t="s">
        <v>257</v>
      </c>
      <c r="D1587" s="50">
        <v>45730</v>
      </c>
      <c r="E1587" s="21">
        <v>4</v>
      </c>
      <c r="G1587"/>
      <c r="H1587"/>
    </row>
    <row r="1588" spans="2:8">
      <c r="B1588" s="21" t="s">
        <v>280</v>
      </c>
      <c r="C1588" s="21" t="s">
        <v>257</v>
      </c>
      <c r="D1588" s="50">
        <v>45731</v>
      </c>
      <c r="E1588" s="21">
        <v>6</v>
      </c>
      <c r="G1588"/>
      <c r="H1588"/>
    </row>
    <row r="1589" spans="2:8">
      <c r="B1589" s="21" t="s">
        <v>280</v>
      </c>
      <c r="C1589" s="21" t="s">
        <v>257</v>
      </c>
      <c r="D1589" s="50">
        <v>45733</v>
      </c>
      <c r="E1589" s="21">
        <v>7</v>
      </c>
      <c r="G1589"/>
      <c r="H1589"/>
    </row>
    <row r="1590" spans="2:8">
      <c r="B1590" s="21" t="s">
        <v>280</v>
      </c>
      <c r="C1590" s="21" t="s">
        <v>257</v>
      </c>
      <c r="D1590" s="50">
        <v>45734</v>
      </c>
      <c r="E1590" s="21">
        <v>8</v>
      </c>
      <c r="G1590"/>
      <c r="H1590"/>
    </row>
    <row r="1591" spans="2:8">
      <c r="B1591" s="21" t="s">
        <v>280</v>
      </c>
      <c r="C1591" s="21" t="s">
        <v>257</v>
      </c>
      <c r="D1591" s="50">
        <v>45738</v>
      </c>
      <c r="E1591" s="21">
        <v>7</v>
      </c>
      <c r="G1591"/>
      <c r="H1591"/>
    </row>
    <row r="1592" spans="2:8">
      <c r="B1592" s="21" t="s">
        <v>280</v>
      </c>
      <c r="C1592" s="21" t="s">
        <v>257</v>
      </c>
      <c r="D1592" s="50">
        <v>45740</v>
      </c>
      <c r="E1592" s="21">
        <v>6</v>
      </c>
      <c r="G1592"/>
      <c r="H1592"/>
    </row>
    <row r="1593" spans="2:8">
      <c r="B1593" s="21" t="s">
        <v>280</v>
      </c>
      <c r="C1593" s="21" t="s">
        <v>257</v>
      </c>
      <c r="D1593" s="50">
        <v>45741</v>
      </c>
      <c r="E1593" s="21">
        <v>3</v>
      </c>
      <c r="G1593"/>
      <c r="H1593"/>
    </row>
    <row r="1594" spans="2:8">
      <c r="B1594" s="21" t="s">
        <v>280</v>
      </c>
      <c r="C1594" s="21" t="s">
        <v>257</v>
      </c>
      <c r="D1594" s="50">
        <v>45743</v>
      </c>
      <c r="E1594" s="21">
        <v>6</v>
      </c>
      <c r="G1594"/>
      <c r="H1594"/>
    </row>
    <row r="1595" spans="2:8">
      <c r="B1595" s="21" t="s">
        <v>48</v>
      </c>
      <c r="C1595" s="21" t="s">
        <v>259</v>
      </c>
      <c r="D1595" s="50">
        <v>45660</v>
      </c>
      <c r="E1595" s="21">
        <v>8</v>
      </c>
      <c r="G1595"/>
      <c r="H1595"/>
    </row>
    <row r="1596" spans="2:8">
      <c r="B1596" s="21" t="s">
        <v>48</v>
      </c>
      <c r="C1596" s="21" t="s">
        <v>259</v>
      </c>
      <c r="D1596" s="50">
        <v>45661</v>
      </c>
      <c r="E1596" s="21">
        <v>8</v>
      </c>
      <c r="G1596"/>
      <c r="H1596"/>
    </row>
    <row r="1597" spans="2:8">
      <c r="B1597" s="21" t="s">
        <v>48</v>
      </c>
      <c r="C1597" s="21" t="s">
        <v>259</v>
      </c>
      <c r="D1597" s="50">
        <v>45665</v>
      </c>
      <c r="E1597" s="21">
        <v>1</v>
      </c>
      <c r="G1597"/>
      <c r="H1597"/>
    </row>
    <row r="1598" spans="2:8">
      <c r="B1598" s="21" t="s">
        <v>48</v>
      </c>
      <c r="C1598" s="21" t="s">
        <v>259</v>
      </c>
      <c r="D1598" s="50">
        <v>45666</v>
      </c>
      <c r="E1598" s="21">
        <v>7</v>
      </c>
      <c r="G1598"/>
      <c r="H1598"/>
    </row>
    <row r="1599" spans="2:8">
      <c r="B1599" s="21" t="s">
        <v>48</v>
      </c>
      <c r="C1599" s="21" t="s">
        <v>259</v>
      </c>
      <c r="D1599" s="50">
        <v>45669</v>
      </c>
      <c r="E1599" s="21">
        <v>8</v>
      </c>
      <c r="G1599"/>
      <c r="H1599"/>
    </row>
    <row r="1600" spans="2:8">
      <c r="B1600" s="21" t="s">
        <v>48</v>
      </c>
      <c r="C1600" s="21" t="s">
        <v>259</v>
      </c>
      <c r="D1600" s="50">
        <v>45675</v>
      </c>
      <c r="E1600" s="21">
        <v>5</v>
      </c>
      <c r="G1600"/>
      <c r="H1600"/>
    </row>
    <row r="1601" spans="2:8">
      <c r="B1601" s="21" t="s">
        <v>48</v>
      </c>
      <c r="C1601" s="21" t="s">
        <v>259</v>
      </c>
      <c r="D1601" s="50">
        <v>45677</v>
      </c>
      <c r="E1601" s="21">
        <v>8</v>
      </c>
      <c r="G1601"/>
      <c r="H1601"/>
    </row>
    <row r="1602" spans="2:8">
      <c r="B1602" s="21" t="s">
        <v>48</v>
      </c>
      <c r="C1602" s="21" t="s">
        <v>259</v>
      </c>
      <c r="D1602" s="50">
        <v>45679</v>
      </c>
      <c r="E1602" s="21">
        <v>2</v>
      </c>
      <c r="G1602"/>
      <c r="H1602"/>
    </row>
    <row r="1603" spans="2:8">
      <c r="B1603" s="21" t="s">
        <v>48</v>
      </c>
      <c r="C1603" s="21" t="s">
        <v>259</v>
      </c>
      <c r="D1603" s="50">
        <v>45682</v>
      </c>
      <c r="E1603" s="21">
        <v>3</v>
      </c>
      <c r="G1603"/>
      <c r="H1603"/>
    </row>
    <row r="1604" spans="2:8">
      <c r="B1604" s="21" t="s">
        <v>48</v>
      </c>
      <c r="C1604" s="21" t="s">
        <v>259</v>
      </c>
      <c r="D1604" s="50">
        <v>45685</v>
      </c>
      <c r="E1604" s="21">
        <v>6</v>
      </c>
      <c r="G1604"/>
      <c r="H1604"/>
    </row>
    <row r="1605" spans="2:8">
      <c r="B1605" s="21" t="s">
        <v>48</v>
      </c>
      <c r="C1605" s="21" t="s">
        <v>259</v>
      </c>
      <c r="D1605" s="50">
        <v>45689</v>
      </c>
      <c r="E1605" s="21">
        <v>8</v>
      </c>
      <c r="G1605"/>
      <c r="H1605"/>
    </row>
    <row r="1606" spans="2:8">
      <c r="B1606" s="21" t="s">
        <v>48</v>
      </c>
      <c r="C1606" s="21" t="s">
        <v>259</v>
      </c>
      <c r="D1606" s="50">
        <v>45691</v>
      </c>
      <c r="E1606" s="21">
        <v>6</v>
      </c>
      <c r="G1606"/>
      <c r="H1606"/>
    </row>
    <row r="1607" spans="2:8">
      <c r="B1607" s="21" t="s">
        <v>48</v>
      </c>
      <c r="C1607" s="21" t="s">
        <v>259</v>
      </c>
      <c r="D1607" s="50">
        <v>45695</v>
      </c>
      <c r="E1607" s="21">
        <v>7</v>
      </c>
      <c r="G1607"/>
      <c r="H1607"/>
    </row>
    <row r="1608" spans="2:8">
      <c r="B1608" s="21" t="s">
        <v>48</v>
      </c>
      <c r="C1608" s="21" t="s">
        <v>259</v>
      </c>
      <c r="D1608" s="50">
        <v>45697</v>
      </c>
      <c r="E1608" s="21">
        <v>2</v>
      </c>
      <c r="G1608"/>
      <c r="H1608"/>
    </row>
    <row r="1609" spans="2:8">
      <c r="B1609" s="21" t="s">
        <v>48</v>
      </c>
      <c r="C1609" s="21" t="s">
        <v>259</v>
      </c>
      <c r="D1609" s="50">
        <v>45699</v>
      </c>
      <c r="E1609" s="21">
        <v>6</v>
      </c>
      <c r="G1609"/>
      <c r="H1609"/>
    </row>
    <row r="1610" spans="2:8">
      <c r="B1610" s="21" t="s">
        <v>48</v>
      </c>
      <c r="C1610" s="21" t="s">
        <v>259</v>
      </c>
      <c r="D1610" s="50">
        <v>45703</v>
      </c>
      <c r="E1610" s="21">
        <v>4</v>
      </c>
      <c r="G1610"/>
      <c r="H1610"/>
    </row>
    <row r="1611" spans="2:8">
      <c r="B1611" s="21" t="s">
        <v>48</v>
      </c>
      <c r="C1611" s="21" t="s">
        <v>259</v>
      </c>
      <c r="D1611" s="50">
        <v>45708</v>
      </c>
      <c r="E1611" s="21">
        <v>3</v>
      </c>
      <c r="G1611"/>
      <c r="H1611"/>
    </row>
    <row r="1612" spans="2:8">
      <c r="B1612" s="21" t="s">
        <v>48</v>
      </c>
      <c r="C1612" s="21" t="s">
        <v>259</v>
      </c>
      <c r="D1612" s="50">
        <v>45712</v>
      </c>
      <c r="E1612" s="21">
        <v>6</v>
      </c>
      <c r="G1612"/>
      <c r="H1612"/>
    </row>
    <row r="1613" spans="2:8">
      <c r="B1613" s="21" t="s">
        <v>48</v>
      </c>
      <c r="C1613" s="21" t="s">
        <v>259</v>
      </c>
      <c r="D1613" s="50">
        <v>45713</v>
      </c>
      <c r="E1613" s="21">
        <v>6</v>
      </c>
      <c r="G1613"/>
      <c r="H1613"/>
    </row>
    <row r="1614" spans="2:8">
      <c r="B1614" s="21" t="s">
        <v>48</v>
      </c>
      <c r="C1614" s="21" t="s">
        <v>259</v>
      </c>
      <c r="D1614" s="50">
        <v>45714</v>
      </c>
      <c r="E1614" s="21">
        <v>8</v>
      </c>
      <c r="G1614"/>
      <c r="H1614"/>
    </row>
    <row r="1615" spans="2:8">
      <c r="B1615" s="21" t="s">
        <v>48</v>
      </c>
      <c r="C1615" s="21" t="s">
        <v>259</v>
      </c>
      <c r="D1615" s="50">
        <v>45716</v>
      </c>
      <c r="E1615" s="21">
        <v>8</v>
      </c>
      <c r="G1615"/>
      <c r="H1615"/>
    </row>
    <row r="1616" spans="2:8">
      <c r="B1616" s="21" t="s">
        <v>48</v>
      </c>
      <c r="C1616" s="21" t="s">
        <v>259</v>
      </c>
      <c r="D1616" s="50">
        <v>45721</v>
      </c>
      <c r="E1616" s="21">
        <v>8</v>
      </c>
      <c r="G1616"/>
      <c r="H1616"/>
    </row>
    <row r="1617" spans="2:8">
      <c r="B1617" s="21" t="s">
        <v>48</v>
      </c>
      <c r="C1617" s="21" t="s">
        <v>259</v>
      </c>
      <c r="D1617" s="50">
        <v>45725</v>
      </c>
      <c r="E1617" s="21">
        <v>4</v>
      </c>
      <c r="G1617"/>
      <c r="H1617"/>
    </row>
    <row r="1618" spans="2:8">
      <c r="B1618" s="21" t="s">
        <v>48</v>
      </c>
      <c r="C1618" s="21" t="s">
        <v>259</v>
      </c>
      <c r="D1618" s="50">
        <v>45728</v>
      </c>
      <c r="E1618" s="21">
        <v>7</v>
      </c>
      <c r="G1618"/>
      <c r="H1618"/>
    </row>
    <row r="1619" spans="2:8">
      <c r="B1619" s="21" t="s">
        <v>48</v>
      </c>
      <c r="C1619" s="21" t="s">
        <v>259</v>
      </c>
      <c r="D1619" s="50">
        <v>45729</v>
      </c>
      <c r="E1619" s="21">
        <v>3</v>
      </c>
      <c r="G1619"/>
      <c r="H1619"/>
    </row>
    <row r="1620" spans="2:8">
      <c r="B1620" s="21" t="s">
        <v>48</v>
      </c>
      <c r="C1620" s="21" t="s">
        <v>259</v>
      </c>
      <c r="D1620" s="50">
        <v>45731</v>
      </c>
      <c r="E1620" s="21">
        <v>4</v>
      </c>
      <c r="G1620"/>
      <c r="H1620"/>
    </row>
    <row r="1621" spans="2:8">
      <c r="B1621" s="21" t="s">
        <v>48</v>
      </c>
      <c r="C1621" s="21" t="s">
        <v>259</v>
      </c>
      <c r="D1621" s="50">
        <v>45735</v>
      </c>
      <c r="E1621" s="21">
        <v>3</v>
      </c>
      <c r="G1621"/>
      <c r="H1621"/>
    </row>
    <row r="1622" spans="2:8">
      <c r="B1622" s="21" t="s">
        <v>48</v>
      </c>
      <c r="C1622" s="21" t="s">
        <v>259</v>
      </c>
      <c r="D1622" s="50">
        <v>45739</v>
      </c>
      <c r="E1622" s="21">
        <v>2</v>
      </c>
      <c r="G1622"/>
      <c r="H1622"/>
    </row>
    <row r="1623" spans="2:8">
      <c r="B1623" s="21" t="s">
        <v>48</v>
      </c>
      <c r="C1623" s="21" t="s">
        <v>259</v>
      </c>
      <c r="D1623" s="50">
        <v>45740</v>
      </c>
      <c r="E1623" s="21">
        <v>8</v>
      </c>
      <c r="G1623"/>
      <c r="H1623"/>
    </row>
    <row r="1624" spans="2:8">
      <c r="B1624" s="21" t="s">
        <v>48</v>
      </c>
      <c r="C1624" s="21" t="s">
        <v>259</v>
      </c>
      <c r="D1624" s="50">
        <v>45741</v>
      </c>
      <c r="E1624" s="21">
        <v>8</v>
      </c>
      <c r="G1624"/>
      <c r="H1624"/>
    </row>
    <row r="1625" spans="2:8">
      <c r="B1625" s="21" t="s">
        <v>281</v>
      </c>
      <c r="C1625" s="21" t="s">
        <v>260</v>
      </c>
      <c r="D1625" s="50">
        <v>45659</v>
      </c>
      <c r="E1625" s="21">
        <v>1</v>
      </c>
      <c r="G1625"/>
      <c r="H1625"/>
    </row>
    <row r="1626" spans="2:8">
      <c r="B1626" s="21" t="s">
        <v>281</v>
      </c>
      <c r="C1626" s="21" t="s">
        <v>260</v>
      </c>
      <c r="D1626" s="50">
        <v>45664</v>
      </c>
      <c r="E1626" s="21">
        <v>3</v>
      </c>
      <c r="G1626"/>
      <c r="H1626"/>
    </row>
    <row r="1627" spans="2:8">
      <c r="B1627" s="21" t="s">
        <v>281</v>
      </c>
      <c r="C1627" s="21" t="s">
        <v>260</v>
      </c>
      <c r="D1627" s="50">
        <v>45668</v>
      </c>
      <c r="E1627" s="21">
        <v>4</v>
      </c>
      <c r="G1627"/>
      <c r="H1627"/>
    </row>
    <row r="1628" spans="2:8">
      <c r="B1628" s="21" t="s">
        <v>281</v>
      </c>
      <c r="C1628" s="21" t="s">
        <v>260</v>
      </c>
      <c r="D1628" s="50">
        <v>45669</v>
      </c>
      <c r="E1628" s="21">
        <v>1</v>
      </c>
      <c r="G1628"/>
      <c r="H1628"/>
    </row>
    <row r="1629" spans="2:8">
      <c r="B1629" s="21" t="s">
        <v>281</v>
      </c>
      <c r="C1629" s="21" t="s">
        <v>260</v>
      </c>
      <c r="D1629" s="50">
        <v>45671</v>
      </c>
      <c r="E1629" s="21">
        <v>6</v>
      </c>
      <c r="G1629"/>
      <c r="H1629"/>
    </row>
    <row r="1630" spans="2:8">
      <c r="B1630" s="21" t="s">
        <v>281</v>
      </c>
      <c r="C1630" s="21" t="s">
        <v>260</v>
      </c>
      <c r="D1630" s="50">
        <v>45672</v>
      </c>
      <c r="E1630" s="21">
        <v>1</v>
      </c>
      <c r="G1630"/>
      <c r="H1630"/>
    </row>
    <row r="1631" spans="2:8">
      <c r="B1631" s="21" t="s">
        <v>281</v>
      </c>
      <c r="C1631" s="21" t="s">
        <v>260</v>
      </c>
      <c r="D1631" s="50">
        <v>45674</v>
      </c>
      <c r="E1631" s="21">
        <v>8</v>
      </c>
      <c r="G1631"/>
      <c r="H1631"/>
    </row>
    <row r="1632" spans="2:8">
      <c r="B1632" s="21" t="s">
        <v>281</v>
      </c>
      <c r="C1632" s="21" t="s">
        <v>260</v>
      </c>
      <c r="D1632" s="50">
        <v>45677</v>
      </c>
      <c r="E1632" s="21">
        <v>2</v>
      </c>
      <c r="G1632"/>
      <c r="H1632"/>
    </row>
    <row r="1633" spans="2:8">
      <c r="B1633" s="21" t="s">
        <v>281</v>
      </c>
      <c r="C1633" s="21" t="s">
        <v>260</v>
      </c>
      <c r="D1633" s="50">
        <v>45678</v>
      </c>
      <c r="E1633" s="21">
        <v>4</v>
      </c>
      <c r="G1633"/>
      <c r="H1633"/>
    </row>
    <row r="1634" spans="2:8">
      <c r="B1634" s="21" t="s">
        <v>281</v>
      </c>
      <c r="C1634" s="21" t="s">
        <v>260</v>
      </c>
      <c r="D1634" s="50">
        <v>45680</v>
      </c>
      <c r="E1634" s="21">
        <v>4</v>
      </c>
      <c r="G1634"/>
      <c r="H1634"/>
    </row>
    <row r="1635" spans="2:8">
      <c r="B1635" s="21" t="s">
        <v>281</v>
      </c>
      <c r="C1635" s="21" t="s">
        <v>260</v>
      </c>
      <c r="D1635" s="50">
        <v>45681</v>
      </c>
      <c r="E1635" s="21">
        <v>6</v>
      </c>
      <c r="G1635"/>
      <c r="H1635"/>
    </row>
    <row r="1636" spans="2:8">
      <c r="B1636" s="21" t="s">
        <v>281</v>
      </c>
      <c r="C1636" s="21" t="s">
        <v>260</v>
      </c>
      <c r="D1636" s="50">
        <v>45685</v>
      </c>
      <c r="E1636" s="21">
        <v>7</v>
      </c>
      <c r="G1636"/>
      <c r="H1636"/>
    </row>
    <row r="1637" spans="2:8">
      <c r="B1637" s="21" t="s">
        <v>281</v>
      </c>
      <c r="C1637" s="21" t="s">
        <v>260</v>
      </c>
      <c r="D1637" s="50">
        <v>45686</v>
      </c>
      <c r="E1637" s="21">
        <v>8</v>
      </c>
      <c r="G1637"/>
      <c r="H1637"/>
    </row>
    <row r="1638" spans="2:8">
      <c r="B1638" s="21" t="s">
        <v>281</v>
      </c>
      <c r="C1638" s="21" t="s">
        <v>260</v>
      </c>
      <c r="D1638" s="50">
        <v>45689</v>
      </c>
      <c r="E1638" s="21">
        <v>3</v>
      </c>
      <c r="G1638"/>
      <c r="H1638"/>
    </row>
    <row r="1639" spans="2:8">
      <c r="B1639" s="21" t="s">
        <v>281</v>
      </c>
      <c r="C1639" s="21" t="s">
        <v>260</v>
      </c>
      <c r="D1639" s="50">
        <v>45692</v>
      </c>
      <c r="E1639" s="21">
        <v>8</v>
      </c>
      <c r="G1639"/>
      <c r="H1639"/>
    </row>
    <row r="1640" spans="2:8">
      <c r="B1640" s="21" t="s">
        <v>281</v>
      </c>
      <c r="C1640" s="21" t="s">
        <v>260</v>
      </c>
      <c r="D1640" s="50">
        <v>45697</v>
      </c>
      <c r="E1640" s="21">
        <v>6</v>
      </c>
      <c r="G1640"/>
      <c r="H1640"/>
    </row>
    <row r="1641" spans="2:8">
      <c r="B1641" s="21" t="s">
        <v>281</v>
      </c>
      <c r="C1641" s="21" t="s">
        <v>260</v>
      </c>
      <c r="D1641" s="50">
        <v>45699</v>
      </c>
      <c r="E1641" s="21">
        <v>6</v>
      </c>
      <c r="G1641"/>
      <c r="H1641"/>
    </row>
    <row r="1642" spans="2:8">
      <c r="B1642" s="21" t="s">
        <v>281</v>
      </c>
      <c r="C1642" s="21" t="s">
        <v>260</v>
      </c>
      <c r="D1642" s="50">
        <v>45703</v>
      </c>
      <c r="E1642" s="21">
        <v>8</v>
      </c>
      <c r="G1642"/>
      <c r="H1642"/>
    </row>
    <row r="1643" spans="2:8">
      <c r="B1643" s="21" t="s">
        <v>281</v>
      </c>
      <c r="C1643" s="21" t="s">
        <v>260</v>
      </c>
      <c r="D1643" s="50">
        <v>45704</v>
      </c>
      <c r="E1643" s="21">
        <v>2</v>
      </c>
      <c r="G1643"/>
      <c r="H1643"/>
    </row>
    <row r="1644" spans="2:8">
      <c r="B1644" s="21" t="s">
        <v>281</v>
      </c>
      <c r="C1644" s="21" t="s">
        <v>260</v>
      </c>
      <c r="D1644" s="50">
        <v>45705</v>
      </c>
      <c r="E1644" s="21">
        <v>3</v>
      </c>
      <c r="G1644"/>
      <c r="H1644"/>
    </row>
    <row r="1645" spans="2:8">
      <c r="B1645" s="21" t="s">
        <v>281</v>
      </c>
      <c r="C1645" s="21" t="s">
        <v>260</v>
      </c>
      <c r="D1645" s="50">
        <v>45707</v>
      </c>
      <c r="E1645" s="21">
        <v>6</v>
      </c>
      <c r="G1645"/>
      <c r="H1645"/>
    </row>
    <row r="1646" spans="2:8">
      <c r="B1646" s="21" t="s">
        <v>281</v>
      </c>
      <c r="C1646" s="21" t="s">
        <v>260</v>
      </c>
      <c r="D1646" s="50">
        <v>45708</v>
      </c>
      <c r="E1646" s="21">
        <v>8</v>
      </c>
      <c r="G1646"/>
      <c r="H1646"/>
    </row>
    <row r="1647" spans="2:8">
      <c r="B1647" s="21" t="s">
        <v>281</v>
      </c>
      <c r="C1647" s="21" t="s">
        <v>260</v>
      </c>
      <c r="D1647" s="50">
        <v>45710</v>
      </c>
      <c r="E1647" s="21">
        <v>7</v>
      </c>
      <c r="G1647"/>
      <c r="H1647"/>
    </row>
    <row r="1648" spans="2:8">
      <c r="B1648" s="21" t="s">
        <v>281</v>
      </c>
      <c r="C1648" s="21" t="s">
        <v>260</v>
      </c>
      <c r="D1648" s="50">
        <v>45713</v>
      </c>
      <c r="E1648" s="21">
        <v>3</v>
      </c>
      <c r="G1648"/>
      <c r="H1648"/>
    </row>
    <row r="1649" spans="2:8">
      <c r="B1649" s="21" t="s">
        <v>281</v>
      </c>
      <c r="C1649" s="21" t="s">
        <v>260</v>
      </c>
      <c r="D1649" s="50">
        <v>45717</v>
      </c>
      <c r="E1649" s="21">
        <v>1</v>
      </c>
      <c r="G1649"/>
      <c r="H1649"/>
    </row>
    <row r="1650" spans="2:8">
      <c r="B1650" s="21" t="s">
        <v>281</v>
      </c>
      <c r="C1650" s="21" t="s">
        <v>260</v>
      </c>
      <c r="D1650" s="50">
        <v>45718</v>
      </c>
      <c r="E1650" s="21">
        <v>8</v>
      </c>
      <c r="G1650"/>
      <c r="H1650"/>
    </row>
    <row r="1651" spans="2:8">
      <c r="B1651" s="21" t="s">
        <v>281</v>
      </c>
      <c r="C1651" s="21" t="s">
        <v>260</v>
      </c>
      <c r="D1651" s="50">
        <v>45719</v>
      </c>
      <c r="E1651" s="21">
        <v>8</v>
      </c>
      <c r="G1651"/>
      <c r="H1651"/>
    </row>
    <row r="1652" spans="2:8">
      <c r="B1652" s="21" t="s">
        <v>281</v>
      </c>
      <c r="C1652" s="21" t="s">
        <v>260</v>
      </c>
      <c r="D1652" s="50">
        <v>45720</v>
      </c>
      <c r="E1652" s="21">
        <v>3</v>
      </c>
      <c r="G1652"/>
      <c r="H1652"/>
    </row>
    <row r="1653" spans="2:8">
      <c r="B1653" s="21" t="s">
        <v>281</v>
      </c>
      <c r="C1653" s="21" t="s">
        <v>260</v>
      </c>
      <c r="D1653" s="50">
        <v>45724</v>
      </c>
      <c r="E1653" s="21">
        <v>4</v>
      </c>
      <c r="G1653"/>
      <c r="H1653"/>
    </row>
    <row r="1654" spans="2:8">
      <c r="B1654" s="21" t="s">
        <v>281</v>
      </c>
      <c r="C1654" s="21" t="s">
        <v>260</v>
      </c>
      <c r="D1654" s="50">
        <v>45725</v>
      </c>
      <c r="E1654" s="21">
        <v>2</v>
      </c>
      <c r="G1654"/>
      <c r="H1654"/>
    </row>
    <row r="1655" spans="2:8">
      <c r="B1655" s="21" t="s">
        <v>281</v>
      </c>
      <c r="C1655" s="21" t="s">
        <v>260</v>
      </c>
      <c r="D1655" s="50">
        <v>45727</v>
      </c>
      <c r="E1655" s="21">
        <v>1</v>
      </c>
      <c r="G1655"/>
      <c r="H1655"/>
    </row>
    <row r="1656" spans="2:8">
      <c r="B1656" s="21" t="s">
        <v>281</v>
      </c>
      <c r="C1656" s="21" t="s">
        <v>260</v>
      </c>
      <c r="D1656" s="50">
        <v>45728</v>
      </c>
      <c r="E1656" s="21">
        <v>1</v>
      </c>
      <c r="G1656"/>
      <c r="H1656"/>
    </row>
    <row r="1657" spans="2:8">
      <c r="B1657" s="21" t="s">
        <v>281</v>
      </c>
      <c r="C1657" s="21" t="s">
        <v>260</v>
      </c>
      <c r="D1657" s="50">
        <v>45729</v>
      </c>
      <c r="E1657" s="21">
        <v>5</v>
      </c>
      <c r="G1657"/>
      <c r="H1657"/>
    </row>
    <row r="1658" spans="2:8">
      <c r="B1658" s="21" t="s">
        <v>281</v>
      </c>
      <c r="C1658" s="21" t="s">
        <v>260</v>
      </c>
      <c r="D1658" s="50">
        <v>45734</v>
      </c>
      <c r="E1658" s="21">
        <v>7</v>
      </c>
      <c r="G1658"/>
      <c r="H1658"/>
    </row>
    <row r="1659" spans="2:8">
      <c r="B1659" s="21" t="s">
        <v>281</v>
      </c>
      <c r="C1659" s="21" t="s">
        <v>260</v>
      </c>
      <c r="D1659" s="50">
        <v>45735</v>
      </c>
      <c r="E1659" s="21">
        <v>8</v>
      </c>
      <c r="G1659"/>
      <c r="H1659"/>
    </row>
    <row r="1660" spans="2:8">
      <c r="B1660" s="21" t="s">
        <v>281</v>
      </c>
      <c r="C1660" s="21" t="s">
        <v>260</v>
      </c>
      <c r="D1660" s="50">
        <v>45738</v>
      </c>
      <c r="E1660" s="21">
        <v>8</v>
      </c>
      <c r="G1660"/>
      <c r="H1660"/>
    </row>
    <row r="1661" spans="2:8">
      <c r="B1661" s="21" t="s">
        <v>281</v>
      </c>
      <c r="C1661" s="21" t="s">
        <v>260</v>
      </c>
      <c r="D1661" s="50">
        <v>45741</v>
      </c>
      <c r="E1661" s="21">
        <v>5</v>
      </c>
      <c r="G1661"/>
      <c r="H1661"/>
    </row>
    <row r="1662" spans="2:8">
      <c r="B1662" s="21" t="s">
        <v>281</v>
      </c>
      <c r="C1662" s="21" t="s">
        <v>260</v>
      </c>
      <c r="D1662" s="50">
        <v>45745</v>
      </c>
      <c r="E1662" s="21">
        <v>1</v>
      </c>
      <c r="G1662"/>
      <c r="H1662"/>
    </row>
    <row r="1663" spans="2:8">
      <c r="B1663" s="21" t="s">
        <v>281</v>
      </c>
      <c r="C1663" s="21" t="s">
        <v>260</v>
      </c>
      <c r="D1663" s="50">
        <v>45746</v>
      </c>
      <c r="E1663" s="21">
        <v>6</v>
      </c>
      <c r="G1663"/>
      <c r="H1663"/>
    </row>
    <row r="1664" spans="2:8">
      <c r="B1664" s="21" t="s">
        <v>281</v>
      </c>
      <c r="C1664" s="21" t="s">
        <v>260</v>
      </c>
      <c r="D1664" s="50">
        <v>45747</v>
      </c>
      <c r="E1664" s="21">
        <v>8</v>
      </c>
      <c r="G1664"/>
      <c r="H1664"/>
    </row>
    <row r="1665" spans="2:8">
      <c r="B1665" s="21" t="s">
        <v>282</v>
      </c>
      <c r="C1665" s="21" t="s">
        <v>261</v>
      </c>
      <c r="D1665" s="50">
        <v>45661</v>
      </c>
      <c r="E1665" s="21">
        <v>7</v>
      </c>
      <c r="G1665"/>
      <c r="H1665"/>
    </row>
    <row r="1666" spans="2:8">
      <c r="B1666" s="21" t="s">
        <v>282</v>
      </c>
      <c r="C1666" s="21" t="s">
        <v>261</v>
      </c>
      <c r="D1666" s="50">
        <v>45662</v>
      </c>
      <c r="E1666" s="21">
        <v>8</v>
      </c>
      <c r="G1666"/>
      <c r="H1666"/>
    </row>
    <row r="1667" spans="2:8">
      <c r="B1667" s="21" t="s">
        <v>282</v>
      </c>
      <c r="C1667" s="21" t="s">
        <v>261</v>
      </c>
      <c r="D1667" s="50">
        <v>45663</v>
      </c>
      <c r="E1667" s="21">
        <v>4</v>
      </c>
      <c r="G1667"/>
      <c r="H1667"/>
    </row>
    <row r="1668" spans="2:8">
      <c r="B1668" s="21" t="s">
        <v>282</v>
      </c>
      <c r="C1668" s="21" t="s">
        <v>261</v>
      </c>
      <c r="D1668" s="50">
        <v>45672</v>
      </c>
      <c r="E1668" s="21">
        <v>8</v>
      </c>
      <c r="G1668"/>
      <c r="H1668"/>
    </row>
    <row r="1669" spans="2:8">
      <c r="B1669" s="21" t="s">
        <v>282</v>
      </c>
      <c r="C1669" s="21" t="s">
        <v>261</v>
      </c>
      <c r="D1669" s="50">
        <v>45674</v>
      </c>
      <c r="E1669" s="21">
        <v>3</v>
      </c>
      <c r="G1669"/>
      <c r="H1669"/>
    </row>
    <row r="1670" spans="2:8">
      <c r="B1670" s="21" t="s">
        <v>282</v>
      </c>
      <c r="C1670" s="21" t="s">
        <v>261</v>
      </c>
      <c r="D1670" s="50">
        <v>45677</v>
      </c>
      <c r="E1670" s="21">
        <v>8</v>
      </c>
      <c r="G1670"/>
      <c r="H1670"/>
    </row>
    <row r="1671" spans="2:8">
      <c r="B1671" s="21" t="s">
        <v>282</v>
      </c>
      <c r="C1671" s="21" t="s">
        <v>261</v>
      </c>
      <c r="D1671" s="50">
        <v>45681</v>
      </c>
      <c r="E1671" s="21">
        <v>8</v>
      </c>
      <c r="G1671"/>
      <c r="H1671"/>
    </row>
    <row r="1672" spans="2:8">
      <c r="B1672" s="21" t="s">
        <v>282</v>
      </c>
      <c r="C1672" s="21" t="s">
        <v>261</v>
      </c>
      <c r="D1672" s="50">
        <v>45687</v>
      </c>
      <c r="E1672" s="21">
        <v>7</v>
      </c>
      <c r="G1672"/>
      <c r="H1672"/>
    </row>
    <row r="1673" spans="2:8">
      <c r="B1673" s="21" t="s">
        <v>282</v>
      </c>
      <c r="C1673" s="21" t="s">
        <v>261</v>
      </c>
      <c r="D1673" s="50">
        <v>45688</v>
      </c>
      <c r="E1673" s="21">
        <v>5</v>
      </c>
      <c r="G1673"/>
      <c r="H1673"/>
    </row>
    <row r="1674" spans="2:8">
      <c r="B1674" s="21" t="s">
        <v>282</v>
      </c>
      <c r="C1674" s="21" t="s">
        <v>261</v>
      </c>
      <c r="D1674" s="50">
        <v>45691</v>
      </c>
      <c r="E1674" s="21">
        <v>8</v>
      </c>
      <c r="G1674"/>
      <c r="H1674"/>
    </row>
    <row r="1675" spans="2:8">
      <c r="B1675" s="21" t="s">
        <v>282</v>
      </c>
      <c r="C1675" s="21" t="s">
        <v>261</v>
      </c>
      <c r="D1675" s="50">
        <v>45695</v>
      </c>
      <c r="E1675" s="21">
        <v>8</v>
      </c>
      <c r="G1675"/>
      <c r="H1675"/>
    </row>
    <row r="1676" spans="2:8">
      <c r="B1676" s="21" t="s">
        <v>282</v>
      </c>
      <c r="C1676" s="21" t="s">
        <v>261</v>
      </c>
      <c r="D1676" s="50">
        <v>45699</v>
      </c>
      <c r="E1676" s="21">
        <v>6</v>
      </c>
      <c r="G1676"/>
      <c r="H1676"/>
    </row>
    <row r="1677" spans="2:8">
      <c r="B1677" s="21" t="s">
        <v>282</v>
      </c>
      <c r="C1677" s="21" t="s">
        <v>261</v>
      </c>
      <c r="D1677" s="50">
        <v>45700</v>
      </c>
      <c r="E1677" s="21">
        <v>8</v>
      </c>
      <c r="G1677"/>
      <c r="H1677"/>
    </row>
    <row r="1678" spans="2:8">
      <c r="B1678" s="21" t="s">
        <v>282</v>
      </c>
      <c r="C1678" s="21" t="s">
        <v>261</v>
      </c>
      <c r="D1678" s="50">
        <v>45701</v>
      </c>
      <c r="E1678" s="21">
        <v>7</v>
      </c>
      <c r="G1678"/>
      <c r="H1678"/>
    </row>
    <row r="1679" spans="2:8">
      <c r="B1679" s="21" t="s">
        <v>282</v>
      </c>
      <c r="C1679" s="21" t="s">
        <v>261</v>
      </c>
      <c r="D1679" s="50">
        <v>45703</v>
      </c>
      <c r="E1679" s="21">
        <v>8</v>
      </c>
      <c r="G1679"/>
      <c r="H1679"/>
    </row>
    <row r="1680" spans="2:8">
      <c r="B1680" s="21" t="s">
        <v>282</v>
      </c>
      <c r="C1680" s="21" t="s">
        <v>261</v>
      </c>
      <c r="D1680" s="50">
        <v>45705</v>
      </c>
      <c r="E1680" s="21">
        <v>4</v>
      </c>
      <c r="G1680"/>
      <c r="H1680"/>
    </row>
    <row r="1681" spans="2:8">
      <c r="B1681" s="21" t="s">
        <v>282</v>
      </c>
      <c r="C1681" s="21" t="s">
        <v>261</v>
      </c>
      <c r="D1681" s="50">
        <v>45708</v>
      </c>
      <c r="E1681" s="21">
        <v>1</v>
      </c>
      <c r="G1681"/>
      <c r="H1681"/>
    </row>
    <row r="1682" spans="2:8">
      <c r="B1682" s="21" t="s">
        <v>282</v>
      </c>
      <c r="C1682" s="21" t="s">
        <v>261</v>
      </c>
      <c r="D1682" s="50">
        <v>45711</v>
      </c>
      <c r="E1682" s="21">
        <v>3</v>
      </c>
      <c r="G1682"/>
      <c r="H1682"/>
    </row>
    <row r="1683" spans="2:8">
      <c r="B1683" s="21" t="s">
        <v>282</v>
      </c>
      <c r="C1683" s="21" t="s">
        <v>261</v>
      </c>
      <c r="D1683" s="50">
        <v>45712</v>
      </c>
      <c r="E1683" s="21">
        <v>8</v>
      </c>
      <c r="G1683"/>
      <c r="H1683"/>
    </row>
    <row r="1684" spans="2:8">
      <c r="B1684" s="21" t="s">
        <v>282</v>
      </c>
      <c r="C1684" s="21" t="s">
        <v>261</v>
      </c>
      <c r="D1684" s="50">
        <v>45713</v>
      </c>
      <c r="E1684" s="21">
        <v>8</v>
      </c>
      <c r="G1684"/>
      <c r="H1684"/>
    </row>
    <row r="1685" spans="2:8">
      <c r="B1685" s="21" t="s">
        <v>282</v>
      </c>
      <c r="C1685" s="21" t="s">
        <v>261</v>
      </c>
      <c r="D1685" s="50">
        <v>45715</v>
      </c>
      <c r="E1685" s="21">
        <v>6</v>
      </c>
      <c r="G1685"/>
      <c r="H1685"/>
    </row>
    <row r="1686" spans="2:8">
      <c r="B1686" s="21" t="s">
        <v>282</v>
      </c>
      <c r="C1686" s="21" t="s">
        <v>261</v>
      </c>
      <c r="D1686" s="50">
        <v>45720</v>
      </c>
      <c r="E1686" s="21">
        <v>7</v>
      </c>
      <c r="G1686"/>
      <c r="H1686"/>
    </row>
    <row r="1687" spans="2:8">
      <c r="B1687" s="21" t="s">
        <v>282</v>
      </c>
      <c r="C1687" s="21" t="s">
        <v>261</v>
      </c>
      <c r="D1687" s="50">
        <v>45721</v>
      </c>
      <c r="E1687" s="21">
        <v>1</v>
      </c>
      <c r="G1687"/>
      <c r="H1687"/>
    </row>
    <row r="1688" spans="2:8">
      <c r="B1688" s="21" t="s">
        <v>282</v>
      </c>
      <c r="C1688" s="21" t="s">
        <v>261</v>
      </c>
      <c r="D1688" s="50">
        <v>45722</v>
      </c>
      <c r="E1688" s="21">
        <v>8</v>
      </c>
      <c r="G1688"/>
      <c r="H1688"/>
    </row>
    <row r="1689" spans="2:8">
      <c r="B1689" s="21" t="s">
        <v>282</v>
      </c>
      <c r="C1689" s="21" t="s">
        <v>261</v>
      </c>
      <c r="D1689" s="50">
        <v>45723</v>
      </c>
      <c r="E1689" s="21">
        <v>8</v>
      </c>
      <c r="G1689"/>
      <c r="H1689"/>
    </row>
    <row r="1690" spans="2:8">
      <c r="B1690" s="21" t="s">
        <v>282</v>
      </c>
      <c r="C1690" s="21" t="s">
        <v>261</v>
      </c>
      <c r="D1690" s="50">
        <v>45724</v>
      </c>
      <c r="E1690" s="21">
        <v>4</v>
      </c>
      <c r="G1690"/>
      <c r="H1690"/>
    </row>
    <row r="1691" spans="2:8">
      <c r="B1691" s="21" t="s">
        <v>282</v>
      </c>
      <c r="C1691" s="21" t="s">
        <v>261</v>
      </c>
      <c r="D1691" s="50">
        <v>45725</v>
      </c>
      <c r="E1691" s="21">
        <v>2</v>
      </c>
      <c r="G1691"/>
      <c r="H1691"/>
    </row>
    <row r="1692" spans="2:8">
      <c r="B1692" s="21" t="s">
        <v>282</v>
      </c>
      <c r="C1692" s="21" t="s">
        <v>261</v>
      </c>
      <c r="D1692" s="50">
        <v>45726</v>
      </c>
      <c r="E1692" s="21">
        <v>8</v>
      </c>
      <c r="G1692"/>
      <c r="H1692"/>
    </row>
    <row r="1693" spans="2:8">
      <c r="B1693" s="21" t="s">
        <v>282</v>
      </c>
      <c r="C1693" s="21" t="s">
        <v>261</v>
      </c>
      <c r="D1693" s="50">
        <v>45729</v>
      </c>
      <c r="E1693" s="21">
        <v>8</v>
      </c>
      <c r="G1693"/>
      <c r="H1693"/>
    </row>
    <row r="1694" spans="2:8">
      <c r="B1694" s="21" t="s">
        <v>282</v>
      </c>
      <c r="C1694" s="21" t="s">
        <v>261</v>
      </c>
      <c r="D1694" s="50">
        <v>45730</v>
      </c>
      <c r="E1694" s="21">
        <v>4</v>
      </c>
      <c r="G1694"/>
      <c r="H1694"/>
    </row>
    <row r="1695" spans="2:8">
      <c r="B1695" s="21" t="s">
        <v>282</v>
      </c>
      <c r="C1695" s="21" t="s">
        <v>261</v>
      </c>
      <c r="D1695" s="50">
        <v>45731</v>
      </c>
      <c r="E1695" s="21">
        <v>8</v>
      </c>
      <c r="G1695"/>
      <c r="H1695"/>
    </row>
    <row r="1696" spans="2:8">
      <c r="B1696" s="21" t="s">
        <v>282</v>
      </c>
      <c r="C1696" s="21" t="s">
        <v>261</v>
      </c>
      <c r="D1696" s="50">
        <v>45733</v>
      </c>
      <c r="E1696" s="21">
        <v>4</v>
      </c>
      <c r="G1696"/>
      <c r="H1696"/>
    </row>
    <row r="1697" spans="2:8">
      <c r="B1697" s="21" t="s">
        <v>282</v>
      </c>
      <c r="C1697" s="21" t="s">
        <v>261</v>
      </c>
      <c r="D1697" s="50">
        <v>45736</v>
      </c>
      <c r="E1697" s="21">
        <v>7</v>
      </c>
      <c r="G1697"/>
      <c r="H1697"/>
    </row>
    <row r="1698" spans="2:8">
      <c r="B1698" s="21" t="s">
        <v>282</v>
      </c>
      <c r="C1698" s="21" t="s">
        <v>261</v>
      </c>
      <c r="D1698" s="50">
        <v>45738</v>
      </c>
      <c r="E1698" s="21">
        <v>8</v>
      </c>
      <c r="G1698"/>
      <c r="H1698"/>
    </row>
    <row r="1699" spans="2:8">
      <c r="B1699" s="21" t="s">
        <v>282</v>
      </c>
      <c r="C1699" s="21" t="s">
        <v>261</v>
      </c>
      <c r="D1699" s="50">
        <v>45741</v>
      </c>
      <c r="E1699" s="21">
        <v>3</v>
      </c>
      <c r="G1699"/>
      <c r="H1699"/>
    </row>
    <row r="1700" spans="2:8">
      <c r="B1700" s="21" t="s">
        <v>282</v>
      </c>
      <c r="C1700" s="21" t="s">
        <v>261</v>
      </c>
      <c r="D1700" s="50">
        <v>45742</v>
      </c>
      <c r="E1700" s="21">
        <v>8</v>
      </c>
      <c r="G1700"/>
      <c r="H1700"/>
    </row>
    <row r="1701" spans="2:8">
      <c r="B1701" s="21" t="s">
        <v>282</v>
      </c>
      <c r="C1701" s="21" t="s">
        <v>261</v>
      </c>
      <c r="D1701" s="50">
        <v>45744</v>
      </c>
      <c r="E1701" s="21">
        <v>4</v>
      </c>
      <c r="G1701"/>
      <c r="H1701"/>
    </row>
    <row r="1702" spans="2:8">
      <c r="B1702" s="21" t="s">
        <v>282</v>
      </c>
      <c r="C1702" s="21" t="s">
        <v>261</v>
      </c>
      <c r="D1702" s="50">
        <v>45746</v>
      </c>
      <c r="E1702" s="21">
        <v>3</v>
      </c>
      <c r="G1702"/>
      <c r="H1702"/>
    </row>
    <row r="1703" spans="2:8">
      <c r="B1703" s="21" t="s">
        <v>283</v>
      </c>
      <c r="C1703" s="21" t="s">
        <v>262</v>
      </c>
      <c r="D1703" s="50">
        <v>45660</v>
      </c>
      <c r="E1703" s="21">
        <v>7</v>
      </c>
      <c r="G1703"/>
      <c r="H1703"/>
    </row>
    <row r="1704" spans="2:8">
      <c r="B1704" s="21" t="s">
        <v>283</v>
      </c>
      <c r="C1704" s="21" t="s">
        <v>262</v>
      </c>
      <c r="D1704" s="50">
        <v>45661</v>
      </c>
      <c r="E1704" s="21">
        <v>8</v>
      </c>
      <c r="G1704"/>
      <c r="H1704"/>
    </row>
    <row r="1705" spans="2:8">
      <c r="B1705" s="21" t="s">
        <v>283</v>
      </c>
      <c r="C1705" s="21" t="s">
        <v>262</v>
      </c>
      <c r="D1705" s="50">
        <v>45662</v>
      </c>
      <c r="E1705" s="21">
        <v>1</v>
      </c>
      <c r="G1705"/>
      <c r="H1705"/>
    </row>
    <row r="1706" spans="2:8">
      <c r="B1706" s="21" t="s">
        <v>283</v>
      </c>
      <c r="C1706" s="21" t="s">
        <v>262</v>
      </c>
      <c r="D1706" s="50">
        <v>45664</v>
      </c>
      <c r="E1706" s="21">
        <v>7</v>
      </c>
      <c r="G1706"/>
      <c r="H1706"/>
    </row>
    <row r="1707" spans="2:8">
      <c r="B1707" s="21" t="s">
        <v>283</v>
      </c>
      <c r="C1707" s="21" t="s">
        <v>262</v>
      </c>
      <c r="D1707" s="50">
        <v>45666</v>
      </c>
      <c r="E1707" s="21">
        <v>8</v>
      </c>
      <c r="G1707"/>
      <c r="H1707"/>
    </row>
    <row r="1708" spans="2:8">
      <c r="B1708" s="21" t="s">
        <v>283</v>
      </c>
      <c r="C1708" s="21" t="s">
        <v>262</v>
      </c>
      <c r="D1708" s="50">
        <v>45669</v>
      </c>
      <c r="E1708" s="21">
        <v>7</v>
      </c>
      <c r="G1708"/>
      <c r="H1708"/>
    </row>
    <row r="1709" spans="2:8">
      <c r="B1709" s="21" t="s">
        <v>283</v>
      </c>
      <c r="C1709" s="21" t="s">
        <v>262</v>
      </c>
      <c r="D1709" s="50">
        <v>45673</v>
      </c>
      <c r="E1709" s="21">
        <v>4</v>
      </c>
      <c r="G1709"/>
      <c r="H1709"/>
    </row>
    <row r="1710" spans="2:8">
      <c r="B1710" s="21" t="s">
        <v>283</v>
      </c>
      <c r="C1710" s="21" t="s">
        <v>262</v>
      </c>
      <c r="D1710" s="50">
        <v>45675</v>
      </c>
      <c r="E1710" s="21">
        <v>3</v>
      </c>
      <c r="G1710"/>
      <c r="H1710"/>
    </row>
    <row r="1711" spans="2:8">
      <c r="B1711" s="21" t="s">
        <v>283</v>
      </c>
      <c r="C1711" s="21" t="s">
        <v>262</v>
      </c>
      <c r="D1711" s="50">
        <v>45676</v>
      </c>
      <c r="E1711" s="21">
        <v>7</v>
      </c>
      <c r="G1711"/>
      <c r="H1711"/>
    </row>
    <row r="1712" spans="2:8">
      <c r="B1712" s="21" t="s">
        <v>283</v>
      </c>
      <c r="C1712" s="21" t="s">
        <v>262</v>
      </c>
      <c r="D1712" s="50">
        <v>45681</v>
      </c>
      <c r="E1712" s="21">
        <v>4</v>
      </c>
      <c r="G1712"/>
      <c r="H1712"/>
    </row>
    <row r="1713" spans="2:8">
      <c r="B1713" s="21" t="s">
        <v>283</v>
      </c>
      <c r="C1713" s="21" t="s">
        <v>262</v>
      </c>
      <c r="D1713" s="50">
        <v>45687</v>
      </c>
      <c r="E1713" s="21">
        <v>8</v>
      </c>
      <c r="G1713"/>
      <c r="H1713"/>
    </row>
    <row r="1714" spans="2:8">
      <c r="B1714" s="21" t="s">
        <v>283</v>
      </c>
      <c r="C1714" s="21" t="s">
        <v>262</v>
      </c>
      <c r="D1714" s="50">
        <v>45688</v>
      </c>
      <c r="E1714" s="21">
        <v>2</v>
      </c>
      <c r="G1714"/>
      <c r="H1714"/>
    </row>
    <row r="1715" spans="2:8">
      <c r="B1715" s="21" t="s">
        <v>283</v>
      </c>
      <c r="C1715" s="21" t="s">
        <v>262</v>
      </c>
      <c r="D1715" s="50">
        <v>45689</v>
      </c>
      <c r="E1715" s="21">
        <v>2</v>
      </c>
      <c r="G1715"/>
      <c r="H1715"/>
    </row>
    <row r="1716" spans="2:8">
      <c r="B1716" s="21" t="s">
        <v>283</v>
      </c>
      <c r="C1716" s="21" t="s">
        <v>262</v>
      </c>
      <c r="D1716" s="50">
        <v>45692</v>
      </c>
      <c r="E1716" s="21">
        <v>4</v>
      </c>
      <c r="G1716"/>
      <c r="H1716"/>
    </row>
    <row r="1717" spans="2:8">
      <c r="B1717" s="21" t="s">
        <v>283</v>
      </c>
      <c r="C1717" s="21" t="s">
        <v>262</v>
      </c>
      <c r="D1717" s="50">
        <v>45693</v>
      </c>
      <c r="E1717" s="21">
        <v>8</v>
      </c>
      <c r="G1717"/>
      <c r="H1717"/>
    </row>
    <row r="1718" spans="2:8">
      <c r="B1718" s="21" t="s">
        <v>283</v>
      </c>
      <c r="C1718" s="21" t="s">
        <v>262</v>
      </c>
      <c r="D1718" s="50">
        <v>45695</v>
      </c>
      <c r="E1718" s="21">
        <v>4</v>
      </c>
      <c r="G1718"/>
      <c r="H1718"/>
    </row>
    <row r="1719" spans="2:8">
      <c r="B1719" s="21" t="s">
        <v>283</v>
      </c>
      <c r="C1719" s="21" t="s">
        <v>262</v>
      </c>
      <c r="D1719" s="50">
        <v>45700</v>
      </c>
      <c r="E1719" s="21">
        <v>4</v>
      </c>
      <c r="G1719"/>
      <c r="H1719"/>
    </row>
    <row r="1720" spans="2:8">
      <c r="B1720" s="21" t="s">
        <v>283</v>
      </c>
      <c r="C1720" s="21" t="s">
        <v>262</v>
      </c>
      <c r="D1720" s="50">
        <v>45708</v>
      </c>
      <c r="E1720" s="21">
        <v>2</v>
      </c>
      <c r="G1720"/>
      <c r="H1720"/>
    </row>
    <row r="1721" spans="2:8">
      <c r="B1721" s="21" t="s">
        <v>283</v>
      </c>
      <c r="C1721" s="21" t="s">
        <v>262</v>
      </c>
      <c r="D1721" s="50">
        <v>45709</v>
      </c>
      <c r="E1721" s="21">
        <v>8</v>
      </c>
      <c r="G1721"/>
      <c r="H1721"/>
    </row>
    <row r="1722" spans="2:8">
      <c r="B1722" s="21" t="s">
        <v>283</v>
      </c>
      <c r="C1722" s="21" t="s">
        <v>262</v>
      </c>
      <c r="D1722" s="50">
        <v>45713</v>
      </c>
      <c r="E1722" s="21">
        <v>5</v>
      </c>
      <c r="G1722"/>
      <c r="H1722"/>
    </row>
    <row r="1723" spans="2:8">
      <c r="B1723" s="21" t="s">
        <v>283</v>
      </c>
      <c r="C1723" s="21" t="s">
        <v>262</v>
      </c>
      <c r="D1723" s="50">
        <v>45715</v>
      </c>
      <c r="E1723" s="21">
        <v>8</v>
      </c>
      <c r="G1723"/>
      <c r="H1723"/>
    </row>
    <row r="1724" spans="2:8">
      <c r="B1724" s="21" t="s">
        <v>283</v>
      </c>
      <c r="C1724" s="21" t="s">
        <v>262</v>
      </c>
      <c r="D1724" s="50">
        <v>45718</v>
      </c>
      <c r="E1724" s="21">
        <v>8</v>
      </c>
      <c r="G1724"/>
      <c r="H1724"/>
    </row>
    <row r="1725" spans="2:8">
      <c r="B1725" s="21" t="s">
        <v>283</v>
      </c>
      <c r="C1725" s="21" t="s">
        <v>262</v>
      </c>
      <c r="D1725" s="50">
        <v>45720</v>
      </c>
      <c r="E1725" s="21">
        <v>7</v>
      </c>
      <c r="G1725"/>
      <c r="H1725"/>
    </row>
    <row r="1726" spans="2:8">
      <c r="B1726" s="21" t="s">
        <v>283</v>
      </c>
      <c r="C1726" s="21" t="s">
        <v>262</v>
      </c>
      <c r="D1726" s="50">
        <v>45721</v>
      </c>
      <c r="E1726" s="21">
        <v>5</v>
      </c>
      <c r="G1726"/>
      <c r="H1726"/>
    </row>
    <row r="1727" spans="2:8">
      <c r="B1727" s="21" t="s">
        <v>283</v>
      </c>
      <c r="C1727" s="21" t="s">
        <v>262</v>
      </c>
      <c r="D1727" s="50">
        <v>45724</v>
      </c>
      <c r="E1727" s="21">
        <v>4</v>
      </c>
      <c r="G1727"/>
      <c r="H1727"/>
    </row>
    <row r="1728" spans="2:8">
      <c r="B1728" s="21" t="s">
        <v>283</v>
      </c>
      <c r="C1728" s="21" t="s">
        <v>262</v>
      </c>
      <c r="D1728" s="50">
        <v>45725</v>
      </c>
      <c r="E1728" s="21">
        <v>1</v>
      </c>
      <c r="G1728"/>
      <c r="H1728"/>
    </row>
    <row r="1729" spans="2:8">
      <c r="B1729" s="21" t="s">
        <v>283</v>
      </c>
      <c r="C1729" s="21" t="s">
        <v>262</v>
      </c>
      <c r="D1729" s="50">
        <v>45727</v>
      </c>
      <c r="E1729" s="21">
        <v>3</v>
      </c>
      <c r="G1729"/>
      <c r="H1729"/>
    </row>
    <row r="1730" spans="2:8">
      <c r="B1730" s="21" t="s">
        <v>283</v>
      </c>
      <c r="C1730" s="21" t="s">
        <v>262</v>
      </c>
      <c r="D1730" s="50">
        <v>45728</v>
      </c>
      <c r="E1730" s="21">
        <v>3</v>
      </c>
      <c r="G1730"/>
      <c r="H1730"/>
    </row>
    <row r="1731" spans="2:8">
      <c r="B1731" s="21" t="s">
        <v>283</v>
      </c>
      <c r="C1731" s="21" t="s">
        <v>262</v>
      </c>
      <c r="D1731" s="50">
        <v>45730</v>
      </c>
      <c r="E1731" s="21">
        <v>8</v>
      </c>
      <c r="G1731"/>
      <c r="H1731"/>
    </row>
    <row r="1732" spans="2:8">
      <c r="B1732" s="21" t="s">
        <v>283</v>
      </c>
      <c r="C1732" s="21" t="s">
        <v>262</v>
      </c>
      <c r="D1732" s="50">
        <v>45736</v>
      </c>
      <c r="E1732" s="21">
        <v>8</v>
      </c>
      <c r="G1732"/>
      <c r="H1732"/>
    </row>
    <row r="1733" spans="2:8">
      <c r="B1733" s="21" t="s">
        <v>283</v>
      </c>
      <c r="C1733" s="21" t="s">
        <v>262</v>
      </c>
      <c r="D1733" s="50">
        <v>45737</v>
      </c>
      <c r="E1733" s="21">
        <v>2</v>
      </c>
      <c r="G1733"/>
      <c r="H1733"/>
    </row>
    <row r="1734" spans="2:8">
      <c r="B1734" s="21" t="s">
        <v>283</v>
      </c>
      <c r="C1734" s="21" t="s">
        <v>262</v>
      </c>
      <c r="D1734" s="50">
        <v>45746</v>
      </c>
      <c r="E1734" s="21">
        <v>8</v>
      </c>
      <c r="G1734"/>
      <c r="H1734"/>
    </row>
    <row r="1735" spans="2:8">
      <c r="B1735" s="21" t="s">
        <v>194</v>
      </c>
      <c r="C1735" s="21" t="s">
        <v>263</v>
      </c>
      <c r="D1735" s="50">
        <v>45661</v>
      </c>
      <c r="E1735" s="21">
        <v>8</v>
      </c>
      <c r="G1735"/>
      <c r="H1735"/>
    </row>
    <row r="1736" spans="2:8">
      <c r="B1736" s="21" t="s">
        <v>194</v>
      </c>
      <c r="C1736" s="21" t="s">
        <v>263</v>
      </c>
      <c r="D1736" s="50">
        <v>45662</v>
      </c>
      <c r="E1736" s="21">
        <v>8</v>
      </c>
      <c r="G1736"/>
      <c r="H1736"/>
    </row>
    <row r="1737" spans="2:8">
      <c r="B1737" s="21" t="s">
        <v>194</v>
      </c>
      <c r="C1737" s="21" t="s">
        <v>263</v>
      </c>
      <c r="D1737" s="50">
        <v>45663</v>
      </c>
      <c r="E1737" s="21">
        <v>1</v>
      </c>
      <c r="G1737"/>
      <c r="H1737"/>
    </row>
    <row r="1738" spans="2:8">
      <c r="B1738" s="21" t="s">
        <v>194</v>
      </c>
      <c r="C1738" s="21" t="s">
        <v>263</v>
      </c>
      <c r="D1738" s="50">
        <v>45667</v>
      </c>
      <c r="E1738" s="21">
        <v>6</v>
      </c>
      <c r="G1738"/>
      <c r="H1738"/>
    </row>
    <row r="1739" spans="2:8">
      <c r="B1739" s="21" t="s">
        <v>194</v>
      </c>
      <c r="C1739" s="21" t="s">
        <v>263</v>
      </c>
      <c r="D1739" s="50">
        <v>45669</v>
      </c>
      <c r="E1739" s="21">
        <v>7</v>
      </c>
      <c r="G1739"/>
      <c r="H1739"/>
    </row>
    <row r="1740" spans="2:8">
      <c r="B1740" s="21" t="s">
        <v>194</v>
      </c>
      <c r="C1740" s="21" t="s">
        <v>263</v>
      </c>
      <c r="D1740" s="50">
        <v>45670</v>
      </c>
      <c r="E1740" s="21">
        <v>4</v>
      </c>
      <c r="G1740"/>
      <c r="H1740"/>
    </row>
    <row r="1741" spans="2:8">
      <c r="B1741" s="21" t="s">
        <v>194</v>
      </c>
      <c r="C1741" s="21" t="s">
        <v>263</v>
      </c>
      <c r="D1741" s="50">
        <v>45673</v>
      </c>
      <c r="E1741" s="21">
        <v>8</v>
      </c>
      <c r="G1741"/>
      <c r="H1741"/>
    </row>
    <row r="1742" spans="2:8">
      <c r="B1742" s="21" t="s">
        <v>194</v>
      </c>
      <c r="C1742" s="21" t="s">
        <v>263</v>
      </c>
      <c r="D1742" s="50">
        <v>45675</v>
      </c>
      <c r="E1742" s="21">
        <v>8</v>
      </c>
      <c r="G1742"/>
      <c r="H1742"/>
    </row>
    <row r="1743" spans="2:8">
      <c r="B1743" s="21" t="s">
        <v>194</v>
      </c>
      <c r="C1743" s="21" t="s">
        <v>263</v>
      </c>
      <c r="D1743" s="50">
        <v>45677</v>
      </c>
      <c r="E1743" s="21">
        <v>4</v>
      </c>
      <c r="G1743"/>
      <c r="H1743"/>
    </row>
    <row r="1744" spans="2:8">
      <c r="B1744" s="21" t="s">
        <v>194</v>
      </c>
      <c r="C1744" s="21" t="s">
        <v>263</v>
      </c>
      <c r="D1744" s="50">
        <v>45679</v>
      </c>
      <c r="E1744" s="21">
        <v>8</v>
      </c>
      <c r="G1744"/>
      <c r="H1744"/>
    </row>
    <row r="1745" spans="2:8">
      <c r="B1745" s="21" t="s">
        <v>194</v>
      </c>
      <c r="C1745" s="21" t="s">
        <v>263</v>
      </c>
      <c r="D1745" s="50">
        <v>45681</v>
      </c>
      <c r="E1745" s="21">
        <v>1</v>
      </c>
      <c r="G1745"/>
      <c r="H1745"/>
    </row>
    <row r="1746" spans="2:8">
      <c r="B1746" s="21" t="s">
        <v>194</v>
      </c>
      <c r="C1746" s="21" t="s">
        <v>263</v>
      </c>
      <c r="D1746" s="50">
        <v>45683</v>
      </c>
      <c r="E1746" s="21">
        <v>1</v>
      </c>
      <c r="G1746"/>
      <c r="H1746"/>
    </row>
    <row r="1747" spans="2:8">
      <c r="B1747" s="21" t="s">
        <v>194</v>
      </c>
      <c r="C1747" s="21" t="s">
        <v>263</v>
      </c>
      <c r="D1747" s="50">
        <v>45691</v>
      </c>
      <c r="E1747" s="21">
        <v>7</v>
      </c>
      <c r="G1747"/>
      <c r="H1747"/>
    </row>
    <row r="1748" spans="2:8">
      <c r="B1748" s="21" t="s">
        <v>194</v>
      </c>
      <c r="C1748" s="21" t="s">
        <v>263</v>
      </c>
      <c r="D1748" s="50">
        <v>45693</v>
      </c>
      <c r="E1748" s="21">
        <v>3</v>
      </c>
      <c r="G1748"/>
      <c r="H1748"/>
    </row>
    <row r="1749" spans="2:8">
      <c r="B1749" s="21" t="s">
        <v>194</v>
      </c>
      <c r="C1749" s="21" t="s">
        <v>263</v>
      </c>
      <c r="D1749" s="50">
        <v>45694</v>
      </c>
      <c r="E1749" s="21">
        <v>8</v>
      </c>
      <c r="G1749"/>
      <c r="H1749"/>
    </row>
    <row r="1750" spans="2:8">
      <c r="B1750" s="21" t="s">
        <v>194</v>
      </c>
      <c r="C1750" s="21" t="s">
        <v>263</v>
      </c>
      <c r="D1750" s="50">
        <v>45698</v>
      </c>
      <c r="E1750" s="21">
        <v>2</v>
      </c>
      <c r="G1750"/>
      <c r="H1750"/>
    </row>
    <row r="1751" spans="2:8">
      <c r="B1751" s="21" t="s">
        <v>194</v>
      </c>
      <c r="C1751" s="21" t="s">
        <v>263</v>
      </c>
      <c r="D1751" s="50">
        <v>45699</v>
      </c>
      <c r="E1751" s="21">
        <v>8</v>
      </c>
      <c r="G1751"/>
      <c r="H1751"/>
    </row>
    <row r="1752" spans="2:8">
      <c r="B1752" s="21" t="s">
        <v>194</v>
      </c>
      <c r="C1752" s="21" t="s">
        <v>263</v>
      </c>
      <c r="D1752" s="50">
        <v>45700</v>
      </c>
      <c r="E1752" s="21">
        <v>1</v>
      </c>
      <c r="G1752"/>
      <c r="H1752"/>
    </row>
    <row r="1753" spans="2:8">
      <c r="B1753" s="21" t="s">
        <v>194</v>
      </c>
      <c r="C1753" s="21" t="s">
        <v>263</v>
      </c>
      <c r="D1753" s="50">
        <v>45705</v>
      </c>
      <c r="E1753" s="21">
        <v>2</v>
      </c>
      <c r="G1753"/>
      <c r="H1753"/>
    </row>
    <row r="1754" spans="2:8">
      <c r="B1754" s="21" t="s">
        <v>194</v>
      </c>
      <c r="C1754" s="21" t="s">
        <v>263</v>
      </c>
      <c r="D1754" s="50">
        <v>45707</v>
      </c>
      <c r="E1754" s="21">
        <v>6</v>
      </c>
      <c r="G1754"/>
      <c r="H1754"/>
    </row>
    <row r="1755" spans="2:8">
      <c r="B1755" s="21" t="s">
        <v>194</v>
      </c>
      <c r="C1755" s="21" t="s">
        <v>263</v>
      </c>
      <c r="D1755" s="50">
        <v>45708</v>
      </c>
      <c r="E1755" s="21">
        <v>1</v>
      </c>
      <c r="G1755"/>
      <c r="H1755"/>
    </row>
    <row r="1756" spans="2:8">
      <c r="B1756" s="21" t="s">
        <v>194</v>
      </c>
      <c r="C1756" s="21" t="s">
        <v>263</v>
      </c>
      <c r="D1756" s="50">
        <v>45709</v>
      </c>
      <c r="E1756" s="21">
        <v>4</v>
      </c>
      <c r="G1756"/>
      <c r="H1756"/>
    </row>
    <row r="1757" spans="2:8">
      <c r="B1757" s="21" t="s">
        <v>194</v>
      </c>
      <c r="C1757" s="21" t="s">
        <v>263</v>
      </c>
      <c r="D1757" s="50">
        <v>45710</v>
      </c>
      <c r="E1757" s="21">
        <v>4</v>
      </c>
      <c r="G1757"/>
      <c r="H1757"/>
    </row>
    <row r="1758" spans="2:8">
      <c r="B1758" s="21" t="s">
        <v>194</v>
      </c>
      <c r="C1758" s="21" t="s">
        <v>263</v>
      </c>
      <c r="D1758" s="50">
        <v>45711</v>
      </c>
      <c r="E1758" s="21">
        <v>5</v>
      </c>
      <c r="G1758"/>
      <c r="H1758"/>
    </row>
    <row r="1759" spans="2:8">
      <c r="B1759" s="21" t="s">
        <v>194</v>
      </c>
      <c r="C1759" s="21" t="s">
        <v>263</v>
      </c>
      <c r="D1759" s="50">
        <v>45712</v>
      </c>
      <c r="E1759" s="21">
        <v>4</v>
      </c>
      <c r="G1759"/>
      <c r="H1759"/>
    </row>
    <row r="1760" spans="2:8">
      <c r="B1760" s="21" t="s">
        <v>194</v>
      </c>
      <c r="C1760" s="21" t="s">
        <v>263</v>
      </c>
      <c r="D1760" s="50">
        <v>45714</v>
      </c>
      <c r="E1760" s="21">
        <v>2</v>
      </c>
      <c r="G1760"/>
      <c r="H1760"/>
    </row>
    <row r="1761" spans="2:8">
      <c r="B1761" s="21" t="s">
        <v>194</v>
      </c>
      <c r="C1761" s="21" t="s">
        <v>263</v>
      </c>
      <c r="D1761" s="50">
        <v>45715</v>
      </c>
      <c r="E1761" s="21">
        <v>8</v>
      </c>
      <c r="G1761"/>
      <c r="H1761"/>
    </row>
    <row r="1762" spans="2:8">
      <c r="B1762" s="21" t="s">
        <v>194</v>
      </c>
      <c r="C1762" s="21" t="s">
        <v>263</v>
      </c>
      <c r="D1762" s="50">
        <v>45718</v>
      </c>
      <c r="E1762" s="21">
        <v>2</v>
      </c>
      <c r="G1762"/>
      <c r="H1762"/>
    </row>
    <row r="1763" spans="2:8">
      <c r="B1763" s="21" t="s">
        <v>194</v>
      </c>
      <c r="C1763" s="21" t="s">
        <v>263</v>
      </c>
      <c r="D1763" s="50">
        <v>45720</v>
      </c>
      <c r="E1763" s="21">
        <v>8</v>
      </c>
      <c r="G1763"/>
      <c r="H1763"/>
    </row>
    <row r="1764" spans="2:8">
      <c r="B1764" s="21" t="s">
        <v>194</v>
      </c>
      <c r="C1764" s="21" t="s">
        <v>263</v>
      </c>
      <c r="D1764" s="50">
        <v>45721</v>
      </c>
      <c r="E1764" s="21">
        <v>4</v>
      </c>
      <c r="G1764"/>
      <c r="H1764"/>
    </row>
    <row r="1765" spans="2:8">
      <c r="B1765" s="21" t="s">
        <v>194</v>
      </c>
      <c r="C1765" s="21" t="s">
        <v>263</v>
      </c>
      <c r="D1765" s="50">
        <v>45723</v>
      </c>
      <c r="E1765" s="21">
        <v>2</v>
      </c>
      <c r="G1765"/>
      <c r="H1765"/>
    </row>
    <row r="1766" spans="2:8">
      <c r="B1766" s="21" t="s">
        <v>194</v>
      </c>
      <c r="C1766" s="21" t="s">
        <v>263</v>
      </c>
      <c r="D1766" s="50">
        <v>45731</v>
      </c>
      <c r="E1766" s="21">
        <v>6</v>
      </c>
      <c r="G1766"/>
      <c r="H1766"/>
    </row>
    <row r="1767" spans="2:8">
      <c r="B1767" s="21" t="s">
        <v>194</v>
      </c>
      <c r="C1767" s="21" t="s">
        <v>263</v>
      </c>
      <c r="D1767" s="50">
        <v>45732</v>
      </c>
      <c r="E1767" s="21">
        <v>4</v>
      </c>
      <c r="G1767"/>
      <c r="H1767"/>
    </row>
    <row r="1768" spans="2:8">
      <c r="B1768" s="21" t="s">
        <v>194</v>
      </c>
      <c r="C1768" s="21" t="s">
        <v>263</v>
      </c>
      <c r="D1768" s="50">
        <v>45733</v>
      </c>
      <c r="E1768" s="21">
        <v>8</v>
      </c>
      <c r="G1768"/>
      <c r="H1768"/>
    </row>
    <row r="1769" spans="2:8">
      <c r="B1769" s="21" t="s">
        <v>194</v>
      </c>
      <c r="C1769" s="21" t="s">
        <v>263</v>
      </c>
      <c r="D1769" s="50">
        <v>45734</v>
      </c>
      <c r="E1769" s="21">
        <v>5</v>
      </c>
      <c r="G1769"/>
      <c r="H1769"/>
    </row>
    <row r="1770" spans="2:8">
      <c r="B1770" s="21" t="s">
        <v>194</v>
      </c>
      <c r="C1770" s="21" t="s">
        <v>263</v>
      </c>
      <c r="D1770" s="50">
        <v>45739</v>
      </c>
      <c r="E1770" s="21">
        <v>8</v>
      </c>
      <c r="G1770"/>
      <c r="H1770"/>
    </row>
    <row r="1771" spans="2:8">
      <c r="B1771" s="21" t="s">
        <v>194</v>
      </c>
      <c r="C1771" s="21" t="s">
        <v>263</v>
      </c>
      <c r="D1771" s="50">
        <v>45740</v>
      </c>
      <c r="E1771" s="21">
        <v>8</v>
      </c>
      <c r="G1771"/>
      <c r="H1771"/>
    </row>
    <row r="1772" spans="2:8">
      <c r="B1772" s="21" t="s">
        <v>194</v>
      </c>
      <c r="C1772" s="21" t="s">
        <v>263</v>
      </c>
      <c r="D1772" s="50">
        <v>45741</v>
      </c>
      <c r="E1772" s="21">
        <v>8</v>
      </c>
      <c r="G1772"/>
      <c r="H1772"/>
    </row>
    <row r="1773" spans="2:8">
      <c r="B1773" s="21" t="s">
        <v>194</v>
      </c>
      <c r="C1773" s="21" t="s">
        <v>263</v>
      </c>
      <c r="D1773" s="50">
        <v>45743</v>
      </c>
      <c r="E1773" s="21">
        <v>6</v>
      </c>
      <c r="G1773"/>
      <c r="H1773"/>
    </row>
    <row r="1774" spans="2:8">
      <c r="B1774" s="21" t="s">
        <v>194</v>
      </c>
      <c r="C1774" s="21" t="s">
        <v>263</v>
      </c>
      <c r="D1774" s="50">
        <v>45745</v>
      </c>
      <c r="E1774" s="21">
        <v>6</v>
      </c>
      <c r="G1774"/>
      <c r="H1774"/>
    </row>
    <row r="1775" spans="2:8">
      <c r="B1775" s="21" t="s">
        <v>194</v>
      </c>
      <c r="C1775" s="21" t="s">
        <v>263</v>
      </c>
      <c r="D1775" s="50">
        <v>45747</v>
      </c>
      <c r="E1775" s="21">
        <v>3</v>
      </c>
      <c r="G1775"/>
      <c r="H1775"/>
    </row>
    <row r="1776" spans="2:8">
      <c r="B1776" s="21" t="s">
        <v>200</v>
      </c>
      <c r="C1776" s="21" t="s">
        <v>264</v>
      </c>
      <c r="D1776" s="50">
        <v>45661</v>
      </c>
      <c r="E1776" s="21">
        <v>5</v>
      </c>
      <c r="G1776"/>
      <c r="H1776"/>
    </row>
    <row r="1777" spans="2:8">
      <c r="B1777" s="21" t="s">
        <v>200</v>
      </c>
      <c r="C1777" s="21" t="s">
        <v>264</v>
      </c>
      <c r="D1777" s="50">
        <v>45673</v>
      </c>
      <c r="E1777" s="21">
        <v>8</v>
      </c>
      <c r="G1777"/>
      <c r="H1777"/>
    </row>
    <row r="1778" spans="2:8">
      <c r="B1778" s="21" t="s">
        <v>200</v>
      </c>
      <c r="C1778" s="21" t="s">
        <v>264</v>
      </c>
      <c r="D1778" s="50">
        <v>45676</v>
      </c>
      <c r="E1778" s="21">
        <v>2</v>
      </c>
      <c r="G1778"/>
      <c r="H1778"/>
    </row>
    <row r="1779" spans="2:8">
      <c r="B1779" s="21" t="s">
        <v>200</v>
      </c>
      <c r="C1779" s="21" t="s">
        <v>264</v>
      </c>
      <c r="D1779" s="50">
        <v>45683</v>
      </c>
      <c r="E1779" s="21">
        <v>8</v>
      </c>
      <c r="G1779"/>
      <c r="H1779"/>
    </row>
    <row r="1780" spans="2:8">
      <c r="B1780" s="21" t="s">
        <v>200</v>
      </c>
      <c r="C1780" s="21" t="s">
        <v>264</v>
      </c>
      <c r="D1780" s="50">
        <v>45688</v>
      </c>
      <c r="E1780" s="21">
        <v>8</v>
      </c>
      <c r="G1780"/>
      <c r="H1780"/>
    </row>
    <row r="1781" spans="2:8">
      <c r="B1781" s="21" t="s">
        <v>200</v>
      </c>
      <c r="C1781" s="21" t="s">
        <v>264</v>
      </c>
      <c r="D1781" s="50">
        <v>45692</v>
      </c>
      <c r="E1781" s="21">
        <v>5</v>
      </c>
      <c r="G1781"/>
      <c r="H1781"/>
    </row>
    <row r="1782" spans="2:8">
      <c r="B1782" s="21" t="s">
        <v>200</v>
      </c>
      <c r="C1782" s="21" t="s">
        <v>264</v>
      </c>
      <c r="D1782" s="50">
        <v>45694</v>
      </c>
      <c r="E1782" s="21">
        <v>8</v>
      </c>
      <c r="G1782"/>
      <c r="H1782"/>
    </row>
    <row r="1783" spans="2:8">
      <c r="B1783" s="21" t="s">
        <v>200</v>
      </c>
      <c r="C1783" s="21" t="s">
        <v>264</v>
      </c>
      <c r="D1783" s="50">
        <v>45695</v>
      </c>
      <c r="E1783" s="21">
        <v>8</v>
      </c>
      <c r="G1783"/>
      <c r="H1783"/>
    </row>
    <row r="1784" spans="2:8">
      <c r="B1784" s="21" t="s">
        <v>200</v>
      </c>
      <c r="C1784" s="21" t="s">
        <v>264</v>
      </c>
      <c r="D1784" s="50">
        <v>45696</v>
      </c>
      <c r="E1784" s="21">
        <v>8</v>
      </c>
      <c r="G1784"/>
      <c r="H1784"/>
    </row>
    <row r="1785" spans="2:8">
      <c r="B1785" s="21" t="s">
        <v>200</v>
      </c>
      <c r="C1785" s="21" t="s">
        <v>264</v>
      </c>
      <c r="D1785" s="50">
        <v>45697</v>
      </c>
      <c r="E1785" s="21">
        <v>7</v>
      </c>
      <c r="G1785"/>
      <c r="H1785"/>
    </row>
    <row r="1786" spans="2:8">
      <c r="B1786" s="21" t="s">
        <v>200</v>
      </c>
      <c r="C1786" s="21" t="s">
        <v>264</v>
      </c>
      <c r="D1786" s="50">
        <v>45698</v>
      </c>
      <c r="E1786" s="21">
        <v>4</v>
      </c>
      <c r="G1786"/>
      <c r="H1786"/>
    </row>
    <row r="1787" spans="2:8">
      <c r="B1787" s="21" t="s">
        <v>200</v>
      </c>
      <c r="C1787" s="21" t="s">
        <v>264</v>
      </c>
      <c r="D1787" s="50">
        <v>45700</v>
      </c>
      <c r="E1787" s="21">
        <v>8</v>
      </c>
      <c r="G1787"/>
      <c r="H1787"/>
    </row>
    <row r="1788" spans="2:8">
      <c r="B1788" s="21" t="s">
        <v>200</v>
      </c>
      <c r="C1788" s="21" t="s">
        <v>264</v>
      </c>
      <c r="D1788" s="50">
        <v>45701</v>
      </c>
      <c r="E1788" s="21">
        <v>8</v>
      </c>
      <c r="G1788"/>
      <c r="H1788"/>
    </row>
    <row r="1789" spans="2:8">
      <c r="B1789" s="21" t="s">
        <v>200</v>
      </c>
      <c r="C1789" s="21" t="s">
        <v>264</v>
      </c>
      <c r="D1789" s="50">
        <v>45705</v>
      </c>
      <c r="E1789" s="21">
        <v>3</v>
      </c>
      <c r="G1789"/>
      <c r="H1789"/>
    </row>
    <row r="1790" spans="2:8">
      <c r="B1790" s="21" t="s">
        <v>200</v>
      </c>
      <c r="C1790" s="21" t="s">
        <v>264</v>
      </c>
      <c r="D1790" s="50">
        <v>45706</v>
      </c>
      <c r="E1790" s="21">
        <v>8</v>
      </c>
      <c r="G1790"/>
      <c r="H1790"/>
    </row>
    <row r="1791" spans="2:8">
      <c r="B1791" s="21" t="s">
        <v>200</v>
      </c>
      <c r="C1791" s="21" t="s">
        <v>264</v>
      </c>
      <c r="D1791" s="50">
        <v>45709</v>
      </c>
      <c r="E1791" s="21">
        <v>5</v>
      </c>
      <c r="G1791"/>
      <c r="H1791"/>
    </row>
    <row r="1792" spans="2:8">
      <c r="B1792" s="21" t="s">
        <v>200</v>
      </c>
      <c r="C1792" s="21" t="s">
        <v>264</v>
      </c>
      <c r="D1792" s="50">
        <v>45711</v>
      </c>
      <c r="E1792" s="21">
        <v>6</v>
      </c>
      <c r="G1792"/>
      <c r="H1792"/>
    </row>
    <row r="1793" spans="2:8">
      <c r="B1793" s="21" t="s">
        <v>200</v>
      </c>
      <c r="C1793" s="21" t="s">
        <v>264</v>
      </c>
      <c r="D1793" s="50">
        <v>45720</v>
      </c>
      <c r="E1793" s="21">
        <v>5</v>
      </c>
      <c r="G1793"/>
      <c r="H1793"/>
    </row>
    <row r="1794" spans="2:8">
      <c r="B1794" s="21" t="s">
        <v>200</v>
      </c>
      <c r="C1794" s="21" t="s">
        <v>264</v>
      </c>
      <c r="D1794" s="50">
        <v>45722</v>
      </c>
      <c r="E1794" s="21">
        <v>8</v>
      </c>
      <c r="G1794"/>
      <c r="H1794"/>
    </row>
    <row r="1795" spans="2:8">
      <c r="B1795" s="21" t="s">
        <v>200</v>
      </c>
      <c r="C1795" s="21" t="s">
        <v>264</v>
      </c>
      <c r="D1795" s="50">
        <v>45724</v>
      </c>
      <c r="E1795" s="21">
        <v>8</v>
      </c>
      <c r="G1795"/>
      <c r="H1795"/>
    </row>
    <row r="1796" spans="2:8">
      <c r="B1796" s="21" t="s">
        <v>200</v>
      </c>
      <c r="C1796" s="21" t="s">
        <v>264</v>
      </c>
      <c r="D1796" s="50">
        <v>45725</v>
      </c>
      <c r="E1796" s="21">
        <v>3</v>
      </c>
      <c r="G1796"/>
      <c r="H1796"/>
    </row>
    <row r="1797" spans="2:8">
      <c r="B1797" s="21" t="s">
        <v>200</v>
      </c>
      <c r="C1797" s="21" t="s">
        <v>264</v>
      </c>
      <c r="D1797" s="50">
        <v>45729</v>
      </c>
      <c r="E1797" s="21">
        <v>7</v>
      </c>
      <c r="G1797"/>
      <c r="H1797"/>
    </row>
    <row r="1798" spans="2:8">
      <c r="B1798" s="21" t="s">
        <v>200</v>
      </c>
      <c r="C1798" s="21" t="s">
        <v>264</v>
      </c>
      <c r="D1798" s="50">
        <v>45730</v>
      </c>
      <c r="E1798" s="21">
        <v>5</v>
      </c>
      <c r="G1798"/>
      <c r="H1798"/>
    </row>
    <row r="1799" spans="2:8">
      <c r="B1799" s="21" t="s">
        <v>200</v>
      </c>
      <c r="C1799" s="21" t="s">
        <v>264</v>
      </c>
      <c r="D1799" s="50">
        <v>45734</v>
      </c>
      <c r="E1799" s="21">
        <v>6</v>
      </c>
      <c r="G1799"/>
      <c r="H1799"/>
    </row>
    <row r="1800" spans="2:8">
      <c r="B1800" s="21" t="s">
        <v>200</v>
      </c>
      <c r="C1800" s="21" t="s">
        <v>264</v>
      </c>
      <c r="D1800" s="50">
        <v>45735</v>
      </c>
      <c r="E1800" s="21">
        <v>8</v>
      </c>
      <c r="G1800"/>
      <c r="H1800"/>
    </row>
    <row r="1801" spans="2:8">
      <c r="B1801" s="21" t="s">
        <v>200</v>
      </c>
      <c r="C1801" s="21" t="s">
        <v>264</v>
      </c>
      <c r="D1801" s="50">
        <v>45739</v>
      </c>
      <c r="E1801" s="21">
        <v>8</v>
      </c>
      <c r="G1801"/>
      <c r="H1801"/>
    </row>
    <row r="1802" spans="2:8">
      <c r="B1802" s="21" t="s">
        <v>200</v>
      </c>
      <c r="C1802" s="21" t="s">
        <v>264</v>
      </c>
      <c r="D1802" s="50">
        <v>45742</v>
      </c>
      <c r="E1802" s="21">
        <v>8</v>
      </c>
      <c r="G1802"/>
      <c r="H1802"/>
    </row>
    <row r="1803" spans="2:8">
      <c r="B1803" s="21" t="s">
        <v>200</v>
      </c>
      <c r="C1803" s="21" t="s">
        <v>264</v>
      </c>
      <c r="D1803" s="50">
        <v>45743</v>
      </c>
      <c r="E1803" s="21">
        <v>4</v>
      </c>
      <c r="G1803"/>
      <c r="H1803"/>
    </row>
    <row r="1804" spans="2:8">
      <c r="B1804" s="21" t="s">
        <v>200</v>
      </c>
      <c r="C1804" s="21" t="s">
        <v>264</v>
      </c>
      <c r="D1804" s="50">
        <v>45745</v>
      </c>
      <c r="E1804" s="21">
        <v>8</v>
      </c>
      <c r="G1804"/>
      <c r="H1804"/>
    </row>
    <row r="1805" spans="2:8">
      <c r="B1805" s="21" t="s">
        <v>200</v>
      </c>
      <c r="C1805" s="21" t="s">
        <v>264</v>
      </c>
      <c r="D1805" s="50">
        <v>45746</v>
      </c>
      <c r="E1805" s="21">
        <v>5</v>
      </c>
      <c r="G1805"/>
      <c r="H1805"/>
    </row>
    <row r="1806" spans="2:8">
      <c r="B1806" s="21" t="s">
        <v>284</v>
      </c>
      <c r="C1806" s="21" t="s">
        <v>265</v>
      </c>
      <c r="D1806" s="50">
        <v>45659</v>
      </c>
      <c r="E1806" s="21">
        <v>7</v>
      </c>
      <c r="G1806"/>
      <c r="H1806"/>
    </row>
    <row r="1807" spans="2:8">
      <c r="B1807" s="21" t="s">
        <v>284</v>
      </c>
      <c r="C1807" s="21" t="s">
        <v>265</v>
      </c>
      <c r="D1807" s="50">
        <v>45660</v>
      </c>
      <c r="E1807" s="21">
        <v>1</v>
      </c>
      <c r="G1807"/>
      <c r="H1807"/>
    </row>
    <row r="1808" spans="2:8">
      <c r="B1808" s="21" t="s">
        <v>284</v>
      </c>
      <c r="C1808" s="21" t="s">
        <v>265</v>
      </c>
      <c r="D1808" s="50">
        <v>45661</v>
      </c>
      <c r="E1808" s="21">
        <v>1</v>
      </c>
      <c r="G1808"/>
      <c r="H1808"/>
    </row>
    <row r="1809" spans="2:8">
      <c r="B1809" s="21" t="s">
        <v>284</v>
      </c>
      <c r="C1809" s="21" t="s">
        <v>265</v>
      </c>
      <c r="D1809" s="50">
        <v>45664</v>
      </c>
      <c r="E1809" s="21">
        <v>5</v>
      </c>
      <c r="G1809"/>
      <c r="H1809"/>
    </row>
    <row r="1810" spans="2:8">
      <c r="B1810" s="21" t="s">
        <v>284</v>
      </c>
      <c r="C1810" s="21" t="s">
        <v>265</v>
      </c>
      <c r="D1810" s="50">
        <v>45666</v>
      </c>
      <c r="E1810" s="21">
        <v>7</v>
      </c>
      <c r="G1810"/>
      <c r="H1810"/>
    </row>
    <row r="1811" spans="2:8">
      <c r="B1811" s="21" t="s">
        <v>284</v>
      </c>
      <c r="C1811" s="21" t="s">
        <v>265</v>
      </c>
      <c r="D1811" s="50">
        <v>45668</v>
      </c>
      <c r="E1811" s="21">
        <v>4</v>
      </c>
      <c r="G1811"/>
      <c r="H1811"/>
    </row>
    <row r="1812" spans="2:8">
      <c r="B1812" s="21" t="s">
        <v>284</v>
      </c>
      <c r="C1812" s="21" t="s">
        <v>265</v>
      </c>
      <c r="D1812" s="50">
        <v>45675</v>
      </c>
      <c r="E1812" s="21">
        <v>8</v>
      </c>
      <c r="G1812"/>
      <c r="H1812"/>
    </row>
    <row r="1813" spans="2:8">
      <c r="B1813" s="21" t="s">
        <v>284</v>
      </c>
      <c r="C1813" s="21" t="s">
        <v>265</v>
      </c>
      <c r="D1813" s="50">
        <v>45677</v>
      </c>
      <c r="E1813" s="21">
        <v>3</v>
      </c>
      <c r="G1813"/>
      <c r="H1813"/>
    </row>
    <row r="1814" spans="2:8">
      <c r="B1814" s="21" t="s">
        <v>284</v>
      </c>
      <c r="C1814" s="21" t="s">
        <v>265</v>
      </c>
      <c r="D1814" s="50">
        <v>45686</v>
      </c>
      <c r="E1814" s="21">
        <v>8</v>
      </c>
      <c r="G1814"/>
      <c r="H1814"/>
    </row>
    <row r="1815" spans="2:8">
      <c r="B1815" s="21" t="s">
        <v>284</v>
      </c>
      <c r="C1815" s="21" t="s">
        <v>265</v>
      </c>
      <c r="D1815" s="50">
        <v>45688</v>
      </c>
      <c r="E1815" s="21">
        <v>2</v>
      </c>
      <c r="G1815"/>
      <c r="H1815"/>
    </row>
    <row r="1816" spans="2:8">
      <c r="B1816" s="21" t="s">
        <v>284</v>
      </c>
      <c r="C1816" s="21" t="s">
        <v>265</v>
      </c>
      <c r="D1816" s="50">
        <v>45690</v>
      </c>
      <c r="E1816" s="21">
        <v>8</v>
      </c>
      <c r="G1816"/>
      <c r="H1816"/>
    </row>
    <row r="1817" spans="2:8">
      <c r="B1817" s="21" t="s">
        <v>284</v>
      </c>
      <c r="C1817" s="21" t="s">
        <v>265</v>
      </c>
      <c r="D1817" s="50">
        <v>45700</v>
      </c>
      <c r="E1817" s="21">
        <v>5</v>
      </c>
      <c r="G1817"/>
      <c r="H1817"/>
    </row>
    <row r="1818" spans="2:8">
      <c r="B1818" s="21" t="s">
        <v>284</v>
      </c>
      <c r="C1818" s="21" t="s">
        <v>265</v>
      </c>
      <c r="D1818" s="50">
        <v>45706</v>
      </c>
      <c r="E1818" s="21">
        <v>8</v>
      </c>
      <c r="G1818"/>
      <c r="H1818"/>
    </row>
    <row r="1819" spans="2:8">
      <c r="B1819" s="21" t="s">
        <v>284</v>
      </c>
      <c r="C1819" s="21" t="s">
        <v>265</v>
      </c>
      <c r="D1819" s="50">
        <v>45707</v>
      </c>
      <c r="E1819" s="21">
        <v>3</v>
      </c>
      <c r="G1819"/>
      <c r="H1819"/>
    </row>
    <row r="1820" spans="2:8">
      <c r="B1820" s="21" t="s">
        <v>284</v>
      </c>
      <c r="C1820" s="21" t="s">
        <v>265</v>
      </c>
      <c r="D1820" s="50">
        <v>45709</v>
      </c>
      <c r="E1820" s="21">
        <v>5</v>
      </c>
      <c r="G1820"/>
      <c r="H1820"/>
    </row>
    <row r="1821" spans="2:8">
      <c r="B1821" s="21" t="s">
        <v>284</v>
      </c>
      <c r="C1821" s="21" t="s">
        <v>265</v>
      </c>
      <c r="D1821" s="50">
        <v>45710</v>
      </c>
      <c r="E1821" s="21">
        <v>8</v>
      </c>
      <c r="G1821"/>
      <c r="H1821"/>
    </row>
    <row r="1822" spans="2:8">
      <c r="B1822" s="21" t="s">
        <v>284</v>
      </c>
      <c r="C1822" s="21" t="s">
        <v>265</v>
      </c>
      <c r="D1822" s="50">
        <v>45711</v>
      </c>
      <c r="E1822" s="21">
        <v>7</v>
      </c>
      <c r="G1822"/>
      <c r="H1822"/>
    </row>
    <row r="1823" spans="2:8">
      <c r="B1823" s="21" t="s">
        <v>284</v>
      </c>
      <c r="C1823" s="21" t="s">
        <v>265</v>
      </c>
      <c r="D1823" s="50">
        <v>45712</v>
      </c>
      <c r="E1823" s="21">
        <v>1</v>
      </c>
      <c r="G1823"/>
      <c r="H1823"/>
    </row>
    <row r="1824" spans="2:8">
      <c r="B1824" s="21" t="s">
        <v>284</v>
      </c>
      <c r="C1824" s="21" t="s">
        <v>265</v>
      </c>
      <c r="D1824" s="50">
        <v>45716</v>
      </c>
      <c r="E1824" s="21">
        <v>8</v>
      </c>
      <c r="G1824"/>
      <c r="H1824"/>
    </row>
    <row r="1825" spans="2:8">
      <c r="B1825" s="21" t="s">
        <v>284</v>
      </c>
      <c r="C1825" s="21" t="s">
        <v>265</v>
      </c>
      <c r="D1825" s="50">
        <v>45717</v>
      </c>
      <c r="E1825" s="21">
        <v>1</v>
      </c>
      <c r="G1825"/>
      <c r="H1825"/>
    </row>
    <row r="1826" spans="2:8">
      <c r="B1826" s="21" t="s">
        <v>284</v>
      </c>
      <c r="C1826" s="21" t="s">
        <v>265</v>
      </c>
      <c r="D1826" s="50">
        <v>45720</v>
      </c>
      <c r="E1826" s="21">
        <v>3</v>
      </c>
      <c r="G1826"/>
      <c r="H1826"/>
    </row>
    <row r="1827" spans="2:8">
      <c r="B1827" s="21" t="s">
        <v>284</v>
      </c>
      <c r="C1827" s="21" t="s">
        <v>265</v>
      </c>
      <c r="D1827" s="50">
        <v>45721</v>
      </c>
      <c r="E1827" s="21">
        <v>8</v>
      </c>
      <c r="G1827"/>
      <c r="H1827"/>
    </row>
    <row r="1828" spans="2:8">
      <c r="B1828" s="21" t="s">
        <v>284</v>
      </c>
      <c r="C1828" s="21" t="s">
        <v>265</v>
      </c>
      <c r="D1828" s="50">
        <v>45728</v>
      </c>
      <c r="E1828" s="21">
        <v>2</v>
      </c>
      <c r="G1828"/>
      <c r="H1828"/>
    </row>
    <row r="1829" spans="2:8">
      <c r="B1829" s="21" t="s">
        <v>284</v>
      </c>
      <c r="C1829" s="21" t="s">
        <v>265</v>
      </c>
      <c r="D1829" s="50">
        <v>45730</v>
      </c>
      <c r="E1829" s="21">
        <v>3</v>
      </c>
      <c r="G1829"/>
      <c r="H1829"/>
    </row>
    <row r="1830" spans="2:8">
      <c r="B1830" s="21" t="s">
        <v>284</v>
      </c>
      <c r="C1830" s="21" t="s">
        <v>265</v>
      </c>
      <c r="D1830" s="50">
        <v>45733</v>
      </c>
      <c r="E1830" s="21">
        <v>8</v>
      </c>
      <c r="G1830"/>
      <c r="H1830"/>
    </row>
    <row r="1831" spans="2:8">
      <c r="B1831" s="21" t="s">
        <v>284</v>
      </c>
      <c r="C1831" s="21" t="s">
        <v>265</v>
      </c>
      <c r="D1831" s="50">
        <v>45734</v>
      </c>
      <c r="E1831" s="21">
        <v>1</v>
      </c>
      <c r="G1831"/>
      <c r="H1831"/>
    </row>
    <row r="1832" spans="2:8">
      <c r="B1832" s="21" t="s">
        <v>284</v>
      </c>
      <c r="C1832" s="21" t="s">
        <v>265</v>
      </c>
      <c r="D1832" s="50">
        <v>45736</v>
      </c>
      <c r="E1832" s="21">
        <v>6</v>
      </c>
      <c r="G1832"/>
      <c r="H1832"/>
    </row>
    <row r="1833" spans="2:8">
      <c r="B1833" s="21" t="s">
        <v>284</v>
      </c>
      <c r="C1833" s="21" t="s">
        <v>265</v>
      </c>
      <c r="D1833" s="50">
        <v>45737</v>
      </c>
      <c r="E1833" s="21">
        <v>8</v>
      </c>
      <c r="G1833"/>
      <c r="H1833"/>
    </row>
    <row r="1834" spans="2:8">
      <c r="B1834" s="21" t="s">
        <v>284</v>
      </c>
      <c r="C1834" s="21" t="s">
        <v>265</v>
      </c>
      <c r="D1834" s="50">
        <v>45739</v>
      </c>
      <c r="E1834" s="21">
        <v>8</v>
      </c>
      <c r="G1834"/>
      <c r="H1834"/>
    </row>
    <row r="1835" spans="2:8">
      <c r="B1835" s="21" t="s">
        <v>284</v>
      </c>
      <c r="C1835" s="21" t="s">
        <v>265</v>
      </c>
      <c r="D1835" s="50">
        <v>45740</v>
      </c>
      <c r="E1835" s="21">
        <v>4</v>
      </c>
      <c r="G1835"/>
      <c r="H1835"/>
    </row>
    <row r="1836" spans="2:8">
      <c r="B1836" s="21" t="s">
        <v>284</v>
      </c>
      <c r="C1836" s="21" t="s">
        <v>265</v>
      </c>
      <c r="D1836" s="50">
        <v>45741</v>
      </c>
      <c r="E1836" s="21">
        <v>1</v>
      </c>
      <c r="G1836"/>
      <c r="H1836"/>
    </row>
    <row r="1837" spans="2:8">
      <c r="B1837" s="21" t="s">
        <v>284</v>
      </c>
      <c r="C1837" s="21" t="s">
        <v>265</v>
      </c>
      <c r="D1837" s="50">
        <v>45742</v>
      </c>
      <c r="E1837" s="21">
        <v>4</v>
      </c>
      <c r="G1837"/>
      <c r="H1837"/>
    </row>
    <row r="1838" spans="2:8">
      <c r="B1838" s="21" t="s">
        <v>284</v>
      </c>
      <c r="C1838" s="21" t="s">
        <v>265</v>
      </c>
      <c r="D1838" s="50">
        <v>45745</v>
      </c>
      <c r="E1838" s="21">
        <v>8</v>
      </c>
      <c r="G1838"/>
      <c r="H1838"/>
    </row>
    <row r="1839" spans="2:8">
      <c r="B1839" s="70" t="s">
        <v>284</v>
      </c>
      <c r="C1839" s="70" t="s">
        <v>265</v>
      </c>
      <c r="D1839" s="71">
        <v>45746</v>
      </c>
      <c r="E1839" s="70">
        <v>6</v>
      </c>
      <c r="G1839"/>
      <c r="H1839"/>
    </row>
  </sheetData>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89FE8-EFB4-40E9-9B50-EDC3F26AE073}">
  <dimension ref="B4:E81"/>
  <sheetViews>
    <sheetView topLeftCell="A28" workbookViewId="0">
      <selection activeCell="H65" sqref="H65"/>
    </sheetView>
  </sheetViews>
  <sheetFormatPr defaultRowHeight="13.8"/>
  <cols>
    <col min="1" max="1" width="8.88671875" style="84"/>
    <col min="2" max="2" width="19.609375" style="84" customWidth="1"/>
    <col min="3" max="4" width="2" style="84" bestFit="1" customWidth="1"/>
    <col min="5" max="5" width="2.27734375" style="84" customWidth="1"/>
    <col min="6" max="16384" width="8.88671875" style="84"/>
  </cols>
  <sheetData>
    <row r="4" spans="2:5">
      <c r="B4" s="84" t="s">
        <v>82</v>
      </c>
    </row>
    <row r="5" spans="2:5">
      <c r="B5" s="84" t="s">
        <v>403</v>
      </c>
      <c r="C5" s="84" cm="1">
        <f t="array" ref="C5:E5">_xlfn.IFNA(_xlfn.XLOOKUP(_xlfn.TEXTAFTER(B5,", ")&amp;" "&amp;_xlfn.TEXTBEFORE(B5,","),_tBudget[Name],_tBudget[[Budet]:[Delta]],""),"")</f>
        <v>130</v>
      </c>
      <c r="D5" s="84">
        <v>134</v>
      </c>
      <c r="E5" s="84">
        <v>4</v>
      </c>
    </row>
    <row r="6" spans="2:5">
      <c r="B6" s="84" t="s">
        <v>389</v>
      </c>
      <c r="C6" s="84" cm="1">
        <f t="array" ref="C6:E6">_xlfn.IFNA(_xlfn.XLOOKUP(_xlfn.TEXTAFTER(B6,", ")&amp;" "&amp;_xlfn.TEXTBEFORE(B6,","),_tBudget[Name],_tBudget[[Budet]:[Delta]],""),"")</f>
        <v>120</v>
      </c>
      <c r="D6" s="84">
        <v>117</v>
      </c>
      <c r="E6" s="84">
        <v>3</v>
      </c>
    </row>
    <row r="7" spans="2:5">
      <c r="B7" s="84" t="s">
        <v>378</v>
      </c>
      <c r="C7" s="84" cm="1">
        <f t="array" ref="C7:E7">_xlfn.IFNA(_xlfn.XLOOKUP(_xlfn.TEXTAFTER(B7,", ")&amp;" "&amp;_xlfn.TEXTBEFORE(B7,","),_tBudget[Name],_tBudget[[Budet]:[Delta]],""),"")</f>
        <v>85</v>
      </c>
      <c r="D7" s="84">
        <v>90</v>
      </c>
      <c r="E7" s="84">
        <v>5</v>
      </c>
    </row>
    <row r="8" spans="2:5">
      <c r="B8" s="84" t="s">
        <v>404</v>
      </c>
      <c r="C8" s="84" cm="1">
        <f t="array" ref="C8:E8">_xlfn.IFNA(_xlfn.XLOOKUP(_xlfn.TEXTAFTER(B8,", ")&amp;" "&amp;_xlfn.TEXTBEFORE(B8,","),_tBudget[Name],_tBudget[[Budet]:[Delta]],""),"")</f>
        <v>120</v>
      </c>
      <c r="D8" s="84">
        <v>122</v>
      </c>
      <c r="E8" s="84">
        <v>2</v>
      </c>
    </row>
    <row r="9" spans="2:5">
      <c r="B9" s="84" t="s">
        <v>405</v>
      </c>
      <c r="C9" s="84" cm="1">
        <f t="array" ref="C9:E9">_xlfn.IFNA(_xlfn.XLOOKUP(_xlfn.TEXTAFTER(B9,", ")&amp;" "&amp;_xlfn.TEXTBEFORE(B9,","),_tBudget[Name],_tBudget[[Budet]:[Delta]],""),"")</f>
        <v>160</v>
      </c>
      <c r="D9" s="84">
        <v>164</v>
      </c>
      <c r="E9" s="84">
        <v>4</v>
      </c>
    </row>
    <row r="10" spans="2:5">
      <c r="B10" s="84" t="s">
        <v>0</v>
      </c>
      <c r="C10" s="84" t="str" cm="1">
        <f t="array" ref="C10">_xlfn.IFNA(_xlfn.XLOOKUP(_xlfn.TEXTAFTER(B10,", ")&amp;" "&amp;_xlfn.TEXTBEFORE(B10,","),_tBudget[Name],_tBudget[[Budet]:[Delta]],""),"")</f>
        <v/>
      </c>
    </row>
    <row r="11" spans="2:5">
      <c r="B11" s="84" t="s">
        <v>85</v>
      </c>
      <c r="C11" s="84" t="str" cm="1">
        <f t="array" ref="C11">_xlfn.IFNA(_xlfn.XLOOKUP(_xlfn.TEXTAFTER(B11,", ")&amp;" "&amp;_xlfn.TEXTBEFORE(B11,","),_tBudget[Name],_tBudget[[Budet]:[Delta]],""),"")</f>
        <v/>
      </c>
    </row>
    <row r="12" spans="2:5">
      <c r="B12" s="84" t="s">
        <v>155</v>
      </c>
      <c r="C12" s="84" cm="1">
        <f t="array" ref="C12:E12">_xlfn.IFNA(_xlfn.XLOOKUP(_xlfn.TEXTAFTER(B12,", ")&amp;" "&amp;_xlfn.TEXTBEFORE(B12,","),_tBudget[Name],_tBudget[[Budet]:[Delta]],""),"")</f>
        <v>155</v>
      </c>
      <c r="D12" s="84">
        <v>156</v>
      </c>
      <c r="E12" s="84">
        <v>1</v>
      </c>
    </row>
    <row r="13" spans="2:5">
      <c r="B13" s="84" t="s">
        <v>406</v>
      </c>
      <c r="C13" s="84" cm="1">
        <f t="array" ref="C13:E13">_xlfn.IFNA(_xlfn.XLOOKUP(_xlfn.TEXTAFTER(B13,", ")&amp;" "&amp;_xlfn.TEXTBEFORE(B13,","),_tBudget[Name],_tBudget[[Budet]:[Delta]],""),"")</f>
        <v>115</v>
      </c>
      <c r="D13" s="84">
        <v>117</v>
      </c>
      <c r="E13" s="84">
        <v>2</v>
      </c>
    </row>
    <row r="14" spans="2:5">
      <c r="B14" s="84" t="s">
        <v>407</v>
      </c>
      <c r="C14" s="84" cm="1">
        <f t="array" ref="C14:E14">_xlfn.IFNA(_xlfn.XLOOKUP(_xlfn.TEXTAFTER(B14,", ")&amp;" "&amp;_xlfn.TEXTBEFORE(B14,","),_tBudget[Name],_tBudget[[Budet]:[Delta]],""),"")</f>
        <v>110</v>
      </c>
      <c r="D14" s="84">
        <v>106</v>
      </c>
      <c r="E14" s="84">
        <v>4</v>
      </c>
    </row>
    <row r="15" spans="2:5">
      <c r="B15" s="84" t="s">
        <v>408</v>
      </c>
      <c r="C15" s="84" cm="1">
        <f t="array" ref="C15:E15">_xlfn.IFNA(_xlfn.XLOOKUP(_xlfn.TEXTAFTER(B15,", ")&amp;" "&amp;_xlfn.TEXTBEFORE(B15,","),_tBudget[Name],_tBudget[[Budet]:[Delta]],""),"")</f>
        <v>70</v>
      </c>
      <c r="D15" s="84">
        <v>48</v>
      </c>
      <c r="E15" s="84">
        <v>22</v>
      </c>
    </row>
    <row r="16" spans="2:5">
      <c r="B16" s="84" t="s">
        <v>138</v>
      </c>
      <c r="C16" s="84" cm="1">
        <f t="array" ref="C16:E16">_xlfn.IFNA(_xlfn.XLOOKUP(_xlfn.TEXTAFTER(B16,", ")&amp;" "&amp;_xlfn.TEXTBEFORE(B16,","),_tBudget[Name],_tBudget[[Budet]:[Delta]],""),"")</f>
        <v>135</v>
      </c>
      <c r="D16" s="84">
        <v>138</v>
      </c>
      <c r="E16" s="84">
        <v>3</v>
      </c>
    </row>
    <row r="17" spans="2:5">
      <c r="B17" s="84" t="s">
        <v>409</v>
      </c>
      <c r="C17" s="84" cm="1">
        <f t="array" ref="C17:E17">_xlfn.IFNA(_xlfn.XLOOKUP(_xlfn.TEXTAFTER(B17,", ")&amp;" "&amp;_xlfn.TEXTBEFORE(B17,","),_tBudget[Name],_tBudget[[Budet]:[Delta]],""),"")</f>
        <v>130</v>
      </c>
      <c r="D17" s="84">
        <v>120</v>
      </c>
      <c r="E17" s="84">
        <v>10</v>
      </c>
    </row>
    <row r="18" spans="2:5">
      <c r="B18" s="84" t="s">
        <v>410</v>
      </c>
      <c r="C18" s="84" cm="1">
        <f t="array" ref="C18:E18">_xlfn.IFNA(_xlfn.XLOOKUP(_xlfn.TEXTAFTER(B18,", ")&amp;" "&amp;_xlfn.TEXTBEFORE(B18,","),_tBudget[Name],_tBudget[[Budet]:[Delta]],""),"")</f>
        <v>90</v>
      </c>
      <c r="D18" s="84">
        <v>93</v>
      </c>
      <c r="E18" s="84">
        <v>3</v>
      </c>
    </row>
    <row r="19" spans="2:5">
      <c r="B19" s="84" t="s">
        <v>381</v>
      </c>
      <c r="C19" s="84" cm="1">
        <f t="array" ref="C19:E19">_xlfn.IFNA(_xlfn.XLOOKUP(_xlfn.TEXTAFTER(B19,", ")&amp;" "&amp;_xlfn.TEXTBEFORE(B19,","),_tBudget[Name],_tBudget[[Budet]:[Delta]],""),"")</f>
        <v>120</v>
      </c>
      <c r="D19" s="84">
        <v>119</v>
      </c>
      <c r="E19" s="84">
        <v>1</v>
      </c>
    </row>
    <row r="20" spans="2:5">
      <c r="B20" s="84" t="s">
        <v>0</v>
      </c>
      <c r="C20" s="84" t="str" cm="1">
        <f t="array" ref="C20">_xlfn.IFNA(_xlfn.XLOOKUP(_xlfn.TEXTAFTER(B20,", ")&amp;" "&amp;_xlfn.TEXTBEFORE(B20,","),_tBudget[Name],_tBudget[[Budet]:[Delta]],""),"")</f>
        <v/>
      </c>
    </row>
    <row r="21" spans="2:5">
      <c r="B21" s="84" t="s">
        <v>84</v>
      </c>
      <c r="C21" s="84" t="str" cm="1">
        <f t="array" ref="C21">_xlfn.IFNA(_xlfn.XLOOKUP(_xlfn.TEXTAFTER(B21,", ")&amp;" "&amp;_xlfn.TEXTBEFORE(B21,","),_tBudget[Name],_tBudget[[Budet]:[Delta]],""),"")</f>
        <v/>
      </c>
    </row>
    <row r="22" spans="2:5">
      <c r="B22" s="84" t="s">
        <v>411</v>
      </c>
      <c r="C22" s="84" cm="1">
        <f t="array" ref="C22:E22">_xlfn.IFNA(_xlfn.XLOOKUP(_xlfn.TEXTAFTER(B22,", ")&amp;" "&amp;_xlfn.TEXTBEFORE(B22,","),_tBudget[Name],_tBudget[[Budet]:[Delta]],""),"")</f>
        <v>140</v>
      </c>
      <c r="D22" s="84">
        <v>121</v>
      </c>
      <c r="E22" s="84">
        <v>19</v>
      </c>
    </row>
    <row r="23" spans="2:5">
      <c r="B23" s="84" t="s">
        <v>412</v>
      </c>
      <c r="C23" s="84" cm="1">
        <f t="array" ref="C23:E23">_xlfn.IFNA(_xlfn.XLOOKUP(_xlfn.TEXTAFTER(B23,", ")&amp;" "&amp;_xlfn.TEXTBEFORE(B23,","),_tBudget[Name],_tBudget[[Budet]:[Delta]],""),"")</f>
        <v>95</v>
      </c>
      <c r="D23" s="84">
        <v>98</v>
      </c>
      <c r="E23" s="84">
        <v>3</v>
      </c>
    </row>
    <row r="24" spans="2:5">
      <c r="B24" s="84" t="s">
        <v>413</v>
      </c>
      <c r="C24" s="84" cm="1">
        <f t="array" ref="C24:E24">_xlfn.IFNA(_xlfn.XLOOKUP(_xlfn.TEXTAFTER(B24,", ")&amp;" "&amp;_xlfn.TEXTBEFORE(B24,","),_tBudget[Name],_tBudget[[Budet]:[Delta]],""),"")</f>
        <v>90</v>
      </c>
      <c r="D24" s="84">
        <v>91</v>
      </c>
      <c r="E24" s="84">
        <v>1</v>
      </c>
    </row>
    <row r="25" spans="2:5">
      <c r="B25" s="84" t="s">
        <v>414</v>
      </c>
      <c r="C25" s="84" cm="1">
        <f t="array" ref="C25:E25">_xlfn.IFNA(_xlfn.XLOOKUP(_xlfn.TEXTAFTER(B25,", ")&amp;" "&amp;_xlfn.TEXTBEFORE(B25,","),_tBudget[Name],_tBudget[[Budet]:[Delta]],""),"")</f>
        <v>100</v>
      </c>
      <c r="D25" s="84">
        <v>98</v>
      </c>
      <c r="E25" s="84">
        <v>2</v>
      </c>
    </row>
    <row r="26" spans="2:5">
      <c r="B26" s="84" t="s">
        <v>379</v>
      </c>
      <c r="C26" s="84" cm="1">
        <f t="array" ref="C26:E26">_xlfn.IFNA(_xlfn.XLOOKUP(_xlfn.TEXTAFTER(B26,", ")&amp;" "&amp;_xlfn.TEXTBEFORE(B26,","),_tBudget[Name],_tBudget[[Budet]:[Delta]],""),"")</f>
        <v>120</v>
      </c>
      <c r="D26" s="84">
        <v>121</v>
      </c>
      <c r="E26" s="84">
        <v>1</v>
      </c>
    </row>
    <row r="27" spans="2:5">
      <c r="B27" s="84" t="s">
        <v>415</v>
      </c>
      <c r="C27" s="84" cm="1">
        <f t="array" ref="C27:E27">_xlfn.IFNA(_xlfn.XLOOKUP(_xlfn.TEXTAFTER(B27,", ")&amp;" "&amp;_xlfn.TEXTBEFORE(B27,","),_tBudget[Name],_tBudget[[Budet]:[Delta]],""),"")</f>
        <v>70</v>
      </c>
      <c r="D27" s="84">
        <v>64</v>
      </c>
      <c r="E27" s="84">
        <v>6</v>
      </c>
    </row>
    <row r="28" spans="2:5">
      <c r="B28" s="84" t="s">
        <v>416</v>
      </c>
      <c r="C28" s="84" cm="1">
        <f t="array" ref="C28:E28">_xlfn.IFNA(_xlfn.XLOOKUP(_xlfn.TEXTAFTER(B28,", ")&amp;" "&amp;_xlfn.TEXTBEFORE(B28,","),_tBudget[Name],_tBudget[[Budet]:[Delta]],""),"")</f>
        <v>150</v>
      </c>
      <c r="D28" s="84">
        <v>147</v>
      </c>
      <c r="E28" s="84">
        <v>3</v>
      </c>
    </row>
    <row r="29" spans="2:5">
      <c r="B29" s="84" t="s">
        <v>417</v>
      </c>
      <c r="C29" s="84" cm="1">
        <f t="array" ref="C29:E29">_xlfn.IFNA(_xlfn.XLOOKUP(_xlfn.TEXTAFTER(B29,", ")&amp;" "&amp;_xlfn.TEXTBEFORE(B29,","),_tBudget[Name],_tBudget[[Budet]:[Delta]],""),"")</f>
        <v>150</v>
      </c>
      <c r="D29" s="84">
        <v>149</v>
      </c>
      <c r="E29" s="84">
        <v>1</v>
      </c>
    </row>
    <row r="30" spans="2:5">
      <c r="B30" s="84" t="s">
        <v>394</v>
      </c>
      <c r="C30" s="84" cm="1">
        <f t="array" ref="C30:E30">_xlfn.IFNA(_xlfn.XLOOKUP(_xlfn.TEXTAFTER(B30,", ")&amp;" "&amp;_xlfn.TEXTBEFORE(B30,","),_tBudget[Name],_tBudget[[Budet]:[Delta]],""),"")</f>
        <v>120</v>
      </c>
      <c r="D30" s="84">
        <v>127</v>
      </c>
      <c r="E30" s="84">
        <v>7</v>
      </c>
    </row>
    <row r="31" spans="2:5">
      <c r="B31" s="84" t="s">
        <v>0</v>
      </c>
      <c r="C31" s="84" t="str" cm="1">
        <f t="array" ref="C31">_xlfn.IFNA(_xlfn.XLOOKUP(_xlfn.TEXTAFTER(B31,", ")&amp;" "&amp;_xlfn.TEXTBEFORE(B31,","),_tBudget[Name],_tBudget[[Budet]:[Delta]],""),"")</f>
        <v/>
      </c>
    </row>
    <row r="32" spans="2:5">
      <c r="B32" s="84" t="s">
        <v>78</v>
      </c>
      <c r="C32" s="84" t="str" cm="1">
        <f t="array" ref="C32">_xlfn.IFNA(_xlfn.XLOOKUP(_xlfn.TEXTAFTER(B32,", ")&amp;" "&amp;_xlfn.TEXTBEFORE(B32,","),_tBudget[Name],_tBudget[[Budet]:[Delta]],""),"")</f>
        <v/>
      </c>
    </row>
    <row r="33" spans="2:5">
      <c r="B33" s="84" t="s">
        <v>388</v>
      </c>
      <c r="C33" s="84" cm="1">
        <f t="array" ref="C33:E33">_xlfn.IFNA(_xlfn.XLOOKUP(_xlfn.TEXTAFTER(B33,", ")&amp;" "&amp;_xlfn.TEXTBEFORE(B33,","),_tBudget[Name],_tBudget[[Budet]:[Delta]],""),"")</f>
        <v>155</v>
      </c>
      <c r="D33" s="84">
        <v>153</v>
      </c>
      <c r="E33" s="84">
        <v>2</v>
      </c>
    </row>
    <row r="34" spans="2:5">
      <c r="B34" s="84" t="s">
        <v>418</v>
      </c>
      <c r="C34" s="84" cm="1">
        <f t="array" ref="C34:E34">_xlfn.IFNA(_xlfn.XLOOKUP(_xlfn.TEXTAFTER(B34,", ")&amp;" "&amp;_xlfn.TEXTBEFORE(B34,","),_tBudget[Name],_tBudget[[Budet]:[Delta]],""),"")</f>
        <v>110</v>
      </c>
      <c r="D34" s="84">
        <v>111</v>
      </c>
      <c r="E34" s="84">
        <v>1</v>
      </c>
    </row>
    <row r="35" spans="2:5">
      <c r="B35" s="84" t="s">
        <v>386</v>
      </c>
      <c r="C35" s="84" cm="1">
        <f t="array" ref="C35:E35">_xlfn.IFNA(_xlfn.XLOOKUP(_xlfn.TEXTAFTER(B35,", ")&amp;" "&amp;_xlfn.TEXTBEFORE(B35,","),_tBudget[Name],_tBudget[[Budet]:[Delta]],""),"")</f>
        <v>80</v>
      </c>
      <c r="D35" s="84">
        <v>77</v>
      </c>
      <c r="E35" s="84">
        <v>3</v>
      </c>
    </row>
    <row r="36" spans="2:5">
      <c r="B36" s="84" t="s">
        <v>0</v>
      </c>
      <c r="C36" s="84" t="str" cm="1">
        <f t="array" ref="C36">_xlfn.IFNA(_xlfn.XLOOKUP(_xlfn.TEXTAFTER(B36,", ")&amp;" "&amp;_xlfn.TEXTBEFORE(B36,","),_tBudget[Name],_tBudget[[Budet]:[Delta]],""),"")</f>
        <v/>
      </c>
    </row>
    <row r="37" spans="2:5">
      <c r="B37" s="84" t="s">
        <v>87</v>
      </c>
      <c r="C37" s="84" t="str" cm="1">
        <f t="array" ref="C37">_xlfn.IFNA(_xlfn.XLOOKUP(_xlfn.TEXTAFTER(B37,", ")&amp;" "&amp;_xlfn.TEXTBEFORE(B37,","),_tBudget[Name],_tBudget[[Budet]:[Delta]],""),"")</f>
        <v/>
      </c>
    </row>
    <row r="38" spans="2:5">
      <c r="B38" s="84" t="s">
        <v>419</v>
      </c>
      <c r="C38" s="84" cm="1">
        <f t="array" ref="C38:E38">_xlfn.IFNA(_xlfn.XLOOKUP(_xlfn.TEXTAFTER(B38,", ")&amp;" "&amp;_xlfn.TEXTBEFORE(B38,","),_tBudget[Name],_tBudget[[Budet]:[Delta]],""),"")</f>
        <v>150</v>
      </c>
      <c r="D38" s="84">
        <v>149</v>
      </c>
      <c r="E38" s="84">
        <v>1</v>
      </c>
    </row>
    <row r="39" spans="2:5">
      <c r="B39" s="84" t="s">
        <v>383</v>
      </c>
      <c r="C39" s="84" cm="1">
        <f t="array" ref="C39:E39">_xlfn.IFNA(_xlfn.XLOOKUP(_xlfn.TEXTAFTER(B39,", ")&amp;" "&amp;_xlfn.TEXTBEFORE(B39,","),_tBudget[Name],_tBudget[[Budet]:[Delta]],""),"")</f>
        <v>120</v>
      </c>
      <c r="D39" s="84">
        <v>137</v>
      </c>
      <c r="E39" s="84">
        <v>17</v>
      </c>
    </row>
    <row r="40" spans="2:5">
      <c r="B40" s="84" t="s">
        <v>420</v>
      </c>
      <c r="C40" s="84" cm="1">
        <f t="array" ref="C40:E40">_xlfn.IFNA(_xlfn.XLOOKUP(_xlfn.TEXTAFTER(B40,", ")&amp;" "&amp;_xlfn.TEXTBEFORE(B40,","),_tBudget[Name],_tBudget[[Budet]:[Delta]],""),"")</f>
        <v>105</v>
      </c>
      <c r="D40" s="84">
        <v>104</v>
      </c>
      <c r="E40" s="84">
        <v>1</v>
      </c>
    </row>
    <row r="41" spans="2:5">
      <c r="B41" s="84" t="s">
        <v>384</v>
      </c>
      <c r="C41" s="84" cm="1">
        <f t="array" ref="C41:E41">_xlfn.IFNA(_xlfn.XLOOKUP(_xlfn.TEXTAFTER(B41,", ")&amp;" "&amp;_xlfn.TEXTBEFORE(B41,","),_tBudget[Name],_tBudget[[Budet]:[Delta]],""),"")</f>
        <v>135</v>
      </c>
      <c r="D41" s="84">
        <v>137</v>
      </c>
      <c r="E41" s="84">
        <v>2</v>
      </c>
    </row>
    <row r="42" spans="2:5">
      <c r="B42" s="84" t="s">
        <v>0</v>
      </c>
      <c r="C42" s="84" t="str" cm="1">
        <f t="array" ref="C42">_xlfn.IFNA(_xlfn.XLOOKUP(_xlfn.TEXTAFTER(B42,", ")&amp;" "&amp;_xlfn.TEXTBEFORE(B42,","),_tBudget[Name],_tBudget[[Budet]:[Delta]],""),"")</f>
        <v/>
      </c>
    </row>
    <row r="43" spans="2:5">
      <c r="B43" s="84" t="s">
        <v>83</v>
      </c>
      <c r="C43" s="84" t="str" cm="1">
        <f t="array" ref="C43">_xlfn.IFNA(_xlfn.XLOOKUP(_xlfn.TEXTAFTER(B43,", ")&amp;" "&amp;_xlfn.TEXTBEFORE(B43,","),_tBudget[Name],_tBudget[[Budet]:[Delta]],""),"")</f>
        <v/>
      </c>
    </row>
    <row r="44" spans="2:5">
      <c r="B44" s="84" t="s">
        <v>421</v>
      </c>
      <c r="C44" s="84" cm="1">
        <f t="array" ref="C44:E44">_xlfn.IFNA(_xlfn.XLOOKUP(_xlfn.TEXTAFTER(B44,", ")&amp;" "&amp;_xlfn.TEXTBEFORE(B44,","),_tBudget[Name],_tBudget[[Budet]:[Delta]],""),"")</f>
        <v>120</v>
      </c>
      <c r="D44" s="84">
        <v>115</v>
      </c>
      <c r="E44" s="84">
        <v>5</v>
      </c>
    </row>
    <row r="45" spans="2:5">
      <c r="B45" s="84" t="s">
        <v>422</v>
      </c>
      <c r="C45" s="84" cm="1">
        <f t="array" ref="C45:E45">_xlfn.IFNA(_xlfn.XLOOKUP(_xlfn.TEXTAFTER(B45,", ")&amp;" "&amp;_xlfn.TEXTBEFORE(B45,","),_tBudget[Name],_tBudget[[Budet]:[Delta]],""),"")</f>
        <v>140</v>
      </c>
      <c r="D45" s="84">
        <v>136</v>
      </c>
      <c r="E45" s="84">
        <v>4</v>
      </c>
    </row>
    <row r="46" spans="2:5">
      <c r="B46" s="84" t="s">
        <v>382</v>
      </c>
      <c r="C46" s="84" cm="1">
        <f t="array" ref="C46:E46">_xlfn.IFNA(_xlfn.XLOOKUP(_xlfn.TEXTAFTER(B46,", ")&amp;" "&amp;_xlfn.TEXTBEFORE(B46,","),_tBudget[Name],_tBudget[[Budet]:[Delta]],""),"")</f>
        <v>100</v>
      </c>
      <c r="D46" s="84">
        <v>96</v>
      </c>
      <c r="E46" s="84">
        <v>4</v>
      </c>
    </row>
    <row r="47" spans="2:5">
      <c r="B47" s="84" t="s">
        <v>423</v>
      </c>
      <c r="C47" s="84" cm="1">
        <f t="array" ref="C47:E47">_xlfn.IFNA(_xlfn.XLOOKUP(_xlfn.TEXTAFTER(B47,", ")&amp;" "&amp;_xlfn.TEXTBEFORE(B47,","),_tBudget[Name],_tBudget[[Budet]:[Delta]],""),"")</f>
        <v>120</v>
      </c>
      <c r="D47" s="84">
        <v>120</v>
      </c>
      <c r="E47" s="84">
        <v>0</v>
      </c>
    </row>
    <row r="48" spans="2:5">
      <c r="B48" s="84" t="s">
        <v>0</v>
      </c>
      <c r="C48" s="84" t="str" cm="1">
        <f t="array" ref="C48">_xlfn.IFNA(_xlfn.XLOOKUP(_xlfn.TEXTAFTER(B48,", ")&amp;" "&amp;_xlfn.TEXTBEFORE(B48,","),_tBudget[Name],_tBudget[[Budet]:[Delta]],""),"")</f>
        <v/>
      </c>
    </row>
    <row r="49" spans="2:5">
      <c r="B49" s="84" t="s">
        <v>79</v>
      </c>
      <c r="C49" s="84" t="str" cm="1">
        <f t="array" ref="C49">_xlfn.IFNA(_xlfn.XLOOKUP(_xlfn.TEXTAFTER(B49,", ")&amp;" "&amp;_xlfn.TEXTBEFORE(B49,","),_tBudget[Name],_tBudget[[Budet]:[Delta]],""),"")</f>
        <v/>
      </c>
    </row>
    <row r="50" spans="2:5">
      <c r="B50" s="84" t="s">
        <v>424</v>
      </c>
      <c r="C50" s="84" cm="1">
        <f t="array" ref="C50:E50">_xlfn.IFNA(_xlfn.XLOOKUP(_xlfn.TEXTAFTER(B50,", ")&amp;" "&amp;_xlfn.TEXTBEFORE(B50,","),_tBudget[Name],_tBudget[[Budet]:[Delta]],""),"")</f>
        <v>130</v>
      </c>
      <c r="D50" s="84">
        <v>136</v>
      </c>
      <c r="E50" s="84">
        <v>6</v>
      </c>
    </row>
    <row r="51" spans="2:5">
      <c r="B51" s="84" t="s">
        <v>425</v>
      </c>
      <c r="C51" s="84" t="str" cm="1">
        <f t="array" ref="C51">_xlfn.IFNA(_xlfn.XLOOKUP(_xlfn.TEXTAFTER(B51,", ")&amp;" "&amp;_xlfn.TEXTBEFORE(B51,","),_tBudget[Name],_tBudget[[Budet]:[Delta]],""),"")</f>
        <v/>
      </c>
    </row>
    <row r="52" spans="2:5">
      <c r="B52" s="84" t="s">
        <v>426</v>
      </c>
      <c r="C52" s="84" cm="1">
        <f t="array" ref="C52:E52">_xlfn.IFNA(_xlfn.XLOOKUP(_xlfn.TEXTAFTER(B52,", ")&amp;" "&amp;_xlfn.TEXTBEFORE(B52,","),_tBudget[Name],_tBudget[[Budet]:[Delta]],""),"")</f>
        <v>170</v>
      </c>
      <c r="D52" s="84">
        <v>173</v>
      </c>
      <c r="E52" s="84">
        <v>3</v>
      </c>
    </row>
    <row r="53" spans="2:5">
      <c r="B53" s="84" t="s">
        <v>393</v>
      </c>
      <c r="C53" s="84" cm="1">
        <f t="array" ref="C53:E53">_xlfn.IFNA(_xlfn.XLOOKUP(_xlfn.TEXTAFTER(B53,", ")&amp;" "&amp;_xlfn.TEXTBEFORE(B53,","),_tBudget[Name],_tBudget[[Budet]:[Delta]],""),"")</f>
        <v>125</v>
      </c>
      <c r="D53" s="84">
        <v>125</v>
      </c>
      <c r="E53" s="84">
        <v>0</v>
      </c>
    </row>
    <row r="54" spans="2:5">
      <c r="B54" s="84" t="s">
        <v>0</v>
      </c>
      <c r="C54" s="84" t="str" cm="1">
        <f t="array" ref="C54">_xlfn.IFNA(_xlfn.XLOOKUP(_xlfn.TEXTAFTER(B54,", ")&amp;" "&amp;_xlfn.TEXTBEFORE(B54,","),_tBudget[Name],_tBudget[[Budet]:[Delta]],""),"")</f>
        <v/>
      </c>
    </row>
    <row r="55" spans="2:5">
      <c r="B55" s="84" t="s">
        <v>80</v>
      </c>
      <c r="C55" s="84" t="str" cm="1">
        <f t="array" ref="C55">_xlfn.IFNA(_xlfn.XLOOKUP(_xlfn.TEXTAFTER(B55,", ")&amp;" "&amp;_xlfn.TEXTBEFORE(B55,","),_tBudget[Name],_tBudget[[Budet]:[Delta]],""),"")</f>
        <v/>
      </c>
    </row>
    <row r="56" spans="2:5">
      <c r="B56" s="84" t="s">
        <v>427</v>
      </c>
      <c r="C56" s="84" cm="1">
        <f t="array" ref="C56:E56">_xlfn.IFNA(_xlfn.XLOOKUP(_xlfn.TEXTAFTER(B56,", ")&amp;" "&amp;_xlfn.TEXTBEFORE(B56,","),_tBudget[Name],_tBudget[[Budet]:[Delta]],""),"")</f>
        <v>150</v>
      </c>
      <c r="D56" s="84">
        <v>151</v>
      </c>
      <c r="E56" s="84">
        <v>1</v>
      </c>
    </row>
    <row r="57" spans="2:5">
      <c r="B57" s="84" t="s">
        <v>387</v>
      </c>
      <c r="C57" s="84" cm="1">
        <f t="array" ref="C57:E57">_xlfn.IFNA(_xlfn.XLOOKUP(_xlfn.TEXTAFTER(B57,", ")&amp;" "&amp;_xlfn.TEXTBEFORE(B57,","),_tBudget[Name],_tBudget[[Budet]:[Delta]],""),"")</f>
        <v>140</v>
      </c>
      <c r="D57" s="84">
        <v>129</v>
      </c>
      <c r="E57" s="84">
        <v>11</v>
      </c>
    </row>
    <row r="58" spans="2:5">
      <c r="B58" s="84" t="s">
        <v>377</v>
      </c>
      <c r="C58" s="84" cm="1">
        <f t="array" ref="C58:E58">_xlfn.IFNA(_xlfn.XLOOKUP(_xlfn.TEXTAFTER(B58,", ")&amp;" "&amp;_xlfn.TEXTBEFORE(B58,","),_tBudget[Name],_tBudget[[Budet]:[Delta]],""),"")</f>
        <v>125</v>
      </c>
      <c r="D58" s="84">
        <v>123</v>
      </c>
      <c r="E58" s="84">
        <v>2</v>
      </c>
    </row>
    <row r="59" spans="2:5">
      <c r="B59" s="84" t="s">
        <v>0</v>
      </c>
      <c r="C59" s="84" t="str" cm="1">
        <f t="array" ref="C59">_xlfn.IFNA(_xlfn.XLOOKUP(_xlfn.TEXTAFTER(B59,", ")&amp;" "&amp;_xlfn.TEXTBEFORE(B59,","),_tBudget[Name],_tBudget[[Budet]:[Delta]],""),"")</f>
        <v/>
      </c>
    </row>
    <row r="60" spans="2:5">
      <c r="B60" s="84" t="s">
        <v>77</v>
      </c>
      <c r="C60" s="84" t="str" cm="1">
        <f t="array" ref="C60">_xlfn.IFNA(_xlfn.XLOOKUP(_xlfn.TEXTAFTER(B60,", ")&amp;" "&amp;_xlfn.TEXTBEFORE(B60,","),_tBudget[Name],_tBudget[[Budet]:[Delta]],""),"")</f>
        <v/>
      </c>
    </row>
    <row r="61" spans="2:5">
      <c r="B61" s="84" t="s">
        <v>380</v>
      </c>
      <c r="C61" s="84" cm="1">
        <f t="array" ref="C61:E61">_xlfn.IFNA(_xlfn.XLOOKUP(_xlfn.TEXTAFTER(B61,", ")&amp;" "&amp;_xlfn.TEXTBEFORE(B61,","),_tBudget[Name],_tBudget[[Budet]:[Delta]],""),"")</f>
        <v>120</v>
      </c>
      <c r="D61" s="84">
        <v>118</v>
      </c>
      <c r="E61" s="84">
        <v>2</v>
      </c>
    </row>
    <row r="62" spans="2:5">
      <c r="B62" s="84" t="s">
        <v>428</v>
      </c>
      <c r="C62" s="84" cm="1">
        <f t="array" ref="C62:E62">_xlfn.IFNA(_xlfn.XLOOKUP(_xlfn.TEXTAFTER(B62,", ")&amp;" "&amp;_xlfn.TEXTBEFORE(B62,","),_tBudget[Name],_tBudget[[Budet]:[Delta]],""),"")</f>
        <v>115</v>
      </c>
      <c r="D62" s="84">
        <v>114</v>
      </c>
      <c r="E62" s="84">
        <v>1</v>
      </c>
    </row>
    <row r="63" spans="2:5">
      <c r="B63" s="84" t="s">
        <v>385</v>
      </c>
      <c r="C63" s="84" cm="1">
        <f t="array" ref="C63:E63">_xlfn.IFNA(_xlfn.XLOOKUP(_xlfn.TEXTAFTER(B63,", ")&amp;" "&amp;_xlfn.TEXTBEFORE(B63,","),_tBudget[Name],_tBudget[[Budet]:[Delta]],""),"")</f>
        <v>140</v>
      </c>
      <c r="D63" s="84">
        <v>144</v>
      </c>
      <c r="E63" s="84">
        <v>4</v>
      </c>
    </row>
    <row r="64" spans="2:5">
      <c r="B64" s="84" t="s">
        <v>429</v>
      </c>
      <c r="C64" s="84" cm="1">
        <f t="array" ref="C64:E64">_xlfn.IFNA(_xlfn.XLOOKUP(_xlfn.TEXTAFTER(B64,", ")&amp;" "&amp;_xlfn.TEXTBEFORE(B64,","),_tBudget[Name],_tBudget[[Budet]:[Delta]],""),"")</f>
        <v>130</v>
      </c>
      <c r="D64" s="84">
        <v>128</v>
      </c>
      <c r="E64" s="84">
        <v>2</v>
      </c>
    </row>
    <row r="65" spans="2:5">
      <c r="B65" s="84" t="s">
        <v>0</v>
      </c>
      <c r="C65" s="84" t="str" cm="1">
        <f t="array" ref="C65">_xlfn.IFNA(_xlfn.XLOOKUP(_xlfn.TEXTAFTER(B65,", ")&amp;" "&amp;_xlfn.TEXTBEFORE(B65,","),_tBudget[Name],_tBudget[[Budet]:[Delta]],""),"")</f>
        <v/>
      </c>
    </row>
    <row r="66" spans="2:5">
      <c r="B66" s="84" t="s">
        <v>81</v>
      </c>
      <c r="C66" s="84" t="str" cm="1">
        <f t="array" ref="C66">_xlfn.IFNA(_xlfn.XLOOKUP(_xlfn.TEXTAFTER(B66,", ")&amp;" "&amp;_xlfn.TEXTBEFORE(B66,","),_tBudget[Name],_tBudget[[Budet]:[Delta]],""),"")</f>
        <v/>
      </c>
    </row>
    <row r="67" spans="2:5">
      <c r="B67" s="84" t="s">
        <v>430</v>
      </c>
      <c r="C67" s="84" cm="1">
        <f t="array" ref="C67:E67">_xlfn.IFNA(_xlfn.XLOOKUP(_xlfn.TEXTAFTER(B67,", ")&amp;" "&amp;_xlfn.TEXTBEFORE(B67,","),_tBudget[Name],_tBudget[[Budet]:[Delta]],""),"")</f>
        <v>160</v>
      </c>
      <c r="D67" s="84">
        <v>154</v>
      </c>
      <c r="E67" s="84">
        <v>6</v>
      </c>
    </row>
    <row r="68" spans="2:5">
      <c r="B68" s="84" t="s">
        <v>376</v>
      </c>
      <c r="C68" s="84" cm="1">
        <f t="array" ref="C68:E68">_xlfn.IFNA(_xlfn.XLOOKUP(_xlfn.TEXTAFTER(B68,", ")&amp;" "&amp;_xlfn.TEXTBEFORE(B68,","),_tBudget[Name],_tBudget[[Budet]:[Delta]],""),"")</f>
        <v>110</v>
      </c>
      <c r="D68" s="84">
        <v>112</v>
      </c>
      <c r="E68" s="84">
        <v>2</v>
      </c>
    </row>
    <row r="69" spans="2:5">
      <c r="B69" s="84" t="s">
        <v>392</v>
      </c>
      <c r="C69" s="84" cm="1">
        <f t="array" ref="C69:E69">_xlfn.IFNA(_xlfn.XLOOKUP(_xlfn.TEXTAFTER(B69,", ")&amp;" "&amp;_xlfn.TEXTBEFORE(B69,","),_tBudget[Name],_tBudget[[Budet]:[Delta]],""),"")</f>
        <v>120</v>
      </c>
      <c r="D69" s="84">
        <v>120</v>
      </c>
      <c r="E69" s="84">
        <v>0</v>
      </c>
    </row>
    <row r="70" spans="2:5">
      <c r="B70" s="84" t="s">
        <v>0</v>
      </c>
      <c r="C70" s="84" t="str" cm="1">
        <f t="array" ref="C70">_xlfn.IFNA(_xlfn.XLOOKUP(_xlfn.TEXTAFTER(B70,", ")&amp;" "&amp;_xlfn.TEXTBEFORE(B70,","),_tBudget[Name],_tBudget[[Budet]:[Delta]],""),"")</f>
        <v/>
      </c>
    </row>
    <row r="71" spans="2:5">
      <c r="B71" s="84" t="s">
        <v>258</v>
      </c>
      <c r="C71" s="84" t="str" cm="1">
        <f t="array" ref="C71">_xlfn.IFNA(_xlfn.XLOOKUP(_xlfn.TEXTAFTER(B71,", ")&amp;" "&amp;_xlfn.TEXTBEFORE(B71,","),_tBudget[Name],_tBudget[[Budet]:[Delta]],""),"")</f>
        <v/>
      </c>
    </row>
    <row r="72" spans="2:5">
      <c r="B72" s="84" t="s">
        <v>400</v>
      </c>
      <c r="C72" s="84" cm="1">
        <f t="array" ref="C72:E72">_xlfn.IFNA(_xlfn.XLOOKUP(_xlfn.TEXTAFTER(B72,", ")&amp;" "&amp;_xlfn.TEXTBEFORE(B72,","),_tBudget[Name],_tBudget[[Budet]:[Delta]],""),"")</f>
        <v>130</v>
      </c>
      <c r="D72" s="84">
        <v>133</v>
      </c>
      <c r="E72" s="84">
        <v>3</v>
      </c>
    </row>
    <row r="73" spans="2:5">
      <c r="B73" s="84" t="s">
        <v>401</v>
      </c>
      <c r="C73" s="84" cm="1">
        <f t="array" ref="C73:E73">_xlfn.IFNA(_xlfn.XLOOKUP(_xlfn.TEXTAFTER(B73,", ")&amp;" "&amp;_xlfn.TEXTBEFORE(B73,","),_tBudget[Name],_tBudget[[Budet]:[Delta]],""),"")</f>
        <v>115</v>
      </c>
      <c r="D73" s="84">
        <v>120</v>
      </c>
      <c r="E73" s="84">
        <v>5</v>
      </c>
    </row>
    <row r="74" spans="2:5">
      <c r="B74" s="84" t="s">
        <v>402</v>
      </c>
      <c r="C74" s="84" cm="1">
        <f t="array" ref="C74:E74">_xlfn.IFNA(_xlfn.XLOOKUP(_xlfn.TEXTAFTER(B74,", ")&amp;" "&amp;_xlfn.TEXTBEFORE(B74,","),_tBudget[Name],_tBudget[[Budet]:[Delta]],""),"")</f>
        <v>115</v>
      </c>
      <c r="D74" s="84">
        <v>115</v>
      </c>
      <c r="E74" s="84">
        <v>0</v>
      </c>
    </row>
    <row r="75" spans="2:5">
      <c r="B75" s="84" t="s">
        <v>0</v>
      </c>
      <c r="C75" s="84" t="str" cm="1">
        <f t="array" ref="C75">_xlfn.IFNA(_xlfn.XLOOKUP(_xlfn.TEXTAFTER(B75,", ")&amp;" "&amp;_xlfn.TEXTBEFORE(B75,","),_tBudget[Name],_tBudget[[Budet]:[Delta]],""),"")</f>
        <v/>
      </c>
    </row>
    <row r="76" spans="2:5">
      <c r="B76" s="84" t="s">
        <v>86</v>
      </c>
      <c r="C76" s="84" t="str" cm="1">
        <f t="array" ref="C76">_xlfn.IFNA(_xlfn.XLOOKUP(_xlfn.TEXTAFTER(B76,", ")&amp;" "&amp;_xlfn.TEXTBEFORE(B76,","),_tBudget[Name],_tBudget[[Budet]:[Delta]],""),"")</f>
        <v/>
      </c>
    </row>
    <row r="77" spans="2:5">
      <c r="B77" s="84" t="s">
        <v>431</v>
      </c>
      <c r="C77" s="84" cm="1">
        <f t="array" ref="C77:E77">_xlfn.IFNA(_xlfn.XLOOKUP(_xlfn.TEXTAFTER(B77,", ")&amp;" "&amp;_xlfn.TEXTBEFORE(B77,","),_tBudget[Name],_tBudget[[Budet]:[Delta]],""),"")</f>
        <v>100</v>
      </c>
      <c r="D77" s="84">
        <v>99</v>
      </c>
      <c r="E77" s="84">
        <v>1</v>
      </c>
    </row>
    <row r="78" spans="2:5">
      <c r="B78" s="84" t="s">
        <v>432</v>
      </c>
      <c r="C78" s="84" cm="1">
        <f t="array" ref="C78:E78">_xlfn.IFNA(_xlfn.XLOOKUP(_xlfn.TEXTAFTER(B78,", ")&amp;" "&amp;_xlfn.TEXTBEFORE(B78,","),_tBudget[Name],_tBudget[[Budet]:[Delta]],""),"")</f>
        <v>105</v>
      </c>
      <c r="D78" s="84">
        <v>111</v>
      </c>
      <c r="E78" s="84">
        <v>6</v>
      </c>
    </row>
    <row r="79" spans="2:5">
      <c r="B79" s="84" t="s">
        <v>433</v>
      </c>
      <c r="C79" s="84" cm="1">
        <f t="array" ref="C79:E79">_xlfn.IFNA(_xlfn.XLOOKUP(_xlfn.TEXTAFTER(B79,", ")&amp;" "&amp;_xlfn.TEXTBEFORE(B79,","),_tBudget[Name],_tBudget[[Budet]:[Delta]],""),"")</f>
        <v>125</v>
      </c>
      <c r="D79" s="84">
        <v>109</v>
      </c>
      <c r="E79" s="84">
        <v>16</v>
      </c>
    </row>
    <row r="80" spans="2:5">
      <c r="B80" s="84" t="s">
        <v>390</v>
      </c>
      <c r="C80" s="84" cm="1">
        <f t="array" ref="C80:E80">_xlfn.IFNA(_xlfn.XLOOKUP(_xlfn.TEXTAFTER(B80,", ")&amp;" "&amp;_xlfn.TEXTBEFORE(B80,","),_tBudget[Name],_tBudget[[Budet]:[Delta]],""),"")</f>
        <v>60</v>
      </c>
      <c r="D80" s="84">
        <v>58</v>
      </c>
      <c r="E80" s="84">
        <v>2</v>
      </c>
    </row>
    <row r="81" spans="2:5">
      <c r="B81" s="84" t="s">
        <v>391</v>
      </c>
      <c r="C81" s="84" cm="1">
        <f t="array" ref="C81:E81">_xlfn.IFNA(_xlfn.XLOOKUP(_xlfn.TEXTAFTER(B81,", ")&amp;" "&amp;_xlfn.TEXTBEFORE(B81,","),_tBudget[Name],_tBudget[[Budet]:[Delta]],""),"")</f>
        <v>130</v>
      </c>
      <c r="D81" s="84">
        <v>129</v>
      </c>
      <c r="E81" s="84">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CE5D-2A10-4981-BBAC-CD7D41EE9078}">
  <sheetPr>
    <tabColor rgb="FFFBE2D5"/>
  </sheetPr>
  <dimension ref="A1:H56"/>
  <sheetViews>
    <sheetView topLeftCell="A7" workbookViewId="0">
      <selection activeCell="H1" sqref="H1:H12"/>
    </sheetView>
  </sheetViews>
  <sheetFormatPr defaultRowHeight="25.8"/>
  <cols>
    <col min="1" max="1" width="16.38671875" bestFit="1" customWidth="1"/>
    <col min="2" max="2" width="7.21875" bestFit="1" customWidth="1"/>
    <col min="3" max="3" width="7.5" bestFit="1" customWidth="1"/>
    <col min="4" max="4" width="7.21875" bestFit="1" customWidth="1"/>
    <col min="5" max="5" width="12.77734375" bestFit="1" customWidth="1"/>
    <col min="6" max="6" width="13.77734375" bestFit="1" customWidth="1"/>
    <col min="7" max="7" width="11.6640625" bestFit="1" customWidth="1"/>
    <col min="8" max="8" width="27.83203125" bestFit="1" customWidth="1"/>
    <col min="9" max="9" width="9.94140625" bestFit="1" customWidth="1"/>
    <col min="10" max="10" width="6.88671875" bestFit="1" customWidth="1"/>
  </cols>
  <sheetData>
    <row r="1" spans="1:8">
      <c r="A1" t="s">
        <v>220</v>
      </c>
      <c r="B1" t="s">
        <v>397</v>
      </c>
      <c r="H1" t="s">
        <v>82</v>
      </c>
    </row>
    <row r="2" spans="1:8">
      <c r="A2" t="s">
        <v>275</v>
      </c>
      <c r="B2">
        <v>96</v>
      </c>
      <c r="H2" t="s">
        <v>85</v>
      </c>
    </row>
    <row r="3" spans="1:8">
      <c r="A3" t="s">
        <v>51</v>
      </c>
      <c r="B3">
        <v>118</v>
      </c>
      <c r="H3" t="s">
        <v>84</v>
      </c>
    </row>
    <row r="4" spans="1:8">
      <c r="A4" t="s">
        <v>266</v>
      </c>
      <c r="B4">
        <v>90</v>
      </c>
      <c r="H4" t="s">
        <v>78</v>
      </c>
    </row>
    <row r="5" spans="1:8">
      <c r="A5" t="s">
        <v>283</v>
      </c>
      <c r="B5">
        <v>111</v>
      </c>
      <c r="H5" t="s">
        <v>87</v>
      </c>
    </row>
    <row r="6" spans="1:8">
      <c r="A6" t="s">
        <v>268</v>
      </c>
      <c r="B6">
        <v>120</v>
      </c>
      <c r="H6" t="s">
        <v>83</v>
      </c>
    </row>
    <row r="7" spans="1:8">
      <c r="A7" t="s">
        <v>43</v>
      </c>
      <c r="B7">
        <v>134</v>
      </c>
      <c r="H7" t="s">
        <v>79</v>
      </c>
    </row>
    <row r="8" spans="1:8">
      <c r="A8" t="s">
        <v>286</v>
      </c>
      <c r="B8">
        <v>48</v>
      </c>
      <c r="H8" t="s">
        <v>80</v>
      </c>
    </row>
    <row r="9" spans="1:8">
      <c r="A9" t="s">
        <v>269</v>
      </c>
      <c r="B9">
        <v>119</v>
      </c>
      <c r="H9" t="s">
        <v>77</v>
      </c>
    </row>
    <row r="10" spans="1:8">
      <c r="A10" t="s">
        <v>281</v>
      </c>
      <c r="B10">
        <v>115</v>
      </c>
      <c r="H10" t="s">
        <v>81</v>
      </c>
    </row>
    <row r="11" spans="1:8">
      <c r="A11" t="s">
        <v>199</v>
      </c>
      <c r="B11">
        <v>149</v>
      </c>
      <c r="H11" t="s">
        <v>258</v>
      </c>
    </row>
    <row r="12" spans="1:8">
      <c r="A12" t="s">
        <v>59</v>
      </c>
      <c r="B12">
        <v>122</v>
      </c>
      <c r="H12" t="s">
        <v>86</v>
      </c>
    </row>
    <row r="13" spans="1:8">
      <c r="A13" t="s">
        <v>62</v>
      </c>
      <c r="B13">
        <v>123</v>
      </c>
    </row>
    <row r="14" spans="1:8">
      <c r="A14" t="s">
        <v>270</v>
      </c>
      <c r="B14">
        <v>138</v>
      </c>
    </row>
    <row r="15" spans="1:8">
      <c r="A15" t="s">
        <v>41</v>
      </c>
      <c r="B15">
        <v>104</v>
      </c>
    </row>
    <row r="16" spans="1:8">
      <c r="A16" t="s">
        <v>200</v>
      </c>
      <c r="B16">
        <v>109</v>
      </c>
    </row>
    <row r="17" spans="1:2">
      <c r="A17" t="s">
        <v>42</v>
      </c>
      <c r="B17">
        <v>125</v>
      </c>
    </row>
    <row r="18" spans="1:2">
      <c r="A18" t="s">
        <v>58</v>
      </c>
      <c r="B18">
        <v>137</v>
      </c>
    </row>
    <row r="19" spans="1:2">
      <c r="A19" t="s">
        <v>194</v>
      </c>
      <c r="B19">
        <v>129</v>
      </c>
    </row>
    <row r="20" spans="1:2">
      <c r="A20" t="s">
        <v>198</v>
      </c>
      <c r="B20">
        <v>121</v>
      </c>
    </row>
    <row r="21" spans="1:2">
      <c r="A21" t="s">
        <v>52</v>
      </c>
      <c r="B21">
        <v>93</v>
      </c>
    </row>
    <row r="22" spans="1:2">
      <c r="A22" t="s">
        <v>57</v>
      </c>
      <c r="B22">
        <v>136</v>
      </c>
    </row>
    <row r="23" spans="1:2">
      <c r="A23" t="s">
        <v>65</v>
      </c>
      <c r="B23">
        <v>147</v>
      </c>
    </row>
    <row r="24" spans="1:2">
      <c r="A24" t="s">
        <v>61</v>
      </c>
      <c r="B24">
        <v>153</v>
      </c>
    </row>
    <row r="25" spans="1:2">
      <c r="A25" t="s">
        <v>278</v>
      </c>
      <c r="B25">
        <v>151</v>
      </c>
    </row>
    <row r="26" spans="1:2">
      <c r="A26" t="s">
        <v>56</v>
      </c>
      <c r="B26">
        <v>156</v>
      </c>
    </row>
    <row r="27" spans="1:2">
      <c r="A27" t="s">
        <v>40</v>
      </c>
      <c r="B27">
        <v>164</v>
      </c>
    </row>
    <row r="28" spans="1:2">
      <c r="A28" t="s">
        <v>267</v>
      </c>
      <c r="B28">
        <v>106</v>
      </c>
    </row>
    <row r="29" spans="1:2">
      <c r="A29" t="s">
        <v>46</v>
      </c>
      <c r="B29">
        <v>114</v>
      </c>
    </row>
    <row r="30" spans="1:2">
      <c r="A30" t="s">
        <v>64</v>
      </c>
      <c r="B30">
        <v>98</v>
      </c>
    </row>
    <row r="31" spans="1:2">
      <c r="A31" t="s">
        <v>284</v>
      </c>
      <c r="B31">
        <v>99</v>
      </c>
    </row>
    <row r="32" spans="1:2">
      <c r="A32" t="s">
        <v>277</v>
      </c>
      <c r="B32">
        <v>132</v>
      </c>
    </row>
    <row r="33" spans="1:2">
      <c r="A33" t="s">
        <v>195</v>
      </c>
      <c r="B33">
        <v>64</v>
      </c>
    </row>
    <row r="34" spans="1:2">
      <c r="A34" t="s">
        <v>50</v>
      </c>
      <c r="B34">
        <v>98</v>
      </c>
    </row>
    <row r="35" spans="1:2">
      <c r="A35" t="s">
        <v>280</v>
      </c>
      <c r="B35">
        <v>112</v>
      </c>
    </row>
    <row r="36" spans="1:2">
      <c r="A36" t="s">
        <v>45</v>
      </c>
      <c r="B36">
        <v>117</v>
      </c>
    </row>
    <row r="37" spans="1:2">
      <c r="A37" t="s">
        <v>282</v>
      </c>
      <c r="B37">
        <v>133</v>
      </c>
    </row>
    <row r="38" spans="1:2">
      <c r="A38" t="s">
        <v>287</v>
      </c>
      <c r="B38">
        <v>91</v>
      </c>
    </row>
    <row r="39" spans="1:2">
      <c r="A39" t="s">
        <v>63</v>
      </c>
      <c r="B39">
        <v>120</v>
      </c>
    </row>
    <row r="40" spans="1:2">
      <c r="A40" t="s">
        <v>271</v>
      </c>
      <c r="B40">
        <v>121</v>
      </c>
    </row>
    <row r="41" spans="1:2">
      <c r="A41" t="s">
        <v>276</v>
      </c>
      <c r="B41">
        <v>120</v>
      </c>
    </row>
    <row r="42" spans="1:2">
      <c r="A42" t="s">
        <v>60</v>
      </c>
      <c r="B42">
        <v>144</v>
      </c>
    </row>
    <row r="43" spans="1:2">
      <c r="A43" t="s">
        <v>288</v>
      </c>
      <c r="B43">
        <v>77</v>
      </c>
    </row>
    <row r="44" spans="1:2">
      <c r="A44" t="s">
        <v>54</v>
      </c>
      <c r="B44">
        <v>115</v>
      </c>
    </row>
    <row r="45" spans="1:2">
      <c r="A45" t="s">
        <v>272</v>
      </c>
      <c r="B45">
        <v>111</v>
      </c>
    </row>
    <row r="46" spans="1:2">
      <c r="A46" t="s">
        <v>53</v>
      </c>
      <c r="B46">
        <v>136</v>
      </c>
    </row>
    <row r="47" spans="1:2">
      <c r="A47" t="s">
        <v>196</v>
      </c>
      <c r="B47">
        <v>128</v>
      </c>
    </row>
    <row r="48" spans="1:2">
      <c r="A48" t="s">
        <v>197</v>
      </c>
      <c r="B48">
        <v>58</v>
      </c>
    </row>
    <row r="49" spans="1:2">
      <c r="A49" t="s">
        <v>279</v>
      </c>
      <c r="B49">
        <v>154</v>
      </c>
    </row>
    <row r="50" spans="1:2">
      <c r="A50" t="s">
        <v>273</v>
      </c>
      <c r="B50">
        <v>149</v>
      </c>
    </row>
    <row r="51" spans="1:2">
      <c r="A51" t="s">
        <v>274</v>
      </c>
      <c r="B51">
        <v>137</v>
      </c>
    </row>
    <row r="52" spans="1:2">
      <c r="A52" t="s">
        <v>48</v>
      </c>
      <c r="B52">
        <v>120</v>
      </c>
    </row>
    <row r="53" spans="1:2">
      <c r="A53" t="s">
        <v>44</v>
      </c>
      <c r="B53">
        <v>117</v>
      </c>
    </row>
    <row r="54" spans="1:2">
      <c r="A54" t="s">
        <v>49</v>
      </c>
      <c r="B54">
        <v>173</v>
      </c>
    </row>
    <row r="55" spans="1:2">
      <c r="A55" t="s">
        <v>47</v>
      </c>
      <c r="B55">
        <v>127</v>
      </c>
    </row>
    <row r="56" spans="1:2">
      <c r="A56" t="s">
        <v>55</v>
      </c>
      <c r="B56">
        <v>129</v>
      </c>
    </row>
  </sheetData>
  <phoneticPr fontId="33"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C5048-1853-4A86-BD38-5250A9C7BA78}">
  <sheetPr>
    <tabColor rgb="FFFBE2D5"/>
  </sheetPr>
  <dimension ref="A1:H1839"/>
  <sheetViews>
    <sheetView topLeftCell="A28" workbookViewId="0">
      <selection sqref="A1:D104"/>
    </sheetView>
  </sheetViews>
  <sheetFormatPr defaultRowHeight="25.8"/>
  <cols>
    <col min="1" max="1" width="16.38671875" bestFit="1" customWidth="1"/>
    <col min="2" max="2" width="27.83203125" bestFit="1" customWidth="1"/>
    <col min="3" max="3" width="9.94140625" bestFit="1" customWidth="1"/>
    <col min="4" max="4" width="6.88671875" bestFit="1" customWidth="1"/>
    <col min="6" max="6" width="12.33203125" bestFit="1" customWidth="1"/>
    <col min="7" max="7" width="15.109375" bestFit="1" customWidth="1"/>
    <col min="8" max="8" width="5.21875" bestFit="1" customWidth="1"/>
  </cols>
  <sheetData>
    <row r="1" spans="1:8">
      <c r="A1" t="s">
        <v>220</v>
      </c>
      <c r="B1" t="s">
        <v>221</v>
      </c>
      <c r="C1" t="s">
        <v>222</v>
      </c>
      <c r="D1" t="s">
        <v>223</v>
      </c>
      <c r="F1" t="s">
        <v>220</v>
      </c>
      <c r="G1" t="s">
        <v>221</v>
      </c>
      <c r="H1" t="s">
        <v>375</v>
      </c>
    </row>
    <row r="2" spans="1:8">
      <c r="A2" t="s">
        <v>43</v>
      </c>
      <c r="B2" t="s">
        <v>224</v>
      </c>
      <c r="C2" s="89">
        <v>45658</v>
      </c>
      <c r="D2">
        <v>5</v>
      </c>
      <c r="F2" t="s">
        <v>286</v>
      </c>
      <c r="G2" t="s">
        <v>229</v>
      </c>
      <c r="H2">
        <v>1</v>
      </c>
    </row>
    <row r="3" spans="1:8">
      <c r="A3" t="s">
        <v>43</v>
      </c>
      <c r="B3" t="s">
        <v>224</v>
      </c>
      <c r="C3" s="89">
        <v>45662</v>
      </c>
      <c r="D3">
        <v>8</v>
      </c>
      <c r="F3" t="s">
        <v>286</v>
      </c>
      <c r="G3" t="s">
        <v>229</v>
      </c>
      <c r="H3">
        <v>8</v>
      </c>
    </row>
    <row r="4" spans="1:8">
      <c r="A4" t="s">
        <v>43</v>
      </c>
      <c r="B4" t="s">
        <v>224</v>
      </c>
      <c r="C4" s="89">
        <v>45669</v>
      </c>
      <c r="D4">
        <v>6</v>
      </c>
      <c r="F4" t="s">
        <v>286</v>
      </c>
      <c r="G4" t="s">
        <v>229</v>
      </c>
      <c r="H4">
        <v>8</v>
      </c>
    </row>
    <row r="5" spans="1:8">
      <c r="A5" t="s">
        <v>43</v>
      </c>
      <c r="B5" t="s">
        <v>224</v>
      </c>
      <c r="C5" s="89">
        <v>45670</v>
      </c>
      <c r="D5">
        <v>7</v>
      </c>
      <c r="F5" t="s">
        <v>286</v>
      </c>
      <c r="G5" t="s">
        <v>229</v>
      </c>
      <c r="H5">
        <v>4</v>
      </c>
    </row>
    <row r="6" spans="1:8">
      <c r="A6" t="s">
        <v>43</v>
      </c>
      <c r="B6" t="s">
        <v>224</v>
      </c>
      <c r="C6" s="89">
        <v>45671</v>
      </c>
      <c r="D6">
        <v>2</v>
      </c>
      <c r="F6" t="s">
        <v>286</v>
      </c>
      <c r="G6" t="s">
        <v>229</v>
      </c>
      <c r="H6">
        <v>6</v>
      </c>
    </row>
    <row r="7" spans="1:8">
      <c r="A7" t="s">
        <v>43</v>
      </c>
      <c r="B7" t="s">
        <v>224</v>
      </c>
      <c r="C7" s="89">
        <v>45673</v>
      </c>
      <c r="D7">
        <v>3</v>
      </c>
      <c r="F7" t="s">
        <v>286</v>
      </c>
      <c r="G7" t="s">
        <v>229</v>
      </c>
      <c r="H7">
        <v>3</v>
      </c>
    </row>
    <row r="8" spans="1:8">
      <c r="A8" t="s">
        <v>43</v>
      </c>
      <c r="B8" t="s">
        <v>224</v>
      </c>
      <c r="C8" s="89">
        <v>45680</v>
      </c>
      <c r="D8">
        <v>5</v>
      </c>
      <c r="F8" t="s">
        <v>286</v>
      </c>
      <c r="G8" t="s">
        <v>229</v>
      </c>
      <c r="H8">
        <v>8</v>
      </c>
    </row>
    <row r="9" spans="1:8">
      <c r="A9" t="s">
        <v>43</v>
      </c>
      <c r="B9" t="s">
        <v>224</v>
      </c>
      <c r="C9" s="89">
        <v>45684</v>
      </c>
      <c r="D9">
        <v>2</v>
      </c>
      <c r="F9" t="s">
        <v>286</v>
      </c>
      <c r="G9" t="s">
        <v>229</v>
      </c>
      <c r="H9">
        <v>4</v>
      </c>
    </row>
    <row r="10" spans="1:8">
      <c r="A10" t="s">
        <v>43</v>
      </c>
      <c r="B10" t="s">
        <v>224</v>
      </c>
      <c r="C10" s="89">
        <v>45685</v>
      </c>
      <c r="D10">
        <v>3</v>
      </c>
      <c r="F10" t="s">
        <v>286</v>
      </c>
      <c r="G10" t="s">
        <v>229</v>
      </c>
      <c r="H10">
        <v>3</v>
      </c>
    </row>
    <row r="11" spans="1:8">
      <c r="A11" t="s">
        <v>43</v>
      </c>
      <c r="B11" t="s">
        <v>224</v>
      </c>
      <c r="C11" s="89">
        <v>45686</v>
      </c>
      <c r="D11">
        <v>6</v>
      </c>
      <c r="F11" t="s">
        <v>286</v>
      </c>
      <c r="G11" t="s">
        <v>229</v>
      </c>
      <c r="H11">
        <v>1</v>
      </c>
    </row>
    <row r="12" spans="1:8">
      <c r="A12" t="s">
        <v>43</v>
      </c>
      <c r="B12" t="s">
        <v>224</v>
      </c>
      <c r="C12" s="89">
        <v>45687</v>
      </c>
      <c r="D12">
        <v>4</v>
      </c>
      <c r="F12" t="s">
        <v>286</v>
      </c>
      <c r="G12" t="s">
        <v>229</v>
      </c>
      <c r="H12">
        <v>2</v>
      </c>
    </row>
    <row r="13" spans="1:8">
      <c r="A13" t="s">
        <v>43</v>
      </c>
      <c r="B13" t="s">
        <v>224</v>
      </c>
      <c r="C13" s="89">
        <v>45691</v>
      </c>
      <c r="D13">
        <v>8</v>
      </c>
      <c r="F13" t="s">
        <v>286</v>
      </c>
      <c r="G13" t="s">
        <v>229</v>
      </c>
      <c r="H13">
        <v>8</v>
      </c>
    </row>
    <row r="14" spans="1:8">
      <c r="A14" t="s">
        <v>43</v>
      </c>
      <c r="B14" t="s">
        <v>224</v>
      </c>
      <c r="C14" s="89">
        <v>45692</v>
      </c>
      <c r="D14">
        <v>8</v>
      </c>
      <c r="F14" t="s">
        <v>286</v>
      </c>
      <c r="G14" t="s">
        <v>229</v>
      </c>
      <c r="H14">
        <v>8</v>
      </c>
    </row>
    <row r="15" spans="1:8">
      <c r="A15" t="s">
        <v>43</v>
      </c>
      <c r="B15" t="s">
        <v>224</v>
      </c>
      <c r="C15" s="89">
        <v>45693</v>
      </c>
      <c r="D15">
        <v>5</v>
      </c>
      <c r="F15" t="s">
        <v>286</v>
      </c>
      <c r="G15" t="s">
        <v>229</v>
      </c>
      <c r="H15">
        <v>8</v>
      </c>
    </row>
    <row r="16" spans="1:8">
      <c r="A16" t="s">
        <v>43</v>
      </c>
      <c r="B16" t="s">
        <v>224</v>
      </c>
      <c r="C16" s="89">
        <v>45697</v>
      </c>
      <c r="D16">
        <v>8</v>
      </c>
      <c r="F16" t="s">
        <v>286</v>
      </c>
      <c r="G16" t="s">
        <v>229</v>
      </c>
      <c r="H16">
        <v>8</v>
      </c>
    </row>
    <row r="17" spans="1:8">
      <c r="A17" t="s">
        <v>43</v>
      </c>
      <c r="B17" t="s">
        <v>224</v>
      </c>
      <c r="C17" s="89">
        <v>45698</v>
      </c>
      <c r="D17">
        <v>6</v>
      </c>
      <c r="F17" t="s">
        <v>286</v>
      </c>
      <c r="G17" t="s">
        <v>229</v>
      </c>
      <c r="H17">
        <v>6</v>
      </c>
    </row>
    <row r="18" spans="1:8">
      <c r="A18" t="s">
        <v>43</v>
      </c>
      <c r="B18" t="s">
        <v>224</v>
      </c>
      <c r="C18" s="89">
        <v>45701</v>
      </c>
      <c r="D18">
        <v>2</v>
      </c>
      <c r="F18" t="s">
        <v>286</v>
      </c>
      <c r="G18" t="s">
        <v>229</v>
      </c>
      <c r="H18">
        <v>2</v>
      </c>
    </row>
    <row r="19" spans="1:8">
      <c r="A19" t="s">
        <v>43</v>
      </c>
      <c r="B19" t="s">
        <v>224</v>
      </c>
      <c r="C19" s="89">
        <v>45702</v>
      </c>
      <c r="D19">
        <v>1</v>
      </c>
      <c r="F19" t="s">
        <v>286</v>
      </c>
      <c r="G19" t="s">
        <v>229</v>
      </c>
      <c r="H19">
        <v>4</v>
      </c>
    </row>
    <row r="20" spans="1:8">
      <c r="A20" t="s">
        <v>43</v>
      </c>
      <c r="B20" t="s">
        <v>224</v>
      </c>
      <c r="C20" s="89">
        <v>45705</v>
      </c>
      <c r="D20">
        <v>2</v>
      </c>
      <c r="F20" t="s">
        <v>195</v>
      </c>
      <c r="G20" t="s">
        <v>233</v>
      </c>
      <c r="H20">
        <v>6</v>
      </c>
    </row>
    <row r="21" spans="1:8">
      <c r="A21" t="s">
        <v>43</v>
      </c>
      <c r="B21" t="s">
        <v>224</v>
      </c>
      <c r="C21" s="89">
        <v>45706</v>
      </c>
      <c r="D21">
        <v>4</v>
      </c>
      <c r="F21" t="s">
        <v>195</v>
      </c>
      <c r="G21" t="s">
        <v>233</v>
      </c>
      <c r="H21">
        <v>6</v>
      </c>
    </row>
    <row r="22" spans="1:8">
      <c r="A22" t="s">
        <v>43</v>
      </c>
      <c r="B22" t="s">
        <v>224</v>
      </c>
      <c r="C22" s="89">
        <v>45709</v>
      </c>
      <c r="D22">
        <v>8</v>
      </c>
      <c r="F22" t="s">
        <v>195</v>
      </c>
      <c r="G22" t="s">
        <v>233</v>
      </c>
      <c r="H22">
        <v>5</v>
      </c>
    </row>
    <row r="23" spans="1:8">
      <c r="A23" t="s">
        <v>43</v>
      </c>
      <c r="B23" t="s">
        <v>224</v>
      </c>
      <c r="C23" s="89">
        <v>45710</v>
      </c>
      <c r="D23">
        <v>3</v>
      </c>
      <c r="F23" t="s">
        <v>195</v>
      </c>
      <c r="G23" t="s">
        <v>233</v>
      </c>
      <c r="H23">
        <v>8</v>
      </c>
    </row>
    <row r="24" spans="1:8">
      <c r="A24" t="s">
        <v>43</v>
      </c>
      <c r="B24" t="s">
        <v>224</v>
      </c>
      <c r="C24" s="89">
        <v>45711</v>
      </c>
      <c r="D24">
        <v>8</v>
      </c>
      <c r="F24" t="s">
        <v>195</v>
      </c>
      <c r="G24" t="s">
        <v>233</v>
      </c>
      <c r="H24">
        <v>7</v>
      </c>
    </row>
    <row r="25" spans="1:8">
      <c r="A25" t="s">
        <v>43</v>
      </c>
      <c r="B25" t="s">
        <v>224</v>
      </c>
      <c r="C25" s="89">
        <v>45712</v>
      </c>
      <c r="D25">
        <v>4</v>
      </c>
      <c r="F25" t="s">
        <v>195</v>
      </c>
      <c r="G25" t="s">
        <v>233</v>
      </c>
      <c r="H25">
        <v>4</v>
      </c>
    </row>
    <row r="26" spans="1:8">
      <c r="A26" t="s">
        <v>43</v>
      </c>
      <c r="B26" t="s">
        <v>224</v>
      </c>
      <c r="C26" s="89">
        <v>45713</v>
      </c>
      <c r="D26">
        <v>8</v>
      </c>
      <c r="F26" t="s">
        <v>195</v>
      </c>
      <c r="G26" t="s">
        <v>233</v>
      </c>
      <c r="H26">
        <v>6</v>
      </c>
    </row>
    <row r="27" spans="1:8">
      <c r="A27" t="s">
        <v>43</v>
      </c>
      <c r="B27" t="s">
        <v>224</v>
      </c>
      <c r="C27" s="89">
        <v>45714</v>
      </c>
      <c r="D27">
        <v>8</v>
      </c>
      <c r="F27" t="s">
        <v>195</v>
      </c>
      <c r="G27" t="s">
        <v>233</v>
      </c>
      <c r="H27">
        <v>4</v>
      </c>
    </row>
    <row r="28" spans="1:8">
      <c r="A28" t="s">
        <v>43</v>
      </c>
      <c r="B28" t="s">
        <v>224</v>
      </c>
      <c r="C28" s="89">
        <v>45718</v>
      </c>
      <c r="D28">
        <v>5</v>
      </c>
      <c r="F28" t="s">
        <v>195</v>
      </c>
      <c r="G28" t="s">
        <v>233</v>
      </c>
      <c r="H28">
        <v>2</v>
      </c>
    </row>
    <row r="29" spans="1:8">
      <c r="A29" t="s">
        <v>43</v>
      </c>
      <c r="B29" t="s">
        <v>224</v>
      </c>
      <c r="C29" s="89">
        <v>45720</v>
      </c>
      <c r="D29">
        <v>1</v>
      </c>
      <c r="F29" t="s">
        <v>195</v>
      </c>
      <c r="G29" t="s">
        <v>233</v>
      </c>
      <c r="H29">
        <v>8</v>
      </c>
    </row>
    <row r="30" spans="1:8">
      <c r="A30" t="s">
        <v>43</v>
      </c>
      <c r="B30" t="s">
        <v>224</v>
      </c>
      <c r="C30" s="89">
        <v>45721</v>
      </c>
      <c r="D30">
        <v>5</v>
      </c>
      <c r="F30" t="s">
        <v>195</v>
      </c>
      <c r="G30" t="s">
        <v>233</v>
      </c>
      <c r="H30">
        <v>2</v>
      </c>
    </row>
    <row r="31" spans="1:8">
      <c r="A31" t="s">
        <v>43</v>
      </c>
      <c r="B31" t="s">
        <v>224</v>
      </c>
      <c r="C31" s="89">
        <v>45725</v>
      </c>
      <c r="D31">
        <v>8</v>
      </c>
      <c r="F31" t="s">
        <v>195</v>
      </c>
      <c r="G31" t="s">
        <v>233</v>
      </c>
      <c r="H31">
        <v>6</v>
      </c>
    </row>
    <row r="32" spans="1:8">
      <c r="A32" t="s">
        <v>43</v>
      </c>
      <c r="B32" t="s">
        <v>224</v>
      </c>
      <c r="C32" s="89">
        <v>45730</v>
      </c>
      <c r="D32">
        <v>8</v>
      </c>
      <c r="F32" t="s">
        <v>195</v>
      </c>
      <c r="G32" t="s">
        <v>233</v>
      </c>
      <c r="H32">
        <v>4</v>
      </c>
    </row>
    <row r="33" spans="1:8">
      <c r="A33" t="s">
        <v>43</v>
      </c>
      <c r="B33" t="s">
        <v>224</v>
      </c>
      <c r="C33" s="89">
        <v>45731</v>
      </c>
      <c r="D33">
        <v>8</v>
      </c>
      <c r="F33" t="s">
        <v>195</v>
      </c>
      <c r="G33" t="s">
        <v>233</v>
      </c>
      <c r="H33">
        <v>2</v>
      </c>
    </row>
    <row r="34" spans="1:8">
      <c r="A34" t="s">
        <v>43</v>
      </c>
      <c r="B34" t="s">
        <v>224</v>
      </c>
      <c r="C34" s="89">
        <v>45732</v>
      </c>
      <c r="D34">
        <v>8</v>
      </c>
      <c r="F34" t="s">
        <v>195</v>
      </c>
      <c r="G34" t="s">
        <v>233</v>
      </c>
      <c r="H34">
        <v>2</v>
      </c>
    </row>
    <row r="35" spans="1:8">
      <c r="A35" t="s">
        <v>43</v>
      </c>
      <c r="B35" t="s">
        <v>224</v>
      </c>
      <c r="C35" s="89">
        <v>45735</v>
      </c>
      <c r="D35">
        <v>4</v>
      </c>
      <c r="F35" t="s">
        <v>195</v>
      </c>
      <c r="G35" t="s">
        <v>233</v>
      </c>
      <c r="H35">
        <v>3</v>
      </c>
    </row>
    <row r="36" spans="1:8">
      <c r="A36" t="s">
        <v>43</v>
      </c>
      <c r="B36" t="s">
        <v>224</v>
      </c>
      <c r="C36" s="89">
        <v>45736</v>
      </c>
      <c r="D36">
        <v>3</v>
      </c>
      <c r="F36" t="s">
        <v>195</v>
      </c>
      <c r="G36" t="s">
        <v>233</v>
      </c>
      <c r="H36">
        <v>2</v>
      </c>
    </row>
    <row r="37" spans="1:8">
      <c r="A37" t="s">
        <v>43</v>
      </c>
      <c r="B37" t="s">
        <v>224</v>
      </c>
      <c r="C37" s="89">
        <v>45740</v>
      </c>
      <c r="D37">
        <v>7</v>
      </c>
      <c r="F37" t="s">
        <v>195</v>
      </c>
      <c r="G37" t="s">
        <v>233</v>
      </c>
      <c r="H37">
        <v>6</v>
      </c>
    </row>
    <row r="38" spans="1:8">
      <c r="A38" t="s">
        <v>43</v>
      </c>
      <c r="B38" t="s">
        <v>224</v>
      </c>
      <c r="C38" s="89">
        <v>45741</v>
      </c>
      <c r="D38">
        <v>3</v>
      </c>
      <c r="F38" t="s">
        <v>195</v>
      </c>
      <c r="G38" t="s">
        <v>233</v>
      </c>
      <c r="H38">
        <v>1</v>
      </c>
    </row>
    <row r="39" spans="1:8">
      <c r="A39" t="s">
        <v>43</v>
      </c>
      <c r="B39" t="s">
        <v>224</v>
      </c>
      <c r="C39" s="89">
        <v>45743</v>
      </c>
      <c r="D39">
        <v>5</v>
      </c>
      <c r="F39" t="s">
        <v>195</v>
      </c>
      <c r="G39" t="s">
        <v>233</v>
      </c>
      <c r="H39">
        <v>8</v>
      </c>
    </row>
    <row r="40" spans="1:8">
      <c r="A40" t="s">
        <v>45</v>
      </c>
      <c r="B40" t="s">
        <v>225</v>
      </c>
      <c r="C40" s="89">
        <v>45660</v>
      </c>
      <c r="D40">
        <v>2</v>
      </c>
      <c r="F40" t="s">
        <v>287</v>
      </c>
      <c r="G40" t="s">
        <v>235</v>
      </c>
      <c r="H40">
        <v>3</v>
      </c>
    </row>
    <row r="41" spans="1:8">
      <c r="A41" t="s">
        <v>45</v>
      </c>
      <c r="B41" t="s">
        <v>225</v>
      </c>
      <c r="C41" s="89">
        <v>45666</v>
      </c>
      <c r="D41">
        <v>8</v>
      </c>
      <c r="F41" t="s">
        <v>287</v>
      </c>
      <c r="G41" t="s">
        <v>235</v>
      </c>
      <c r="H41">
        <v>6</v>
      </c>
    </row>
    <row r="42" spans="1:8">
      <c r="A42" t="s">
        <v>45</v>
      </c>
      <c r="B42" t="s">
        <v>225</v>
      </c>
      <c r="C42" s="89">
        <v>45673</v>
      </c>
      <c r="D42">
        <v>3</v>
      </c>
      <c r="F42" t="s">
        <v>287</v>
      </c>
      <c r="G42" t="s">
        <v>235</v>
      </c>
      <c r="H42">
        <v>3</v>
      </c>
    </row>
    <row r="43" spans="1:8">
      <c r="A43" t="s">
        <v>45</v>
      </c>
      <c r="B43" t="s">
        <v>225</v>
      </c>
      <c r="C43" s="89">
        <v>45680</v>
      </c>
      <c r="D43">
        <v>8</v>
      </c>
      <c r="F43" t="s">
        <v>287</v>
      </c>
      <c r="G43" t="s">
        <v>235</v>
      </c>
      <c r="H43">
        <v>3</v>
      </c>
    </row>
    <row r="44" spans="1:8">
      <c r="A44" t="s">
        <v>45</v>
      </c>
      <c r="B44" t="s">
        <v>225</v>
      </c>
      <c r="C44" s="89">
        <v>45684</v>
      </c>
      <c r="D44">
        <v>8</v>
      </c>
      <c r="F44" t="s">
        <v>287</v>
      </c>
      <c r="G44" t="s">
        <v>235</v>
      </c>
      <c r="H44">
        <v>7</v>
      </c>
    </row>
    <row r="45" spans="1:8">
      <c r="A45" t="s">
        <v>45</v>
      </c>
      <c r="B45" t="s">
        <v>225</v>
      </c>
      <c r="C45" s="89">
        <v>45685</v>
      </c>
      <c r="D45">
        <v>2</v>
      </c>
      <c r="F45" t="s">
        <v>287</v>
      </c>
      <c r="G45" t="s">
        <v>235</v>
      </c>
      <c r="H45">
        <v>5</v>
      </c>
    </row>
    <row r="46" spans="1:8">
      <c r="A46" t="s">
        <v>45</v>
      </c>
      <c r="B46" t="s">
        <v>225</v>
      </c>
      <c r="C46" s="89">
        <v>45686</v>
      </c>
      <c r="D46">
        <v>3</v>
      </c>
      <c r="F46" t="s">
        <v>287</v>
      </c>
      <c r="G46" t="s">
        <v>235</v>
      </c>
      <c r="H46">
        <v>3</v>
      </c>
    </row>
    <row r="47" spans="1:8">
      <c r="A47" t="s">
        <v>45</v>
      </c>
      <c r="B47" t="s">
        <v>225</v>
      </c>
      <c r="C47" s="89">
        <v>45688</v>
      </c>
      <c r="D47">
        <v>4</v>
      </c>
      <c r="F47" t="s">
        <v>287</v>
      </c>
      <c r="G47" t="s">
        <v>235</v>
      </c>
      <c r="H47">
        <v>7</v>
      </c>
    </row>
    <row r="48" spans="1:8">
      <c r="A48" t="s">
        <v>45</v>
      </c>
      <c r="B48" t="s">
        <v>225</v>
      </c>
      <c r="C48" s="89">
        <v>45689</v>
      </c>
      <c r="D48">
        <v>2</v>
      </c>
      <c r="F48" t="s">
        <v>287</v>
      </c>
      <c r="G48" t="s">
        <v>235</v>
      </c>
      <c r="H48">
        <v>8</v>
      </c>
    </row>
    <row r="49" spans="1:8">
      <c r="A49" t="s">
        <v>45</v>
      </c>
      <c r="B49" t="s">
        <v>225</v>
      </c>
      <c r="C49" s="89">
        <v>45691</v>
      </c>
      <c r="D49">
        <v>7</v>
      </c>
      <c r="F49" t="s">
        <v>287</v>
      </c>
      <c r="G49" t="s">
        <v>235</v>
      </c>
      <c r="H49">
        <v>8</v>
      </c>
    </row>
    <row r="50" spans="1:8">
      <c r="A50" t="s">
        <v>45</v>
      </c>
      <c r="B50" t="s">
        <v>225</v>
      </c>
      <c r="C50" s="89">
        <v>45693</v>
      </c>
      <c r="D50">
        <v>8</v>
      </c>
      <c r="F50" t="s">
        <v>287</v>
      </c>
      <c r="G50" t="s">
        <v>235</v>
      </c>
      <c r="H50">
        <v>7</v>
      </c>
    </row>
    <row r="51" spans="1:8">
      <c r="A51" t="s">
        <v>45</v>
      </c>
      <c r="B51" t="s">
        <v>225</v>
      </c>
      <c r="C51" s="89">
        <v>45694</v>
      </c>
      <c r="D51">
        <v>8</v>
      </c>
      <c r="F51" t="s">
        <v>287</v>
      </c>
      <c r="G51" t="s">
        <v>235</v>
      </c>
      <c r="H51">
        <v>8</v>
      </c>
    </row>
    <row r="52" spans="1:8">
      <c r="A52" t="s">
        <v>45</v>
      </c>
      <c r="B52" t="s">
        <v>225</v>
      </c>
      <c r="C52" s="89">
        <v>45695</v>
      </c>
      <c r="D52">
        <v>1</v>
      </c>
      <c r="F52" t="s">
        <v>287</v>
      </c>
      <c r="G52" t="s">
        <v>235</v>
      </c>
      <c r="H52">
        <v>8</v>
      </c>
    </row>
    <row r="53" spans="1:8">
      <c r="A53" t="s">
        <v>45</v>
      </c>
      <c r="B53" t="s">
        <v>225</v>
      </c>
      <c r="C53" s="89">
        <v>45696</v>
      </c>
      <c r="D53">
        <v>4</v>
      </c>
      <c r="F53" t="s">
        <v>287</v>
      </c>
      <c r="G53" t="s">
        <v>235</v>
      </c>
      <c r="H53">
        <v>7</v>
      </c>
    </row>
    <row r="54" spans="1:8">
      <c r="A54" t="s">
        <v>45</v>
      </c>
      <c r="B54" t="s">
        <v>225</v>
      </c>
      <c r="C54" s="89">
        <v>45704</v>
      </c>
      <c r="D54">
        <v>6</v>
      </c>
      <c r="F54" t="s">
        <v>287</v>
      </c>
      <c r="G54" t="s">
        <v>235</v>
      </c>
      <c r="H54">
        <v>8</v>
      </c>
    </row>
    <row r="55" spans="1:8">
      <c r="A55" t="s">
        <v>45</v>
      </c>
      <c r="B55" t="s">
        <v>225</v>
      </c>
      <c r="C55" s="89">
        <v>45706</v>
      </c>
      <c r="D55">
        <v>8</v>
      </c>
      <c r="F55" t="s">
        <v>287</v>
      </c>
      <c r="G55" t="s">
        <v>235</v>
      </c>
      <c r="H55">
        <v>4</v>
      </c>
    </row>
    <row r="56" spans="1:8">
      <c r="A56" t="s">
        <v>45</v>
      </c>
      <c r="B56" t="s">
        <v>225</v>
      </c>
      <c r="C56" s="89">
        <v>45708</v>
      </c>
      <c r="D56">
        <v>3</v>
      </c>
      <c r="F56" t="s">
        <v>287</v>
      </c>
      <c r="G56" t="s">
        <v>235</v>
      </c>
      <c r="H56">
        <v>8</v>
      </c>
    </row>
    <row r="57" spans="1:8">
      <c r="A57" t="s">
        <v>45</v>
      </c>
      <c r="B57" t="s">
        <v>225</v>
      </c>
      <c r="C57" s="89">
        <v>45710</v>
      </c>
      <c r="D57">
        <v>8</v>
      </c>
      <c r="F57" t="s">
        <v>287</v>
      </c>
      <c r="G57" t="s">
        <v>235</v>
      </c>
      <c r="H57">
        <v>3</v>
      </c>
    </row>
    <row r="58" spans="1:8">
      <c r="A58" t="s">
        <v>45</v>
      </c>
      <c r="B58" t="s">
        <v>225</v>
      </c>
      <c r="C58" s="89">
        <v>45712</v>
      </c>
      <c r="D58">
        <v>8</v>
      </c>
      <c r="F58" t="s">
        <v>287</v>
      </c>
      <c r="G58" t="s">
        <v>235</v>
      </c>
      <c r="H58">
        <v>7</v>
      </c>
    </row>
    <row r="59" spans="1:8">
      <c r="A59" t="s">
        <v>45</v>
      </c>
      <c r="B59" t="s">
        <v>225</v>
      </c>
      <c r="C59" s="89">
        <v>45713</v>
      </c>
      <c r="D59">
        <v>8</v>
      </c>
      <c r="F59" t="s">
        <v>287</v>
      </c>
      <c r="G59" t="s">
        <v>235</v>
      </c>
      <c r="H59">
        <v>8</v>
      </c>
    </row>
    <row r="60" spans="1:8">
      <c r="A60" t="s">
        <v>45</v>
      </c>
      <c r="B60" t="s">
        <v>225</v>
      </c>
      <c r="C60" s="89">
        <v>45714</v>
      </c>
      <c r="D60">
        <v>8</v>
      </c>
      <c r="F60" t="s">
        <v>287</v>
      </c>
      <c r="G60" t="s">
        <v>235</v>
      </c>
      <c r="H60">
        <v>4</v>
      </c>
    </row>
    <row r="61" spans="1:8">
      <c r="A61" t="s">
        <v>45</v>
      </c>
      <c r="B61" t="s">
        <v>225</v>
      </c>
      <c r="C61" s="89">
        <v>45721</v>
      </c>
      <c r="D61">
        <v>4</v>
      </c>
      <c r="F61" t="s">
        <v>287</v>
      </c>
      <c r="G61" t="s">
        <v>235</v>
      </c>
      <c r="H61">
        <v>3</v>
      </c>
    </row>
    <row r="62" spans="1:8">
      <c r="A62" t="s">
        <v>45</v>
      </c>
      <c r="B62" t="s">
        <v>225</v>
      </c>
      <c r="C62" s="89">
        <v>45724</v>
      </c>
      <c r="D62">
        <v>8</v>
      </c>
      <c r="F62" t="s">
        <v>287</v>
      </c>
      <c r="G62" t="s">
        <v>235</v>
      </c>
      <c r="H62">
        <v>2</v>
      </c>
    </row>
    <row r="63" spans="1:8">
      <c r="A63" t="s">
        <v>45</v>
      </c>
      <c r="B63" t="s">
        <v>225</v>
      </c>
      <c r="C63" s="89">
        <v>45725</v>
      </c>
      <c r="D63">
        <v>3</v>
      </c>
      <c r="F63" t="s">
        <v>288</v>
      </c>
      <c r="G63" t="s">
        <v>238</v>
      </c>
      <c r="H63">
        <v>8</v>
      </c>
    </row>
    <row r="64" spans="1:8">
      <c r="A64" t="s">
        <v>45</v>
      </c>
      <c r="B64" t="s">
        <v>225</v>
      </c>
      <c r="C64" s="89">
        <v>45726</v>
      </c>
      <c r="D64">
        <v>8</v>
      </c>
      <c r="F64" t="s">
        <v>288</v>
      </c>
      <c r="G64" t="s">
        <v>238</v>
      </c>
      <c r="H64">
        <v>4</v>
      </c>
    </row>
    <row r="65" spans="1:8">
      <c r="A65" t="s">
        <v>45</v>
      </c>
      <c r="B65" t="s">
        <v>225</v>
      </c>
      <c r="C65" s="89">
        <v>45728</v>
      </c>
      <c r="D65">
        <v>2</v>
      </c>
      <c r="F65" t="s">
        <v>288</v>
      </c>
      <c r="G65" t="s">
        <v>238</v>
      </c>
      <c r="H65">
        <v>6</v>
      </c>
    </row>
    <row r="66" spans="1:8">
      <c r="A66" t="s">
        <v>45</v>
      </c>
      <c r="B66" t="s">
        <v>225</v>
      </c>
      <c r="C66" s="89">
        <v>45730</v>
      </c>
      <c r="D66">
        <v>5</v>
      </c>
      <c r="F66" t="s">
        <v>288</v>
      </c>
      <c r="G66" t="s">
        <v>238</v>
      </c>
      <c r="H66">
        <v>3</v>
      </c>
    </row>
    <row r="67" spans="1:8">
      <c r="A67" t="s">
        <v>45</v>
      </c>
      <c r="B67" t="s">
        <v>225</v>
      </c>
      <c r="C67" s="89">
        <v>45732</v>
      </c>
      <c r="D67">
        <v>1</v>
      </c>
      <c r="F67" t="s">
        <v>288</v>
      </c>
      <c r="G67" t="s">
        <v>238</v>
      </c>
      <c r="H67">
        <v>8</v>
      </c>
    </row>
    <row r="68" spans="1:8">
      <c r="A68" t="s">
        <v>45</v>
      </c>
      <c r="B68" t="s">
        <v>225</v>
      </c>
      <c r="C68" s="89">
        <v>45736</v>
      </c>
      <c r="D68">
        <v>1</v>
      </c>
      <c r="F68" t="s">
        <v>288</v>
      </c>
      <c r="G68" t="s">
        <v>238</v>
      </c>
      <c r="H68">
        <v>7</v>
      </c>
    </row>
    <row r="69" spans="1:8">
      <c r="A69" t="s">
        <v>45</v>
      </c>
      <c r="B69" t="s">
        <v>225</v>
      </c>
      <c r="C69" s="89">
        <v>45737</v>
      </c>
      <c r="D69">
        <v>8</v>
      </c>
      <c r="F69" t="s">
        <v>288</v>
      </c>
      <c r="G69" t="s">
        <v>238</v>
      </c>
      <c r="H69">
        <v>1</v>
      </c>
    </row>
    <row r="70" spans="1:8">
      <c r="A70" t="s">
        <v>45</v>
      </c>
      <c r="B70" t="s">
        <v>225</v>
      </c>
      <c r="C70" s="89">
        <v>45743</v>
      </c>
      <c r="D70">
        <v>2</v>
      </c>
      <c r="F70" t="s">
        <v>288</v>
      </c>
      <c r="G70" t="s">
        <v>238</v>
      </c>
      <c r="H70">
        <v>8</v>
      </c>
    </row>
    <row r="71" spans="1:8">
      <c r="A71" t="s">
        <v>266</v>
      </c>
      <c r="B71" t="s">
        <v>226</v>
      </c>
      <c r="C71" s="89">
        <v>45658</v>
      </c>
      <c r="D71">
        <v>8</v>
      </c>
      <c r="F71" t="s">
        <v>288</v>
      </c>
      <c r="G71" t="s">
        <v>238</v>
      </c>
      <c r="H71">
        <v>3</v>
      </c>
    </row>
    <row r="72" spans="1:8">
      <c r="A72" t="s">
        <v>266</v>
      </c>
      <c r="B72" t="s">
        <v>226</v>
      </c>
      <c r="C72" s="89">
        <v>45659</v>
      </c>
      <c r="D72">
        <v>4</v>
      </c>
      <c r="F72" t="s">
        <v>288</v>
      </c>
      <c r="G72" t="s">
        <v>238</v>
      </c>
      <c r="H72">
        <v>8</v>
      </c>
    </row>
    <row r="73" spans="1:8">
      <c r="A73" t="s">
        <v>266</v>
      </c>
      <c r="B73" t="s">
        <v>226</v>
      </c>
      <c r="C73" s="89">
        <v>45660</v>
      </c>
      <c r="D73">
        <v>4</v>
      </c>
      <c r="F73" t="s">
        <v>288</v>
      </c>
      <c r="G73" t="s">
        <v>238</v>
      </c>
      <c r="H73">
        <v>3</v>
      </c>
    </row>
    <row r="74" spans="1:8">
      <c r="A74" t="s">
        <v>266</v>
      </c>
      <c r="B74" t="s">
        <v>226</v>
      </c>
      <c r="C74" s="89">
        <v>45667</v>
      </c>
      <c r="D74">
        <v>1</v>
      </c>
      <c r="F74" t="s">
        <v>288</v>
      </c>
      <c r="G74" t="s">
        <v>238</v>
      </c>
      <c r="H74">
        <v>6</v>
      </c>
    </row>
    <row r="75" spans="1:8">
      <c r="A75" t="s">
        <v>266</v>
      </c>
      <c r="B75" t="s">
        <v>226</v>
      </c>
      <c r="C75" s="89">
        <v>45674</v>
      </c>
      <c r="D75">
        <v>3</v>
      </c>
      <c r="F75" t="s">
        <v>288</v>
      </c>
      <c r="G75" t="s">
        <v>238</v>
      </c>
      <c r="H75">
        <v>4</v>
      </c>
    </row>
    <row r="76" spans="1:8">
      <c r="A76" t="s">
        <v>266</v>
      </c>
      <c r="B76" t="s">
        <v>226</v>
      </c>
      <c r="C76" s="89">
        <v>45676</v>
      </c>
      <c r="D76">
        <v>7</v>
      </c>
      <c r="F76" t="s">
        <v>288</v>
      </c>
      <c r="G76" t="s">
        <v>238</v>
      </c>
      <c r="H76">
        <v>8</v>
      </c>
    </row>
    <row r="77" spans="1:8">
      <c r="A77" t="s">
        <v>266</v>
      </c>
      <c r="B77" t="s">
        <v>226</v>
      </c>
      <c r="C77" s="89">
        <v>45682</v>
      </c>
      <c r="D77">
        <v>6</v>
      </c>
      <c r="F77" t="s">
        <v>288</v>
      </c>
      <c r="G77" t="s">
        <v>238</v>
      </c>
      <c r="H77">
        <v>3</v>
      </c>
    </row>
    <row r="78" spans="1:8">
      <c r="A78" t="s">
        <v>266</v>
      </c>
      <c r="B78" t="s">
        <v>226</v>
      </c>
      <c r="C78" s="89">
        <v>45687</v>
      </c>
      <c r="D78">
        <v>1</v>
      </c>
      <c r="F78" t="s">
        <v>288</v>
      </c>
      <c r="G78" t="s">
        <v>238</v>
      </c>
      <c r="H78">
        <v>7</v>
      </c>
    </row>
    <row r="79" spans="1:8">
      <c r="A79" t="s">
        <v>266</v>
      </c>
      <c r="B79" t="s">
        <v>226</v>
      </c>
      <c r="C79" s="89">
        <v>45689</v>
      </c>
      <c r="D79">
        <v>2</v>
      </c>
      <c r="F79" t="s">
        <v>288</v>
      </c>
      <c r="G79" t="s">
        <v>238</v>
      </c>
      <c r="H79">
        <v>8</v>
      </c>
    </row>
    <row r="80" spans="1:8">
      <c r="A80" t="s">
        <v>266</v>
      </c>
      <c r="B80" t="s">
        <v>226</v>
      </c>
      <c r="C80" s="89">
        <v>45690</v>
      </c>
      <c r="D80">
        <v>1</v>
      </c>
      <c r="F80" t="s">
        <v>288</v>
      </c>
      <c r="G80" t="s">
        <v>238</v>
      </c>
      <c r="H80">
        <v>2</v>
      </c>
    </row>
    <row r="81" spans="1:8">
      <c r="A81" t="s">
        <v>266</v>
      </c>
      <c r="B81" t="s">
        <v>226</v>
      </c>
      <c r="C81" s="89">
        <v>45693</v>
      </c>
      <c r="D81">
        <v>3</v>
      </c>
      <c r="F81" t="s">
        <v>288</v>
      </c>
      <c r="G81" t="s">
        <v>238</v>
      </c>
      <c r="H81">
        <v>5</v>
      </c>
    </row>
    <row r="82" spans="1:8">
      <c r="A82" t="s">
        <v>266</v>
      </c>
      <c r="B82" t="s">
        <v>226</v>
      </c>
      <c r="C82" s="89">
        <v>45695</v>
      </c>
      <c r="D82">
        <v>2</v>
      </c>
      <c r="F82" t="s">
        <v>288</v>
      </c>
      <c r="G82" t="s">
        <v>238</v>
      </c>
      <c r="H82">
        <v>3</v>
      </c>
    </row>
    <row r="83" spans="1:8">
      <c r="A83" t="s">
        <v>266</v>
      </c>
      <c r="B83" t="s">
        <v>226</v>
      </c>
      <c r="C83" s="89">
        <v>45697</v>
      </c>
      <c r="D83">
        <v>6</v>
      </c>
      <c r="F83" t="s">
        <v>288</v>
      </c>
      <c r="G83" t="s">
        <v>238</v>
      </c>
      <c r="H83">
        <v>5</v>
      </c>
    </row>
    <row r="84" spans="1:8">
      <c r="A84" t="s">
        <v>266</v>
      </c>
      <c r="B84" t="s">
        <v>226</v>
      </c>
      <c r="C84" s="89">
        <v>45702</v>
      </c>
      <c r="D84">
        <v>1</v>
      </c>
      <c r="F84" t="s">
        <v>288</v>
      </c>
      <c r="G84" t="s">
        <v>238</v>
      </c>
      <c r="H84">
        <v>2</v>
      </c>
    </row>
    <row r="85" spans="1:8">
      <c r="A85" t="s">
        <v>266</v>
      </c>
      <c r="B85" t="s">
        <v>226</v>
      </c>
      <c r="C85" s="89">
        <v>45703</v>
      </c>
      <c r="D85">
        <v>2</v>
      </c>
      <c r="F85" t="s">
        <v>197</v>
      </c>
      <c r="G85" t="s">
        <v>264</v>
      </c>
      <c r="H85">
        <v>1</v>
      </c>
    </row>
    <row r="86" spans="1:8">
      <c r="A86" t="s">
        <v>266</v>
      </c>
      <c r="B86" t="s">
        <v>226</v>
      </c>
      <c r="C86" s="89">
        <v>45705</v>
      </c>
      <c r="D86">
        <v>5</v>
      </c>
      <c r="F86" t="s">
        <v>197</v>
      </c>
      <c r="G86" t="s">
        <v>264</v>
      </c>
      <c r="H86">
        <v>6</v>
      </c>
    </row>
    <row r="87" spans="1:8">
      <c r="A87" t="s">
        <v>266</v>
      </c>
      <c r="B87" t="s">
        <v>226</v>
      </c>
      <c r="C87" s="89">
        <v>45709</v>
      </c>
      <c r="D87">
        <v>3</v>
      </c>
      <c r="F87" t="s">
        <v>197</v>
      </c>
      <c r="G87" t="s">
        <v>264</v>
      </c>
      <c r="H87">
        <v>2</v>
      </c>
    </row>
    <row r="88" spans="1:8">
      <c r="A88" t="s">
        <v>266</v>
      </c>
      <c r="B88" t="s">
        <v>226</v>
      </c>
      <c r="C88" s="89">
        <v>45711</v>
      </c>
      <c r="D88">
        <v>5</v>
      </c>
      <c r="F88" t="s">
        <v>197</v>
      </c>
      <c r="G88" t="s">
        <v>264</v>
      </c>
      <c r="H88">
        <v>4</v>
      </c>
    </row>
    <row r="89" spans="1:8">
      <c r="A89" t="s">
        <v>266</v>
      </c>
      <c r="B89" t="s">
        <v>226</v>
      </c>
      <c r="C89" s="89">
        <v>45712</v>
      </c>
      <c r="D89">
        <v>8</v>
      </c>
      <c r="F89" t="s">
        <v>197</v>
      </c>
      <c r="G89" t="s">
        <v>264</v>
      </c>
      <c r="H89">
        <v>7</v>
      </c>
    </row>
    <row r="90" spans="1:8">
      <c r="A90" t="s">
        <v>266</v>
      </c>
      <c r="B90" t="s">
        <v>226</v>
      </c>
      <c r="C90" s="89">
        <v>45713</v>
      </c>
      <c r="D90">
        <v>2</v>
      </c>
      <c r="F90" t="s">
        <v>197</v>
      </c>
      <c r="G90" t="s">
        <v>264</v>
      </c>
      <c r="H90">
        <v>5</v>
      </c>
    </row>
    <row r="91" spans="1:8">
      <c r="A91" t="s">
        <v>266</v>
      </c>
      <c r="B91" t="s">
        <v>226</v>
      </c>
      <c r="C91" s="89">
        <v>45714</v>
      </c>
      <c r="D91">
        <v>8</v>
      </c>
      <c r="F91" t="s">
        <v>197</v>
      </c>
      <c r="G91" t="s">
        <v>264</v>
      </c>
      <c r="H91">
        <v>8</v>
      </c>
    </row>
    <row r="92" spans="1:8">
      <c r="A92" t="s">
        <v>266</v>
      </c>
      <c r="B92" t="s">
        <v>226</v>
      </c>
      <c r="C92" s="89">
        <v>45716</v>
      </c>
      <c r="D92">
        <v>8</v>
      </c>
      <c r="F92" t="s">
        <v>197</v>
      </c>
      <c r="G92" t="s">
        <v>264</v>
      </c>
      <c r="H92">
        <v>8</v>
      </c>
    </row>
    <row r="93" spans="1:8">
      <c r="A93" t="s">
        <v>266</v>
      </c>
      <c r="B93" t="s">
        <v>226</v>
      </c>
      <c r="C93" s="89">
        <v>45717</v>
      </c>
      <c r="D93">
        <v>8</v>
      </c>
      <c r="F93" t="s">
        <v>197</v>
      </c>
      <c r="G93" t="s">
        <v>264</v>
      </c>
      <c r="H93">
        <v>6</v>
      </c>
    </row>
    <row r="94" spans="1:8">
      <c r="A94" t="s">
        <v>266</v>
      </c>
      <c r="B94" t="s">
        <v>226</v>
      </c>
      <c r="C94" s="89">
        <v>45718</v>
      </c>
      <c r="D94">
        <v>8</v>
      </c>
      <c r="F94" t="s">
        <v>197</v>
      </c>
      <c r="G94" t="s">
        <v>264</v>
      </c>
      <c r="H94">
        <v>3</v>
      </c>
    </row>
    <row r="95" spans="1:8">
      <c r="A95" t="s">
        <v>266</v>
      </c>
      <c r="B95" t="s">
        <v>226</v>
      </c>
      <c r="C95" s="89">
        <v>45721</v>
      </c>
      <c r="D95">
        <v>3</v>
      </c>
      <c r="F95" t="s">
        <v>197</v>
      </c>
      <c r="G95" t="s">
        <v>264</v>
      </c>
      <c r="H95">
        <v>8</v>
      </c>
    </row>
    <row r="96" spans="1:8">
      <c r="A96" t="s">
        <v>266</v>
      </c>
      <c r="B96" t="s">
        <v>226</v>
      </c>
      <c r="C96" s="89">
        <v>45722</v>
      </c>
      <c r="D96">
        <v>1</v>
      </c>
      <c r="F96" t="s">
        <v>197</v>
      </c>
      <c r="G96" t="s">
        <v>264</v>
      </c>
      <c r="H96">
        <v>5</v>
      </c>
    </row>
    <row r="97" spans="1:8">
      <c r="A97" t="s">
        <v>266</v>
      </c>
      <c r="B97" t="s">
        <v>226</v>
      </c>
      <c r="C97" s="89">
        <v>45723</v>
      </c>
      <c r="D97">
        <v>8</v>
      </c>
      <c r="F97" t="s">
        <v>197</v>
      </c>
      <c r="G97" t="s">
        <v>264</v>
      </c>
      <c r="H97">
        <v>2</v>
      </c>
    </row>
    <row r="98" spans="1:8">
      <c r="A98" t="s">
        <v>266</v>
      </c>
      <c r="B98" t="s">
        <v>226</v>
      </c>
      <c r="C98" s="89">
        <v>45724</v>
      </c>
      <c r="D98">
        <v>8</v>
      </c>
      <c r="F98" t="s">
        <v>197</v>
      </c>
      <c r="G98" t="s">
        <v>264</v>
      </c>
      <c r="H98">
        <v>8</v>
      </c>
    </row>
    <row r="99" spans="1:8">
      <c r="A99" t="s">
        <v>266</v>
      </c>
      <c r="B99" t="s">
        <v>226</v>
      </c>
      <c r="C99" s="89">
        <v>45726</v>
      </c>
      <c r="D99">
        <v>8</v>
      </c>
      <c r="F99" t="s">
        <v>197</v>
      </c>
      <c r="G99" t="s">
        <v>264</v>
      </c>
      <c r="H99">
        <v>3</v>
      </c>
    </row>
    <row r="100" spans="1:8">
      <c r="A100" t="s">
        <v>266</v>
      </c>
      <c r="B100" t="s">
        <v>226</v>
      </c>
      <c r="C100" s="89">
        <v>45731</v>
      </c>
      <c r="D100">
        <v>6</v>
      </c>
      <c r="F100" t="s">
        <v>197</v>
      </c>
      <c r="G100" t="s">
        <v>264</v>
      </c>
      <c r="H100">
        <v>6</v>
      </c>
    </row>
    <row r="101" spans="1:8">
      <c r="A101" t="s">
        <v>266</v>
      </c>
      <c r="B101" t="s">
        <v>226</v>
      </c>
      <c r="C101" s="89">
        <v>45733</v>
      </c>
      <c r="D101">
        <v>1</v>
      </c>
      <c r="F101" t="s">
        <v>197</v>
      </c>
      <c r="G101" t="s">
        <v>264</v>
      </c>
      <c r="H101">
        <v>5</v>
      </c>
    </row>
    <row r="102" spans="1:8">
      <c r="A102" t="s">
        <v>266</v>
      </c>
      <c r="B102" t="s">
        <v>226</v>
      </c>
      <c r="C102" s="89">
        <v>45734</v>
      </c>
      <c r="D102">
        <v>3</v>
      </c>
      <c r="F102" t="s">
        <v>197</v>
      </c>
      <c r="G102" t="s">
        <v>264</v>
      </c>
      <c r="H102">
        <v>6</v>
      </c>
    </row>
    <row r="103" spans="1:8">
      <c r="A103" t="s">
        <v>266</v>
      </c>
      <c r="B103" t="s">
        <v>226</v>
      </c>
      <c r="C103" s="89">
        <v>45737</v>
      </c>
      <c r="D103">
        <v>8</v>
      </c>
      <c r="F103" t="s">
        <v>197</v>
      </c>
      <c r="G103" t="s">
        <v>264</v>
      </c>
      <c r="H103">
        <v>5</v>
      </c>
    </row>
    <row r="104" spans="1:8">
      <c r="A104" t="s">
        <v>266</v>
      </c>
      <c r="B104" t="s">
        <v>226</v>
      </c>
      <c r="C104" s="89">
        <v>45739</v>
      </c>
      <c r="D104">
        <v>4</v>
      </c>
      <c r="F104" t="s">
        <v>197</v>
      </c>
      <c r="G104" t="s">
        <v>264</v>
      </c>
      <c r="H104">
        <v>1</v>
      </c>
    </row>
    <row r="105" spans="1:8">
      <c r="A105" t="s">
        <v>266</v>
      </c>
      <c r="B105" t="s">
        <v>226</v>
      </c>
      <c r="C105" s="89">
        <v>45740</v>
      </c>
      <c r="D105">
        <v>1</v>
      </c>
    </row>
    <row r="106" spans="1:8">
      <c r="A106" t="s">
        <v>266</v>
      </c>
      <c r="B106" t="s">
        <v>226</v>
      </c>
      <c r="C106" s="89">
        <v>45744</v>
      </c>
      <c r="D106">
        <v>6</v>
      </c>
    </row>
    <row r="107" spans="1:8">
      <c r="A107" t="s">
        <v>266</v>
      </c>
      <c r="B107" t="s">
        <v>226</v>
      </c>
      <c r="C107" s="89">
        <v>45747</v>
      </c>
      <c r="D107">
        <v>3</v>
      </c>
    </row>
    <row r="108" spans="1:8">
      <c r="A108" t="s">
        <v>40</v>
      </c>
      <c r="B108" t="s">
        <v>227</v>
      </c>
      <c r="C108" s="89">
        <v>45660</v>
      </c>
      <c r="D108">
        <v>8</v>
      </c>
    </row>
    <row r="109" spans="1:8">
      <c r="A109" t="s">
        <v>40</v>
      </c>
      <c r="B109" t="s">
        <v>227</v>
      </c>
      <c r="C109" s="89">
        <v>45661</v>
      </c>
      <c r="D109">
        <v>8</v>
      </c>
    </row>
    <row r="110" spans="1:8">
      <c r="A110" t="s">
        <v>40</v>
      </c>
      <c r="B110" t="s">
        <v>227</v>
      </c>
      <c r="C110" s="89">
        <v>45663</v>
      </c>
      <c r="D110">
        <v>7</v>
      </c>
    </row>
    <row r="111" spans="1:8">
      <c r="A111" t="s">
        <v>40</v>
      </c>
      <c r="B111" t="s">
        <v>227</v>
      </c>
      <c r="C111" s="89">
        <v>45664</v>
      </c>
      <c r="D111">
        <v>8</v>
      </c>
    </row>
    <row r="112" spans="1:8">
      <c r="A112" t="s">
        <v>40</v>
      </c>
      <c r="B112" t="s">
        <v>227</v>
      </c>
      <c r="C112" s="89">
        <v>45665</v>
      </c>
      <c r="D112">
        <v>8</v>
      </c>
    </row>
    <row r="113" spans="1:4">
      <c r="A113" t="s">
        <v>40</v>
      </c>
      <c r="B113" t="s">
        <v>227</v>
      </c>
      <c r="C113" s="89">
        <v>45669</v>
      </c>
      <c r="D113">
        <v>8</v>
      </c>
    </row>
    <row r="114" spans="1:4">
      <c r="A114" t="s">
        <v>40</v>
      </c>
      <c r="B114" t="s">
        <v>227</v>
      </c>
      <c r="C114" s="89">
        <v>45671</v>
      </c>
      <c r="D114">
        <v>3</v>
      </c>
    </row>
    <row r="115" spans="1:4">
      <c r="A115" t="s">
        <v>40</v>
      </c>
      <c r="B115" t="s">
        <v>227</v>
      </c>
      <c r="C115" s="89">
        <v>45675</v>
      </c>
      <c r="D115">
        <v>8</v>
      </c>
    </row>
    <row r="116" spans="1:4">
      <c r="A116" t="s">
        <v>40</v>
      </c>
      <c r="B116" t="s">
        <v>227</v>
      </c>
      <c r="C116" s="89">
        <v>45679</v>
      </c>
      <c r="D116">
        <v>1</v>
      </c>
    </row>
    <row r="117" spans="1:4">
      <c r="A117" t="s">
        <v>40</v>
      </c>
      <c r="B117" t="s">
        <v>227</v>
      </c>
      <c r="C117" s="89">
        <v>45683</v>
      </c>
      <c r="D117">
        <v>1</v>
      </c>
    </row>
    <row r="118" spans="1:4">
      <c r="A118" t="s">
        <v>40</v>
      </c>
      <c r="B118" t="s">
        <v>227</v>
      </c>
      <c r="C118" s="89">
        <v>45687</v>
      </c>
      <c r="D118">
        <v>7</v>
      </c>
    </row>
    <row r="119" spans="1:4">
      <c r="A119" t="s">
        <v>40</v>
      </c>
      <c r="B119" t="s">
        <v>227</v>
      </c>
      <c r="C119" s="89">
        <v>45688</v>
      </c>
      <c r="D119">
        <v>3</v>
      </c>
    </row>
    <row r="120" spans="1:4">
      <c r="A120" t="s">
        <v>40</v>
      </c>
      <c r="B120" t="s">
        <v>227</v>
      </c>
      <c r="C120" s="89">
        <v>45690</v>
      </c>
      <c r="D120">
        <v>8</v>
      </c>
    </row>
    <row r="121" spans="1:4">
      <c r="A121" t="s">
        <v>40</v>
      </c>
      <c r="B121" t="s">
        <v>227</v>
      </c>
      <c r="C121" s="89">
        <v>45691</v>
      </c>
      <c r="D121">
        <v>2</v>
      </c>
    </row>
    <row r="122" spans="1:4">
      <c r="A122" t="s">
        <v>40</v>
      </c>
      <c r="B122" t="s">
        <v>227</v>
      </c>
      <c r="C122" s="89">
        <v>45693</v>
      </c>
      <c r="D122">
        <v>1</v>
      </c>
    </row>
    <row r="123" spans="1:4">
      <c r="A123" t="s">
        <v>40</v>
      </c>
      <c r="B123" t="s">
        <v>227</v>
      </c>
      <c r="C123" s="89">
        <v>45694</v>
      </c>
      <c r="D123">
        <v>7</v>
      </c>
    </row>
    <row r="124" spans="1:4">
      <c r="A124" t="s">
        <v>40</v>
      </c>
      <c r="B124" t="s">
        <v>227</v>
      </c>
      <c r="C124" s="89">
        <v>45696</v>
      </c>
      <c r="D124">
        <v>5</v>
      </c>
    </row>
    <row r="125" spans="1:4">
      <c r="A125" t="s">
        <v>40</v>
      </c>
      <c r="B125" t="s">
        <v>227</v>
      </c>
      <c r="C125" s="89">
        <v>45697</v>
      </c>
      <c r="D125">
        <v>4</v>
      </c>
    </row>
    <row r="126" spans="1:4">
      <c r="A126" t="s">
        <v>40</v>
      </c>
      <c r="B126" t="s">
        <v>227</v>
      </c>
      <c r="C126" s="89">
        <v>45698</v>
      </c>
      <c r="D126">
        <v>8</v>
      </c>
    </row>
    <row r="127" spans="1:4">
      <c r="A127" t="s">
        <v>40</v>
      </c>
      <c r="B127" t="s">
        <v>227</v>
      </c>
      <c r="C127" s="89">
        <v>45699</v>
      </c>
      <c r="D127">
        <v>8</v>
      </c>
    </row>
    <row r="128" spans="1:4">
      <c r="A128" t="s">
        <v>40</v>
      </c>
      <c r="B128" t="s">
        <v>227</v>
      </c>
      <c r="C128" s="89">
        <v>45700</v>
      </c>
      <c r="D128">
        <v>2</v>
      </c>
    </row>
    <row r="129" spans="1:4">
      <c r="A129" t="s">
        <v>40</v>
      </c>
      <c r="B129" t="s">
        <v>227</v>
      </c>
      <c r="C129" s="89">
        <v>45701</v>
      </c>
      <c r="D129">
        <v>8</v>
      </c>
    </row>
    <row r="130" spans="1:4">
      <c r="A130" t="s">
        <v>40</v>
      </c>
      <c r="B130" t="s">
        <v>227</v>
      </c>
      <c r="C130" s="89">
        <v>45702</v>
      </c>
      <c r="D130">
        <v>8</v>
      </c>
    </row>
    <row r="131" spans="1:4">
      <c r="A131" t="s">
        <v>40</v>
      </c>
      <c r="B131" t="s">
        <v>227</v>
      </c>
      <c r="C131" s="89">
        <v>45703</v>
      </c>
      <c r="D131">
        <v>5</v>
      </c>
    </row>
    <row r="132" spans="1:4">
      <c r="A132" t="s">
        <v>40</v>
      </c>
      <c r="B132" t="s">
        <v>227</v>
      </c>
      <c r="C132" s="89">
        <v>45706</v>
      </c>
      <c r="D132">
        <v>8</v>
      </c>
    </row>
    <row r="133" spans="1:4">
      <c r="A133" t="s">
        <v>40</v>
      </c>
      <c r="B133" t="s">
        <v>227</v>
      </c>
      <c r="C133" s="89">
        <v>45708</v>
      </c>
      <c r="D133">
        <v>5</v>
      </c>
    </row>
    <row r="134" spans="1:4">
      <c r="A134" t="s">
        <v>40</v>
      </c>
      <c r="B134" t="s">
        <v>227</v>
      </c>
      <c r="C134" s="89">
        <v>45709</v>
      </c>
      <c r="D134">
        <v>1</v>
      </c>
    </row>
    <row r="135" spans="1:4">
      <c r="A135" t="s">
        <v>40</v>
      </c>
      <c r="B135" t="s">
        <v>227</v>
      </c>
      <c r="C135" s="89">
        <v>45712</v>
      </c>
      <c r="D135">
        <v>8</v>
      </c>
    </row>
    <row r="136" spans="1:4">
      <c r="A136" t="s">
        <v>40</v>
      </c>
      <c r="B136" t="s">
        <v>227</v>
      </c>
      <c r="C136" s="89">
        <v>45715</v>
      </c>
      <c r="D136">
        <v>6</v>
      </c>
    </row>
    <row r="137" spans="1:4">
      <c r="A137" t="s">
        <v>40</v>
      </c>
      <c r="B137" t="s">
        <v>227</v>
      </c>
      <c r="C137" s="89">
        <v>45721</v>
      </c>
      <c r="D137">
        <v>5</v>
      </c>
    </row>
    <row r="138" spans="1:4">
      <c r="A138" t="s">
        <v>40</v>
      </c>
      <c r="B138" t="s">
        <v>227</v>
      </c>
      <c r="C138" s="89">
        <v>45722</v>
      </c>
      <c r="D138">
        <v>3</v>
      </c>
    </row>
    <row r="139" spans="1:4">
      <c r="A139" t="s">
        <v>40</v>
      </c>
      <c r="B139" t="s">
        <v>227</v>
      </c>
      <c r="C139" s="89">
        <v>45723</v>
      </c>
      <c r="D139">
        <v>7</v>
      </c>
    </row>
    <row r="140" spans="1:4">
      <c r="A140" t="s">
        <v>40</v>
      </c>
      <c r="B140" t="s">
        <v>227</v>
      </c>
      <c r="C140" s="89">
        <v>45724</v>
      </c>
      <c r="D140">
        <v>5</v>
      </c>
    </row>
    <row r="141" spans="1:4">
      <c r="A141" t="s">
        <v>40</v>
      </c>
      <c r="B141" t="s">
        <v>227</v>
      </c>
      <c r="C141" s="89">
        <v>45726</v>
      </c>
      <c r="D141">
        <v>8</v>
      </c>
    </row>
    <row r="142" spans="1:4">
      <c r="A142" t="s">
        <v>40</v>
      </c>
      <c r="B142" t="s">
        <v>227</v>
      </c>
      <c r="C142" s="89">
        <v>45728</v>
      </c>
      <c r="D142">
        <v>1</v>
      </c>
    </row>
    <row r="143" spans="1:4">
      <c r="A143" t="s">
        <v>40</v>
      </c>
      <c r="B143" t="s">
        <v>227</v>
      </c>
      <c r="C143" s="89">
        <v>45729</v>
      </c>
      <c r="D143">
        <v>5</v>
      </c>
    </row>
    <row r="144" spans="1:4">
      <c r="A144" t="s">
        <v>40</v>
      </c>
      <c r="B144" t="s">
        <v>227</v>
      </c>
      <c r="C144" s="89">
        <v>45731</v>
      </c>
      <c r="D144">
        <v>3</v>
      </c>
    </row>
    <row r="145" spans="1:4">
      <c r="A145" t="s">
        <v>40</v>
      </c>
      <c r="B145" t="s">
        <v>227</v>
      </c>
      <c r="C145" s="89">
        <v>45733</v>
      </c>
      <c r="D145">
        <v>7</v>
      </c>
    </row>
    <row r="146" spans="1:4">
      <c r="A146" t="s">
        <v>40</v>
      </c>
      <c r="B146" t="s">
        <v>227</v>
      </c>
      <c r="C146" s="89">
        <v>45734</v>
      </c>
      <c r="D146">
        <v>3</v>
      </c>
    </row>
    <row r="147" spans="1:4">
      <c r="A147" t="s">
        <v>40</v>
      </c>
      <c r="B147" t="s">
        <v>227</v>
      </c>
      <c r="C147" s="89">
        <v>45742</v>
      </c>
      <c r="D147">
        <v>2</v>
      </c>
    </row>
    <row r="148" spans="1:4">
      <c r="A148" t="s">
        <v>40</v>
      </c>
      <c r="B148" t="s">
        <v>227</v>
      </c>
      <c r="C148" s="89">
        <v>45744</v>
      </c>
      <c r="D148">
        <v>7</v>
      </c>
    </row>
    <row r="149" spans="1:4">
      <c r="A149" t="s">
        <v>40</v>
      </c>
      <c r="B149" t="s">
        <v>227</v>
      </c>
      <c r="C149" s="89">
        <v>45745</v>
      </c>
      <c r="D149">
        <v>6</v>
      </c>
    </row>
    <row r="150" spans="1:4">
      <c r="A150" t="s">
        <v>59</v>
      </c>
      <c r="B150" t="s">
        <v>228</v>
      </c>
      <c r="C150" s="89">
        <v>45660</v>
      </c>
      <c r="D150">
        <v>4</v>
      </c>
    </row>
    <row r="151" spans="1:4">
      <c r="A151" t="s">
        <v>59</v>
      </c>
      <c r="B151" t="s">
        <v>228</v>
      </c>
      <c r="C151" s="89">
        <v>45664</v>
      </c>
      <c r="D151">
        <v>8</v>
      </c>
    </row>
    <row r="152" spans="1:4">
      <c r="A152" t="s">
        <v>59</v>
      </c>
      <c r="B152" t="s">
        <v>228</v>
      </c>
      <c r="C152" s="89">
        <v>45665</v>
      </c>
      <c r="D152">
        <v>2</v>
      </c>
    </row>
    <row r="153" spans="1:4">
      <c r="A153" t="s">
        <v>59</v>
      </c>
      <c r="B153" t="s">
        <v>228</v>
      </c>
      <c r="C153" s="89">
        <v>45666</v>
      </c>
      <c r="D153">
        <v>3</v>
      </c>
    </row>
    <row r="154" spans="1:4">
      <c r="A154" t="s">
        <v>59</v>
      </c>
      <c r="B154" t="s">
        <v>228</v>
      </c>
      <c r="C154" s="89">
        <v>45667</v>
      </c>
      <c r="D154">
        <v>4</v>
      </c>
    </row>
    <row r="155" spans="1:4">
      <c r="A155" t="s">
        <v>59</v>
      </c>
      <c r="B155" t="s">
        <v>228</v>
      </c>
      <c r="C155" s="89">
        <v>45668</v>
      </c>
      <c r="D155">
        <v>8</v>
      </c>
    </row>
    <row r="156" spans="1:4">
      <c r="A156" t="s">
        <v>59</v>
      </c>
      <c r="B156" t="s">
        <v>228</v>
      </c>
      <c r="C156" s="89">
        <v>45673</v>
      </c>
      <c r="D156">
        <v>5</v>
      </c>
    </row>
    <row r="157" spans="1:4">
      <c r="A157" t="s">
        <v>59</v>
      </c>
      <c r="B157" t="s">
        <v>228</v>
      </c>
      <c r="C157" s="89">
        <v>45675</v>
      </c>
      <c r="D157">
        <v>1</v>
      </c>
    </row>
    <row r="158" spans="1:4">
      <c r="A158" t="s">
        <v>59</v>
      </c>
      <c r="B158" t="s">
        <v>228</v>
      </c>
      <c r="C158" s="89">
        <v>45676</v>
      </c>
      <c r="D158">
        <v>5</v>
      </c>
    </row>
    <row r="159" spans="1:4">
      <c r="A159" t="s">
        <v>59</v>
      </c>
      <c r="B159" t="s">
        <v>228</v>
      </c>
      <c r="C159" s="89">
        <v>45679</v>
      </c>
      <c r="D159">
        <v>8</v>
      </c>
    </row>
    <row r="160" spans="1:4">
      <c r="A160" t="s">
        <v>59</v>
      </c>
      <c r="B160" t="s">
        <v>228</v>
      </c>
      <c r="C160" s="89">
        <v>45680</v>
      </c>
      <c r="D160">
        <v>8</v>
      </c>
    </row>
    <row r="161" spans="1:4">
      <c r="A161" t="s">
        <v>59</v>
      </c>
      <c r="B161" t="s">
        <v>228</v>
      </c>
      <c r="C161" s="89">
        <v>45681</v>
      </c>
      <c r="D161">
        <v>8</v>
      </c>
    </row>
    <row r="162" spans="1:4">
      <c r="A162" t="s">
        <v>59</v>
      </c>
      <c r="B162" t="s">
        <v>228</v>
      </c>
      <c r="C162" s="89">
        <v>45682</v>
      </c>
      <c r="D162">
        <v>1</v>
      </c>
    </row>
    <row r="163" spans="1:4">
      <c r="A163" t="s">
        <v>59</v>
      </c>
      <c r="B163" t="s">
        <v>228</v>
      </c>
      <c r="C163" s="89">
        <v>45686</v>
      </c>
      <c r="D163">
        <v>4</v>
      </c>
    </row>
    <row r="164" spans="1:4">
      <c r="A164" t="s">
        <v>59</v>
      </c>
      <c r="B164" t="s">
        <v>228</v>
      </c>
      <c r="C164" s="89">
        <v>45687</v>
      </c>
      <c r="D164">
        <v>4</v>
      </c>
    </row>
    <row r="165" spans="1:4">
      <c r="A165" t="s">
        <v>59</v>
      </c>
      <c r="B165" t="s">
        <v>228</v>
      </c>
      <c r="C165" s="89">
        <v>45691</v>
      </c>
      <c r="D165">
        <v>8</v>
      </c>
    </row>
    <row r="166" spans="1:4">
      <c r="A166" t="s">
        <v>59</v>
      </c>
      <c r="B166" t="s">
        <v>228</v>
      </c>
      <c r="C166" s="89">
        <v>45696</v>
      </c>
      <c r="D166">
        <v>7</v>
      </c>
    </row>
    <row r="167" spans="1:4">
      <c r="A167" t="s">
        <v>59</v>
      </c>
      <c r="B167" t="s">
        <v>228</v>
      </c>
      <c r="C167" s="89">
        <v>45701</v>
      </c>
      <c r="D167">
        <v>1</v>
      </c>
    </row>
    <row r="168" spans="1:4">
      <c r="A168" t="s">
        <v>59</v>
      </c>
      <c r="B168" t="s">
        <v>228</v>
      </c>
      <c r="C168" s="89">
        <v>45702</v>
      </c>
      <c r="D168">
        <v>3</v>
      </c>
    </row>
    <row r="169" spans="1:4">
      <c r="A169" t="s">
        <v>59</v>
      </c>
      <c r="B169" t="s">
        <v>228</v>
      </c>
      <c r="C169" s="89">
        <v>45703</v>
      </c>
      <c r="D169">
        <v>4</v>
      </c>
    </row>
    <row r="170" spans="1:4">
      <c r="A170" t="s">
        <v>59</v>
      </c>
      <c r="B170" t="s">
        <v>228</v>
      </c>
      <c r="C170" s="89">
        <v>45705</v>
      </c>
      <c r="D170">
        <v>7</v>
      </c>
    </row>
    <row r="171" spans="1:4">
      <c r="A171" t="s">
        <v>59</v>
      </c>
      <c r="B171" t="s">
        <v>228</v>
      </c>
      <c r="C171" s="89">
        <v>45706</v>
      </c>
      <c r="D171">
        <v>8</v>
      </c>
    </row>
    <row r="172" spans="1:4">
      <c r="A172" t="s">
        <v>59</v>
      </c>
      <c r="B172" t="s">
        <v>228</v>
      </c>
      <c r="C172" s="89">
        <v>45714</v>
      </c>
      <c r="D172">
        <v>3</v>
      </c>
    </row>
    <row r="173" spans="1:4">
      <c r="A173" t="s">
        <v>59</v>
      </c>
      <c r="B173" t="s">
        <v>228</v>
      </c>
      <c r="C173" s="89">
        <v>45715</v>
      </c>
      <c r="D173">
        <v>8</v>
      </c>
    </row>
    <row r="174" spans="1:4">
      <c r="A174" t="s">
        <v>59</v>
      </c>
      <c r="B174" t="s">
        <v>228</v>
      </c>
      <c r="C174" s="89">
        <v>45719</v>
      </c>
      <c r="D174">
        <v>7</v>
      </c>
    </row>
    <row r="175" spans="1:4">
      <c r="A175" t="s">
        <v>59</v>
      </c>
      <c r="B175" t="s">
        <v>228</v>
      </c>
      <c r="C175" s="89">
        <v>45720</v>
      </c>
      <c r="D175">
        <v>8</v>
      </c>
    </row>
    <row r="176" spans="1:4">
      <c r="A176" t="s">
        <v>59</v>
      </c>
      <c r="B176" t="s">
        <v>228</v>
      </c>
      <c r="C176" s="89">
        <v>45721</v>
      </c>
      <c r="D176">
        <v>4</v>
      </c>
    </row>
    <row r="177" spans="1:4">
      <c r="A177" t="s">
        <v>59</v>
      </c>
      <c r="B177" t="s">
        <v>228</v>
      </c>
      <c r="C177" s="89">
        <v>45723</v>
      </c>
      <c r="D177">
        <v>5</v>
      </c>
    </row>
    <row r="178" spans="1:4">
      <c r="A178" t="s">
        <v>59</v>
      </c>
      <c r="B178" t="s">
        <v>228</v>
      </c>
      <c r="C178" s="89">
        <v>45727</v>
      </c>
      <c r="D178">
        <v>1</v>
      </c>
    </row>
    <row r="179" spans="1:4">
      <c r="A179" t="s">
        <v>59</v>
      </c>
      <c r="B179" t="s">
        <v>228</v>
      </c>
      <c r="C179" s="89">
        <v>45728</v>
      </c>
      <c r="D179">
        <v>8</v>
      </c>
    </row>
    <row r="180" spans="1:4">
      <c r="A180" t="s">
        <v>59</v>
      </c>
      <c r="B180" t="s">
        <v>228</v>
      </c>
      <c r="C180" s="89">
        <v>45729</v>
      </c>
      <c r="D180">
        <v>1</v>
      </c>
    </row>
    <row r="181" spans="1:4">
      <c r="A181" t="s">
        <v>59</v>
      </c>
      <c r="B181" t="s">
        <v>228</v>
      </c>
      <c r="C181" s="89">
        <v>45738</v>
      </c>
      <c r="D181">
        <v>8</v>
      </c>
    </row>
    <row r="182" spans="1:4">
      <c r="A182" t="s">
        <v>59</v>
      </c>
      <c r="B182" t="s">
        <v>228</v>
      </c>
      <c r="C182" s="89">
        <v>45740</v>
      </c>
      <c r="D182">
        <v>6</v>
      </c>
    </row>
    <row r="183" spans="1:4">
      <c r="A183" t="s">
        <v>59</v>
      </c>
      <c r="B183" t="s">
        <v>228</v>
      </c>
      <c r="C183" s="89">
        <v>45741</v>
      </c>
      <c r="D183">
        <v>6</v>
      </c>
    </row>
    <row r="184" spans="1:4">
      <c r="A184" t="s">
        <v>59</v>
      </c>
      <c r="B184" t="s">
        <v>228</v>
      </c>
      <c r="C184" s="89">
        <v>45743</v>
      </c>
      <c r="D184">
        <v>8</v>
      </c>
    </row>
    <row r="185" spans="1:4">
      <c r="A185" t="s">
        <v>59</v>
      </c>
      <c r="B185" t="s">
        <v>228</v>
      </c>
      <c r="C185" s="89">
        <v>45745</v>
      </c>
      <c r="D185">
        <v>6</v>
      </c>
    </row>
    <row r="186" spans="1:4">
      <c r="A186" t="s">
        <v>44</v>
      </c>
      <c r="B186" t="s">
        <v>229</v>
      </c>
      <c r="C186" s="89">
        <v>45659</v>
      </c>
      <c r="D186">
        <v>1</v>
      </c>
    </row>
    <row r="187" spans="1:4">
      <c r="A187" t="s">
        <v>44</v>
      </c>
      <c r="B187" t="s">
        <v>229</v>
      </c>
      <c r="C187" s="89">
        <v>45660</v>
      </c>
      <c r="D187">
        <v>4</v>
      </c>
    </row>
    <row r="188" spans="1:4">
      <c r="A188" t="s">
        <v>44</v>
      </c>
      <c r="B188" t="s">
        <v>229</v>
      </c>
      <c r="C188" s="89">
        <v>45663</v>
      </c>
      <c r="D188">
        <v>6</v>
      </c>
    </row>
    <row r="189" spans="1:4">
      <c r="A189" t="s">
        <v>44</v>
      </c>
      <c r="B189" t="s">
        <v>229</v>
      </c>
      <c r="C189" s="89">
        <v>45666</v>
      </c>
      <c r="D189">
        <v>2</v>
      </c>
    </row>
    <row r="190" spans="1:4">
      <c r="A190" t="s">
        <v>44</v>
      </c>
      <c r="B190" t="s">
        <v>229</v>
      </c>
      <c r="C190" s="89">
        <v>45668</v>
      </c>
      <c r="D190">
        <v>3</v>
      </c>
    </row>
    <row r="191" spans="1:4">
      <c r="A191" t="s">
        <v>44</v>
      </c>
      <c r="B191" t="s">
        <v>229</v>
      </c>
      <c r="C191" s="89">
        <v>45671</v>
      </c>
      <c r="D191">
        <v>8</v>
      </c>
    </row>
    <row r="192" spans="1:4">
      <c r="A192" t="s">
        <v>44</v>
      </c>
      <c r="B192" t="s">
        <v>229</v>
      </c>
      <c r="C192" s="89">
        <v>45678</v>
      </c>
      <c r="D192">
        <v>8</v>
      </c>
    </row>
    <row r="193" spans="1:4">
      <c r="A193" t="s">
        <v>44</v>
      </c>
      <c r="B193" t="s">
        <v>229</v>
      </c>
      <c r="C193" s="89">
        <v>45682</v>
      </c>
      <c r="D193">
        <v>8</v>
      </c>
    </row>
    <row r="194" spans="1:4">
      <c r="A194" t="s">
        <v>44</v>
      </c>
      <c r="B194" t="s">
        <v>229</v>
      </c>
      <c r="C194" s="89">
        <v>45684</v>
      </c>
      <c r="D194">
        <v>8</v>
      </c>
    </row>
    <row r="195" spans="1:4">
      <c r="A195" t="s">
        <v>44</v>
      </c>
      <c r="B195" t="s">
        <v>229</v>
      </c>
      <c r="C195" s="89">
        <v>45686</v>
      </c>
      <c r="D195">
        <v>2</v>
      </c>
    </row>
    <row r="196" spans="1:4">
      <c r="A196" t="s">
        <v>44</v>
      </c>
      <c r="B196" t="s">
        <v>229</v>
      </c>
      <c r="C196" s="89">
        <v>45687</v>
      </c>
      <c r="D196">
        <v>3</v>
      </c>
    </row>
    <row r="197" spans="1:4">
      <c r="A197" t="s">
        <v>44</v>
      </c>
      <c r="B197" t="s">
        <v>229</v>
      </c>
      <c r="C197" s="89">
        <v>45689</v>
      </c>
      <c r="D197">
        <v>6</v>
      </c>
    </row>
    <row r="198" spans="1:4">
      <c r="A198" t="s">
        <v>44</v>
      </c>
      <c r="B198" t="s">
        <v>229</v>
      </c>
      <c r="C198" s="89">
        <v>45692</v>
      </c>
      <c r="D198">
        <v>7</v>
      </c>
    </row>
    <row r="199" spans="1:4">
      <c r="A199" t="s">
        <v>44</v>
      </c>
      <c r="B199" t="s">
        <v>229</v>
      </c>
      <c r="C199" s="89">
        <v>45694</v>
      </c>
      <c r="D199">
        <v>8</v>
      </c>
    </row>
    <row r="200" spans="1:4">
      <c r="A200" t="s">
        <v>44</v>
      </c>
      <c r="B200" t="s">
        <v>229</v>
      </c>
      <c r="C200" s="89">
        <v>45702</v>
      </c>
      <c r="D200">
        <v>8</v>
      </c>
    </row>
    <row r="201" spans="1:4">
      <c r="A201" t="s">
        <v>44</v>
      </c>
      <c r="B201" t="s">
        <v>229</v>
      </c>
      <c r="C201" s="89">
        <v>45704</v>
      </c>
      <c r="D201">
        <v>2</v>
      </c>
    </row>
    <row r="202" spans="1:4">
      <c r="A202" t="s">
        <v>44</v>
      </c>
      <c r="B202" t="s">
        <v>229</v>
      </c>
      <c r="C202" s="89">
        <v>45705</v>
      </c>
      <c r="D202">
        <v>7</v>
      </c>
    </row>
    <row r="203" spans="1:4">
      <c r="A203" t="s">
        <v>44</v>
      </c>
      <c r="B203" t="s">
        <v>229</v>
      </c>
      <c r="C203" s="89">
        <v>45708</v>
      </c>
      <c r="D203">
        <v>7</v>
      </c>
    </row>
    <row r="204" spans="1:4">
      <c r="A204" t="s">
        <v>44</v>
      </c>
      <c r="B204" t="s">
        <v>229</v>
      </c>
      <c r="C204" s="89">
        <v>45709</v>
      </c>
      <c r="D204">
        <v>1</v>
      </c>
    </row>
    <row r="205" spans="1:4">
      <c r="A205" t="s">
        <v>44</v>
      </c>
      <c r="B205" t="s">
        <v>229</v>
      </c>
      <c r="C205" s="89">
        <v>45712</v>
      </c>
      <c r="D205">
        <v>1</v>
      </c>
    </row>
    <row r="206" spans="1:4">
      <c r="A206" t="s">
        <v>44</v>
      </c>
      <c r="B206" t="s">
        <v>229</v>
      </c>
      <c r="C206" s="89">
        <v>45714</v>
      </c>
      <c r="D206">
        <v>1</v>
      </c>
    </row>
    <row r="207" spans="1:4">
      <c r="A207" t="s">
        <v>44</v>
      </c>
      <c r="B207" t="s">
        <v>229</v>
      </c>
      <c r="C207" s="89">
        <v>45715</v>
      </c>
      <c r="D207">
        <v>8</v>
      </c>
    </row>
    <row r="208" spans="1:4">
      <c r="A208" t="s">
        <v>44</v>
      </c>
      <c r="B208" t="s">
        <v>229</v>
      </c>
      <c r="C208" s="89">
        <v>45716</v>
      </c>
      <c r="D208">
        <v>8</v>
      </c>
    </row>
    <row r="209" spans="1:4">
      <c r="A209" t="s">
        <v>44</v>
      </c>
      <c r="B209" t="s">
        <v>229</v>
      </c>
      <c r="C209" s="89">
        <v>45717</v>
      </c>
      <c r="D209">
        <v>3</v>
      </c>
    </row>
    <row r="210" spans="1:4">
      <c r="A210" t="s">
        <v>44</v>
      </c>
      <c r="B210" t="s">
        <v>229</v>
      </c>
      <c r="C210" s="89">
        <v>45719</v>
      </c>
      <c r="D210">
        <v>8</v>
      </c>
    </row>
    <row r="211" spans="1:4">
      <c r="A211" t="s">
        <v>44</v>
      </c>
      <c r="B211" t="s">
        <v>229</v>
      </c>
      <c r="C211" s="89">
        <v>45720</v>
      </c>
      <c r="D211">
        <v>4</v>
      </c>
    </row>
    <row r="212" spans="1:4">
      <c r="A212" t="s">
        <v>44</v>
      </c>
      <c r="B212" t="s">
        <v>229</v>
      </c>
      <c r="C212" s="89">
        <v>45721</v>
      </c>
      <c r="D212">
        <v>8</v>
      </c>
    </row>
    <row r="213" spans="1:4">
      <c r="A213" t="s">
        <v>44</v>
      </c>
      <c r="B213" t="s">
        <v>229</v>
      </c>
      <c r="C213" s="89">
        <v>45724</v>
      </c>
      <c r="D213">
        <v>1</v>
      </c>
    </row>
    <row r="214" spans="1:4">
      <c r="A214" t="s">
        <v>44</v>
      </c>
      <c r="B214" t="s">
        <v>229</v>
      </c>
      <c r="C214" s="89">
        <v>45727</v>
      </c>
      <c r="D214">
        <v>8</v>
      </c>
    </row>
    <row r="215" spans="1:4">
      <c r="A215" t="s">
        <v>44</v>
      </c>
      <c r="B215" t="s">
        <v>229</v>
      </c>
      <c r="C215" s="89">
        <v>45729</v>
      </c>
      <c r="D215">
        <v>8</v>
      </c>
    </row>
    <row r="216" spans="1:4">
      <c r="A216" t="s">
        <v>44</v>
      </c>
      <c r="B216" t="s">
        <v>229</v>
      </c>
      <c r="C216" s="89">
        <v>45730</v>
      </c>
      <c r="D216">
        <v>5</v>
      </c>
    </row>
    <row r="217" spans="1:4">
      <c r="A217" t="s">
        <v>44</v>
      </c>
      <c r="B217" t="s">
        <v>229</v>
      </c>
      <c r="C217" s="89">
        <v>45731</v>
      </c>
      <c r="D217">
        <v>1</v>
      </c>
    </row>
    <row r="218" spans="1:4">
      <c r="A218" t="s">
        <v>44</v>
      </c>
      <c r="B218" t="s">
        <v>229</v>
      </c>
      <c r="C218" s="89">
        <v>45732</v>
      </c>
      <c r="D218">
        <v>8</v>
      </c>
    </row>
    <row r="219" spans="1:4">
      <c r="A219" t="s">
        <v>44</v>
      </c>
      <c r="B219" t="s">
        <v>229</v>
      </c>
      <c r="C219" s="89">
        <v>45734</v>
      </c>
      <c r="D219">
        <v>1</v>
      </c>
    </row>
    <row r="220" spans="1:4">
      <c r="A220" t="s">
        <v>44</v>
      </c>
      <c r="B220" t="s">
        <v>229</v>
      </c>
      <c r="C220" s="89">
        <v>45736</v>
      </c>
      <c r="D220">
        <v>4</v>
      </c>
    </row>
    <row r="221" spans="1:4">
      <c r="A221" t="s">
        <v>44</v>
      </c>
      <c r="B221" t="s">
        <v>229</v>
      </c>
      <c r="C221" s="89">
        <v>45743</v>
      </c>
      <c r="D221">
        <v>4</v>
      </c>
    </row>
    <row r="222" spans="1:4">
      <c r="A222" t="s">
        <v>44</v>
      </c>
      <c r="B222" t="s">
        <v>229</v>
      </c>
      <c r="C222" s="89">
        <v>45744</v>
      </c>
      <c r="D222">
        <v>2</v>
      </c>
    </row>
    <row r="223" spans="1:4">
      <c r="A223" t="s">
        <v>44</v>
      </c>
      <c r="B223" t="s">
        <v>229</v>
      </c>
      <c r="C223" s="89">
        <v>45745</v>
      </c>
      <c r="D223">
        <v>6</v>
      </c>
    </row>
    <row r="224" spans="1:4">
      <c r="A224" t="s">
        <v>44</v>
      </c>
      <c r="B224" t="s">
        <v>229</v>
      </c>
      <c r="C224" s="89">
        <v>45746</v>
      </c>
      <c r="D224">
        <v>4</v>
      </c>
    </row>
    <row r="225" spans="1:4">
      <c r="A225" t="s">
        <v>52</v>
      </c>
      <c r="B225" t="s">
        <v>230</v>
      </c>
      <c r="C225" s="89">
        <v>45660</v>
      </c>
      <c r="D225">
        <v>8</v>
      </c>
    </row>
    <row r="226" spans="1:4">
      <c r="A226" t="s">
        <v>52</v>
      </c>
      <c r="B226" t="s">
        <v>230</v>
      </c>
      <c r="C226" s="89">
        <v>45661</v>
      </c>
      <c r="D226">
        <v>5</v>
      </c>
    </row>
    <row r="227" spans="1:4">
      <c r="A227" t="s">
        <v>52</v>
      </c>
      <c r="B227" t="s">
        <v>230</v>
      </c>
      <c r="C227" s="89">
        <v>45663</v>
      </c>
      <c r="D227">
        <v>5</v>
      </c>
    </row>
    <row r="228" spans="1:4">
      <c r="A228" t="s">
        <v>52</v>
      </c>
      <c r="B228" t="s">
        <v>230</v>
      </c>
      <c r="C228" s="89">
        <v>45667</v>
      </c>
      <c r="D228">
        <v>2</v>
      </c>
    </row>
    <row r="229" spans="1:4">
      <c r="A229" t="s">
        <v>52</v>
      </c>
      <c r="B229" t="s">
        <v>230</v>
      </c>
      <c r="C229" s="89">
        <v>45668</v>
      </c>
      <c r="D229">
        <v>4</v>
      </c>
    </row>
    <row r="230" spans="1:4">
      <c r="A230" t="s">
        <v>52</v>
      </c>
      <c r="B230" t="s">
        <v>230</v>
      </c>
      <c r="C230" s="89">
        <v>45675</v>
      </c>
      <c r="D230">
        <v>5</v>
      </c>
    </row>
    <row r="231" spans="1:4">
      <c r="A231" t="s">
        <v>52</v>
      </c>
      <c r="B231" t="s">
        <v>230</v>
      </c>
      <c r="C231" s="89">
        <v>45677</v>
      </c>
      <c r="D231">
        <v>7</v>
      </c>
    </row>
    <row r="232" spans="1:4">
      <c r="A232" t="s">
        <v>52</v>
      </c>
      <c r="B232" t="s">
        <v>230</v>
      </c>
      <c r="C232" s="89">
        <v>45680</v>
      </c>
      <c r="D232">
        <v>3</v>
      </c>
    </row>
    <row r="233" spans="1:4">
      <c r="A233" t="s">
        <v>52</v>
      </c>
      <c r="B233" t="s">
        <v>230</v>
      </c>
      <c r="C233" s="89">
        <v>45684</v>
      </c>
      <c r="D233">
        <v>1</v>
      </c>
    </row>
    <row r="234" spans="1:4">
      <c r="A234" t="s">
        <v>52</v>
      </c>
      <c r="B234" t="s">
        <v>230</v>
      </c>
      <c r="C234" s="89">
        <v>45687</v>
      </c>
      <c r="D234">
        <v>8</v>
      </c>
    </row>
    <row r="235" spans="1:4">
      <c r="A235" t="s">
        <v>52</v>
      </c>
      <c r="B235" t="s">
        <v>230</v>
      </c>
      <c r="C235" s="89">
        <v>45689</v>
      </c>
      <c r="D235">
        <v>8</v>
      </c>
    </row>
    <row r="236" spans="1:4">
      <c r="A236" t="s">
        <v>52</v>
      </c>
      <c r="B236" t="s">
        <v>230</v>
      </c>
      <c r="C236" s="89">
        <v>45692</v>
      </c>
      <c r="D236">
        <v>1</v>
      </c>
    </row>
    <row r="237" spans="1:4">
      <c r="A237" t="s">
        <v>52</v>
      </c>
      <c r="B237" t="s">
        <v>230</v>
      </c>
      <c r="C237" s="89">
        <v>45694</v>
      </c>
      <c r="D237">
        <v>5</v>
      </c>
    </row>
    <row r="238" spans="1:4">
      <c r="A238" t="s">
        <v>52</v>
      </c>
      <c r="B238" t="s">
        <v>230</v>
      </c>
      <c r="C238" s="89">
        <v>45696</v>
      </c>
      <c r="D238">
        <v>4</v>
      </c>
    </row>
    <row r="239" spans="1:4">
      <c r="A239" t="s">
        <v>52</v>
      </c>
      <c r="B239" t="s">
        <v>230</v>
      </c>
      <c r="C239" s="89">
        <v>45700</v>
      </c>
      <c r="D239">
        <v>5</v>
      </c>
    </row>
    <row r="240" spans="1:4">
      <c r="A240" t="s">
        <v>52</v>
      </c>
      <c r="B240" t="s">
        <v>230</v>
      </c>
      <c r="C240" s="89">
        <v>45703</v>
      </c>
      <c r="D240">
        <v>8</v>
      </c>
    </row>
    <row r="241" spans="1:4">
      <c r="A241" t="s">
        <v>52</v>
      </c>
      <c r="B241" t="s">
        <v>230</v>
      </c>
      <c r="C241" s="89">
        <v>45704</v>
      </c>
      <c r="D241">
        <v>7</v>
      </c>
    </row>
    <row r="242" spans="1:4">
      <c r="A242" t="s">
        <v>52</v>
      </c>
      <c r="B242" t="s">
        <v>230</v>
      </c>
      <c r="C242" s="89">
        <v>45712</v>
      </c>
      <c r="D242">
        <v>4</v>
      </c>
    </row>
    <row r="243" spans="1:4">
      <c r="A243" t="s">
        <v>52</v>
      </c>
      <c r="B243" t="s">
        <v>230</v>
      </c>
      <c r="C243" s="89">
        <v>45716</v>
      </c>
      <c r="D243">
        <v>3</v>
      </c>
    </row>
    <row r="244" spans="1:4">
      <c r="A244" t="s">
        <v>52</v>
      </c>
      <c r="B244" t="s">
        <v>230</v>
      </c>
      <c r="C244" s="89">
        <v>45720</v>
      </c>
      <c r="D244">
        <v>8</v>
      </c>
    </row>
    <row r="245" spans="1:4">
      <c r="A245" t="s">
        <v>52</v>
      </c>
      <c r="B245" t="s">
        <v>230</v>
      </c>
      <c r="C245" s="89">
        <v>45721</v>
      </c>
      <c r="D245">
        <v>2</v>
      </c>
    </row>
    <row r="246" spans="1:4">
      <c r="A246" t="s">
        <v>52</v>
      </c>
      <c r="B246" t="s">
        <v>230</v>
      </c>
      <c r="C246" s="89">
        <v>45725</v>
      </c>
      <c r="D246">
        <v>3</v>
      </c>
    </row>
    <row r="247" spans="1:4">
      <c r="A247" t="s">
        <v>52</v>
      </c>
      <c r="B247" t="s">
        <v>230</v>
      </c>
      <c r="C247" s="89">
        <v>45727</v>
      </c>
      <c r="D247">
        <v>2</v>
      </c>
    </row>
    <row r="248" spans="1:4">
      <c r="A248" t="s">
        <v>52</v>
      </c>
      <c r="B248" t="s">
        <v>230</v>
      </c>
      <c r="C248" s="89">
        <v>45732</v>
      </c>
      <c r="D248">
        <v>8</v>
      </c>
    </row>
    <row r="249" spans="1:4">
      <c r="A249" t="s">
        <v>52</v>
      </c>
      <c r="B249" t="s">
        <v>230</v>
      </c>
      <c r="C249" s="89">
        <v>45733</v>
      </c>
      <c r="D249">
        <v>6</v>
      </c>
    </row>
    <row r="250" spans="1:4">
      <c r="A250" t="s">
        <v>52</v>
      </c>
      <c r="B250" t="s">
        <v>230</v>
      </c>
      <c r="C250" s="89">
        <v>45736</v>
      </c>
      <c r="D250">
        <v>4</v>
      </c>
    </row>
    <row r="251" spans="1:4">
      <c r="A251" t="s">
        <v>52</v>
      </c>
      <c r="B251" t="s">
        <v>230</v>
      </c>
      <c r="C251" s="89">
        <v>45737</v>
      </c>
      <c r="D251">
        <v>7</v>
      </c>
    </row>
    <row r="252" spans="1:4">
      <c r="A252" t="s">
        <v>52</v>
      </c>
      <c r="B252" t="s">
        <v>230</v>
      </c>
      <c r="C252" s="89">
        <v>45739</v>
      </c>
      <c r="D252">
        <v>8</v>
      </c>
    </row>
    <row r="253" spans="1:4">
      <c r="A253" t="s">
        <v>52</v>
      </c>
      <c r="B253" t="s">
        <v>230</v>
      </c>
      <c r="C253" s="89">
        <v>45740</v>
      </c>
      <c r="D253">
        <v>8</v>
      </c>
    </row>
    <row r="254" spans="1:4">
      <c r="A254" t="s">
        <v>52</v>
      </c>
      <c r="B254" t="s">
        <v>230</v>
      </c>
      <c r="C254" s="89">
        <v>45743</v>
      </c>
      <c r="D254">
        <v>8</v>
      </c>
    </row>
    <row r="255" spans="1:4">
      <c r="A255" t="s">
        <v>52</v>
      </c>
      <c r="B255" t="s">
        <v>230</v>
      </c>
      <c r="C255" s="89">
        <v>45744</v>
      </c>
      <c r="D255">
        <v>8</v>
      </c>
    </row>
    <row r="256" spans="1:4">
      <c r="A256" t="s">
        <v>52</v>
      </c>
      <c r="B256" t="s">
        <v>230</v>
      </c>
      <c r="C256" s="89">
        <v>45746</v>
      </c>
      <c r="D256">
        <v>6</v>
      </c>
    </row>
    <row r="257" spans="1:4">
      <c r="A257" t="s">
        <v>267</v>
      </c>
      <c r="B257" t="s">
        <v>230</v>
      </c>
      <c r="C257" s="89">
        <v>45660</v>
      </c>
      <c r="D257">
        <v>2</v>
      </c>
    </row>
    <row r="258" spans="1:4">
      <c r="A258" t="s">
        <v>267</v>
      </c>
      <c r="B258" t="s">
        <v>230</v>
      </c>
      <c r="C258" s="89">
        <v>45664</v>
      </c>
      <c r="D258">
        <v>5</v>
      </c>
    </row>
    <row r="259" spans="1:4">
      <c r="A259" t="s">
        <v>267</v>
      </c>
      <c r="B259" t="s">
        <v>230</v>
      </c>
      <c r="C259" s="89">
        <v>45667</v>
      </c>
      <c r="D259">
        <v>8</v>
      </c>
    </row>
    <row r="260" spans="1:4">
      <c r="A260" t="s">
        <v>267</v>
      </c>
      <c r="B260" t="s">
        <v>230</v>
      </c>
      <c r="C260" s="89">
        <v>45668</v>
      </c>
      <c r="D260">
        <v>2</v>
      </c>
    </row>
    <row r="261" spans="1:4">
      <c r="A261" t="s">
        <v>267</v>
      </c>
      <c r="B261" t="s">
        <v>230</v>
      </c>
      <c r="C261" s="89">
        <v>45669</v>
      </c>
      <c r="D261">
        <v>8</v>
      </c>
    </row>
    <row r="262" spans="1:4">
      <c r="A262" t="s">
        <v>267</v>
      </c>
      <c r="B262" t="s">
        <v>230</v>
      </c>
      <c r="C262" s="89">
        <v>45670</v>
      </c>
      <c r="D262">
        <v>4</v>
      </c>
    </row>
    <row r="263" spans="1:4">
      <c r="A263" t="s">
        <v>267</v>
      </c>
      <c r="B263" t="s">
        <v>230</v>
      </c>
      <c r="C263" s="89">
        <v>45671</v>
      </c>
      <c r="D263">
        <v>4</v>
      </c>
    </row>
    <row r="264" spans="1:4">
      <c r="A264" t="s">
        <v>267</v>
      </c>
      <c r="B264" t="s">
        <v>230</v>
      </c>
      <c r="C264" s="89">
        <v>45672</v>
      </c>
      <c r="D264">
        <v>4</v>
      </c>
    </row>
    <row r="265" spans="1:4">
      <c r="A265" t="s">
        <v>267</v>
      </c>
      <c r="B265" t="s">
        <v>230</v>
      </c>
      <c r="C265" s="89">
        <v>45674</v>
      </c>
      <c r="D265">
        <v>2</v>
      </c>
    </row>
    <row r="266" spans="1:4">
      <c r="A266" t="s">
        <v>267</v>
      </c>
      <c r="B266" t="s">
        <v>230</v>
      </c>
      <c r="C266" s="89">
        <v>45675</v>
      </c>
      <c r="D266">
        <v>8</v>
      </c>
    </row>
    <row r="267" spans="1:4">
      <c r="A267" t="s">
        <v>267</v>
      </c>
      <c r="B267" t="s">
        <v>230</v>
      </c>
      <c r="C267" s="89">
        <v>45684</v>
      </c>
      <c r="D267">
        <v>8</v>
      </c>
    </row>
    <row r="268" spans="1:4">
      <c r="A268" t="s">
        <v>267</v>
      </c>
      <c r="B268" t="s">
        <v>230</v>
      </c>
      <c r="C268" s="89">
        <v>45686</v>
      </c>
      <c r="D268">
        <v>2</v>
      </c>
    </row>
    <row r="269" spans="1:4">
      <c r="A269" t="s">
        <v>267</v>
      </c>
      <c r="B269" t="s">
        <v>230</v>
      </c>
      <c r="C269" s="89">
        <v>45688</v>
      </c>
      <c r="D269">
        <v>1</v>
      </c>
    </row>
    <row r="270" spans="1:4">
      <c r="A270" t="s">
        <v>267</v>
      </c>
      <c r="B270" t="s">
        <v>230</v>
      </c>
      <c r="C270" s="89">
        <v>45692</v>
      </c>
      <c r="D270">
        <v>6</v>
      </c>
    </row>
    <row r="271" spans="1:4">
      <c r="A271" t="s">
        <v>267</v>
      </c>
      <c r="B271" t="s">
        <v>230</v>
      </c>
      <c r="C271" s="89">
        <v>45697</v>
      </c>
      <c r="D271">
        <v>8</v>
      </c>
    </row>
    <row r="272" spans="1:4">
      <c r="A272" t="s">
        <v>267</v>
      </c>
      <c r="B272" t="s">
        <v>230</v>
      </c>
      <c r="C272" s="89">
        <v>45699</v>
      </c>
      <c r="D272">
        <v>1</v>
      </c>
    </row>
    <row r="273" spans="1:4">
      <c r="A273" t="s">
        <v>267</v>
      </c>
      <c r="B273" t="s">
        <v>230</v>
      </c>
      <c r="C273" s="89">
        <v>45700</v>
      </c>
      <c r="D273">
        <v>3</v>
      </c>
    </row>
    <row r="274" spans="1:4">
      <c r="A274" t="s">
        <v>267</v>
      </c>
      <c r="B274" t="s">
        <v>230</v>
      </c>
      <c r="C274" s="89">
        <v>45703</v>
      </c>
      <c r="D274">
        <v>4</v>
      </c>
    </row>
    <row r="275" spans="1:4">
      <c r="A275" t="s">
        <v>267</v>
      </c>
      <c r="B275" t="s">
        <v>230</v>
      </c>
      <c r="C275" s="89">
        <v>45709</v>
      </c>
      <c r="D275">
        <v>8</v>
      </c>
    </row>
    <row r="276" spans="1:4">
      <c r="A276" t="s">
        <v>267</v>
      </c>
      <c r="B276" t="s">
        <v>230</v>
      </c>
      <c r="C276" s="89">
        <v>45711</v>
      </c>
      <c r="D276">
        <v>8</v>
      </c>
    </row>
    <row r="277" spans="1:4">
      <c r="A277" t="s">
        <v>267</v>
      </c>
      <c r="B277" t="s">
        <v>230</v>
      </c>
      <c r="C277" s="89">
        <v>45713</v>
      </c>
      <c r="D277">
        <v>8</v>
      </c>
    </row>
    <row r="278" spans="1:4">
      <c r="A278" t="s">
        <v>267</v>
      </c>
      <c r="B278" t="s">
        <v>230</v>
      </c>
      <c r="C278" s="89">
        <v>45714</v>
      </c>
      <c r="D278">
        <v>2</v>
      </c>
    </row>
    <row r="279" spans="1:4">
      <c r="A279" t="s">
        <v>267</v>
      </c>
      <c r="B279" t="s">
        <v>230</v>
      </c>
      <c r="C279" s="89">
        <v>45721</v>
      </c>
      <c r="D279">
        <v>7</v>
      </c>
    </row>
    <row r="280" spans="1:4">
      <c r="A280" t="s">
        <v>267</v>
      </c>
      <c r="B280" t="s">
        <v>230</v>
      </c>
      <c r="C280" s="89">
        <v>45725</v>
      </c>
      <c r="D280">
        <v>7</v>
      </c>
    </row>
    <row r="281" spans="1:4">
      <c r="A281" t="s">
        <v>267</v>
      </c>
      <c r="B281" t="s">
        <v>230</v>
      </c>
      <c r="C281" s="89">
        <v>45726</v>
      </c>
      <c r="D281">
        <v>2</v>
      </c>
    </row>
    <row r="282" spans="1:4">
      <c r="A282" t="s">
        <v>267</v>
      </c>
      <c r="B282" t="s">
        <v>230</v>
      </c>
      <c r="C282" s="89">
        <v>45730</v>
      </c>
      <c r="D282">
        <v>6</v>
      </c>
    </row>
    <row r="283" spans="1:4">
      <c r="A283" t="s">
        <v>267</v>
      </c>
      <c r="B283" t="s">
        <v>230</v>
      </c>
      <c r="C283" s="89">
        <v>45739</v>
      </c>
      <c r="D283">
        <v>2</v>
      </c>
    </row>
    <row r="284" spans="1:4">
      <c r="A284" t="s">
        <v>267</v>
      </c>
      <c r="B284" t="s">
        <v>230</v>
      </c>
      <c r="C284" s="89">
        <v>45744</v>
      </c>
      <c r="D284">
        <v>1</v>
      </c>
    </row>
    <row r="285" spans="1:4">
      <c r="A285" t="s">
        <v>267</v>
      </c>
      <c r="B285" t="s">
        <v>230</v>
      </c>
      <c r="C285" s="89">
        <v>45745</v>
      </c>
      <c r="D285">
        <v>8</v>
      </c>
    </row>
    <row r="286" spans="1:4">
      <c r="A286" t="s">
        <v>268</v>
      </c>
      <c r="B286" t="s">
        <v>231</v>
      </c>
      <c r="C286" s="89">
        <v>45661</v>
      </c>
      <c r="D286">
        <v>6</v>
      </c>
    </row>
    <row r="287" spans="1:4">
      <c r="A287" t="s">
        <v>268</v>
      </c>
      <c r="B287" t="s">
        <v>231</v>
      </c>
      <c r="C287" s="89">
        <v>45665</v>
      </c>
      <c r="D287">
        <v>1</v>
      </c>
    </row>
    <row r="288" spans="1:4">
      <c r="A288" t="s">
        <v>268</v>
      </c>
      <c r="B288" t="s">
        <v>231</v>
      </c>
      <c r="C288" s="89">
        <v>45666</v>
      </c>
      <c r="D288">
        <v>6</v>
      </c>
    </row>
    <row r="289" spans="1:4">
      <c r="A289" t="s">
        <v>268</v>
      </c>
      <c r="B289" t="s">
        <v>231</v>
      </c>
      <c r="C289" s="89">
        <v>45668</v>
      </c>
      <c r="D289">
        <v>3</v>
      </c>
    </row>
    <row r="290" spans="1:4">
      <c r="A290" t="s">
        <v>268</v>
      </c>
      <c r="B290" t="s">
        <v>231</v>
      </c>
      <c r="C290" s="89">
        <v>45672</v>
      </c>
      <c r="D290">
        <v>8</v>
      </c>
    </row>
    <row r="291" spans="1:4">
      <c r="A291" t="s">
        <v>268</v>
      </c>
      <c r="B291" t="s">
        <v>231</v>
      </c>
      <c r="C291" s="89">
        <v>45673</v>
      </c>
      <c r="D291">
        <v>8</v>
      </c>
    </row>
    <row r="292" spans="1:4">
      <c r="A292" t="s">
        <v>268</v>
      </c>
      <c r="B292" t="s">
        <v>231</v>
      </c>
      <c r="C292" s="89">
        <v>45675</v>
      </c>
      <c r="D292">
        <v>6</v>
      </c>
    </row>
    <row r="293" spans="1:4">
      <c r="A293" t="s">
        <v>268</v>
      </c>
      <c r="B293" t="s">
        <v>231</v>
      </c>
      <c r="C293" s="89">
        <v>45676</v>
      </c>
      <c r="D293">
        <v>8</v>
      </c>
    </row>
    <row r="294" spans="1:4">
      <c r="A294" t="s">
        <v>268</v>
      </c>
      <c r="B294" t="s">
        <v>231</v>
      </c>
      <c r="C294" s="89">
        <v>45678</v>
      </c>
      <c r="D294">
        <v>4</v>
      </c>
    </row>
    <row r="295" spans="1:4">
      <c r="A295" t="s">
        <v>268</v>
      </c>
      <c r="B295" t="s">
        <v>231</v>
      </c>
      <c r="C295" s="89">
        <v>45679</v>
      </c>
      <c r="D295">
        <v>7</v>
      </c>
    </row>
    <row r="296" spans="1:4">
      <c r="A296" t="s">
        <v>268</v>
      </c>
      <c r="B296" t="s">
        <v>231</v>
      </c>
      <c r="C296" s="89">
        <v>45680</v>
      </c>
      <c r="D296">
        <v>7</v>
      </c>
    </row>
    <row r="297" spans="1:4">
      <c r="A297" t="s">
        <v>268</v>
      </c>
      <c r="B297" t="s">
        <v>231</v>
      </c>
      <c r="C297" s="89">
        <v>45687</v>
      </c>
      <c r="D297">
        <v>4</v>
      </c>
    </row>
    <row r="298" spans="1:4">
      <c r="A298" t="s">
        <v>268</v>
      </c>
      <c r="B298" t="s">
        <v>231</v>
      </c>
      <c r="C298" s="89">
        <v>45691</v>
      </c>
      <c r="D298">
        <v>5</v>
      </c>
    </row>
    <row r="299" spans="1:4">
      <c r="A299" t="s">
        <v>268</v>
      </c>
      <c r="B299" t="s">
        <v>231</v>
      </c>
      <c r="C299" s="89">
        <v>45693</v>
      </c>
      <c r="D299">
        <v>5</v>
      </c>
    </row>
    <row r="300" spans="1:4">
      <c r="A300" t="s">
        <v>268</v>
      </c>
      <c r="B300" t="s">
        <v>231</v>
      </c>
      <c r="C300" s="89">
        <v>45695</v>
      </c>
      <c r="D300">
        <v>1</v>
      </c>
    </row>
    <row r="301" spans="1:4">
      <c r="A301" t="s">
        <v>268</v>
      </c>
      <c r="B301" t="s">
        <v>231</v>
      </c>
      <c r="C301" s="89">
        <v>45697</v>
      </c>
      <c r="D301">
        <v>4</v>
      </c>
    </row>
    <row r="302" spans="1:4">
      <c r="A302" t="s">
        <v>268</v>
      </c>
      <c r="B302" t="s">
        <v>231</v>
      </c>
      <c r="C302" s="89">
        <v>45699</v>
      </c>
      <c r="D302">
        <v>5</v>
      </c>
    </row>
    <row r="303" spans="1:4">
      <c r="A303" t="s">
        <v>268</v>
      </c>
      <c r="B303" t="s">
        <v>231</v>
      </c>
      <c r="C303" s="89">
        <v>45705</v>
      </c>
      <c r="D303">
        <v>8</v>
      </c>
    </row>
    <row r="304" spans="1:4">
      <c r="A304" t="s">
        <v>268</v>
      </c>
      <c r="B304" t="s">
        <v>231</v>
      </c>
      <c r="C304" s="89">
        <v>45707</v>
      </c>
      <c r="D304">
        <v>5</v>
      </c>
    </row>
    <row r="305" spans="1:4">
      <c r="A305" t="s">
        <v>268</v>
      </c>
      <c r="B305" t="s">
        <v>231</v>
      </c>
      <c r="C305" s="89">
        <v>45709</v>
      </c>
      <c r="D305">
        <v>3</v>
      </c>
    </row>
    <row r="306" spans="1:4">
      <c r="A306" t="s">
        <v>268</v>
      </c>
      <c r="B306" t="s">
        <v>231</v>
      </c>
      <c r="C306" s="89">
        <v>45710</v>
      </c>
      <c r="D306">
        <v>4</v>
      </c>
    </row>
    <row r="307" spans="1:4">
      <c r="A307" t="s">
        <v>268</v>
      </c>
      <c r="B307" t="s">
        <v>231</v>
      </c>
      <c r="C307" s="89">
        <v>45713</v>
      </c>
      <c r="D307">
        <v>8</v>
      </c>
    </row>
    <row r="308" spans="1:4">
      <c r="A308" t="s">
        <v>268</v>
      </c>
      <c r="B308" t="s">
        <v>231</v>
      </c>
      <c r="C308" s="89">
        <v>45714</v>
      </c>
      <c r="D308">
        <v>1</v>
      </c>
    </row>
    <row r="309" spans="1:4">
      <c r="A309" t="s">
        <v>268</v>
      </c>
      <c r="B309" t="s">
        <v>231</v>
      </c>
      <c r="C309" s="89">
        <v>45715</v>
      </c>
      <c r="D309">
        <v>3</v>
      </c>
    </row>
    <row r="310" spans="1:4">
      <c r="A310" t="s">
        <v>268</v>
      </c>
      <c r="B310" t="s">
        <v>231</v>
      </c>
      <c r="C310" s="89">
        <v>45718</v>
      </c>
      <c r="D310">
        <v>4</v>
      </c>
    </row>
    <row r="311" spans="1:4">
      <c r="A311" t="s">
        <v>268</v>
      </c>
      <c r="B311" t="s">
        <v>231</v>
      </c>
      <c r="C311" s="89">
        <v>45719</v>
      </c>
      <c r="D311">
        <v>4</v>
      </c>
    </row>
    <row r="312" spans="1:4">
      <c r="A312" t="s">
        <v>268</v>
      </c>
      <c r="B312" t="s">
        <v>231</v>
      </c>
      <c r="C312" s="89">
        <v>45722</v>
      </c>
      <c r="D312">
        <v>7</v>
      </c>
    </row>
    <row r="313" spans="1:4">
      <c r="A313" t="s">
        <v>268</v>
      </c>
      <c r="B313" t="s">
        <v>231</v>
      </c>
      <c r="C313" s="89">
        <v>45731</v>
      </c>
      <c r="D313">
        <v>3</v>
      </c>
    </row>
    <row r="314" spans="1:4">
      <c r="A314" t="s">
        <v>268</v>
      </c>
      <c r="B314" t="s">
        <v>231</v>
      </c>
      <c r="C314" s="89">
        <v>45732</v>
      </c>
      <c r="D314">
        <v>8</v>
      </c>
    </row>
    <row r="315" spans="1:4">
      <c r="A315" t="s">
        <v>268</v>
      </c>
      <c r="B315" t="s">
        <v>231</v>
      </c>
      <c r="C315" s="89">
        <v>45733</v>
      </c>
      <c r="D315">
        <v>8</v>
      </c>
    </row>
    <row r="316" spans="1:4">
      <c r="A316" t="s">
        <v>268</v>
      </c>
      <c r="B316" t="s">
        <v>231</v>
      </c>
      <c r="C316" s="89">
        <v>45734</v>
      </c>
      <c r="D316">
        <v>2</v>
      </c>
    </row>
    <row r="317" spans="1:4">
      <c r="A317" t="s">
        <v>268</v>
      </c>
      <c r="B317" t="s">
        <v>231</v>
      </c>
      <c r="C317" s="89">
        <v>45737</v>
      </c>
      <c r="D317">
        <v>7</v>
      </c>
    </row>
    <row r="318" spans="1:4">
      <c r="A318" t="s">
        <v>268</v>
      </c>
      <c r="B318" t="s">
        <v>231</v>
      </c>
      <c r="C318" s="89">
        <v>45738</v>
      </c>
      <c r="D318">
        <v>3</v>
      </c>
    </row>
    <row r="319" spans="1:4">
      <c r="A319" t="s">
        <v>268</v>
      </c>
      <c r="B319" t="s">
        <v>231</v>
      </c>
      <c r="C319" s="89">
        <v>45739</v>
      </c>
      <c r="D319">
        <v>6</v>
      </c>
    </row>
    <row r="320" spans="1:4">
      <c r="A320" t="s">
        <v>268</v>
      </c>
      <c r="B320" t="s">
        <v>231</v>
      </c>
      <c r="C320" s="89">
        <v>45740</v>
      </c>
      <c r="D320">
        <v>8</v>
      </c>
    </row>
    <row r="321" spans="1:4">
      <c r="A321" t="s">
        <v>268</v>
      </c>
      <c r="B321" t="s">
        <v>231</v>
      </c>
      <c r="C321" s="89">
        <v>45743</v>
      </c>
      <c r="D321">
        <v>2</v>
      </c>
    </row>
    <row r="322" spans="1:4">
      <c r="A322" t="s">
        <v>268</v>
      </c>
      <c r="B322" t="s">
        <v>231</v>
      </c>
      <c r="C322" s="89">
        <v>45746</v>
      </c>
      <c r="D322">
        <v>7</v>
      </c>
    </row>
    <row r="323" spans="1:4">
      <c r="A323" t="s">
        <v>268</v>
      </c>
      <c r="B323" t="s">
        <v>231</v>
      </c>
      <c r="C323" s="89">
        <v>45747</v>
      </c>
      <c r="D323">
        <v>8</v>
      </c>
    </row>
    <row r="324" spans="1:4">
      <c r="A324" t="s">
        <v>269</v>
      </c>
      <c r="B324" t="s">
        <v>231</v>
      </c>
      <c r="C324" s="89">
        <v>45660</v>
      </c>
      <c r="D324">
        <v>8</v>
      </c>
    </row>
    <row r="325" spans="1:4">
      <c r="A325" t="s">
        <v>269</v>
      </c>
      <c r="B325" t="s">
        <v>231</v>
      </c>
      <c r="C325" s="89">
        <v>45661</v>
      </c>
      <c r="D325">
        <v>8</v>
      </c>
    </row>
    <row r="326" spans="1:4">
      <c r="A326" t="s">
        <v>269</v>
      </c>
      <c r="B326" t="s">
        <v>231</v>
      </c>
      <c r="C326" s="89">
        <v>45662</v>
      </c>
      <c r="D326">
        <v>8</v>
      </c>
    </row>
    <row r="327" spans="1:4">
      <c r="A327" t="s">
        <v>269</v>
      </c>
      <c r="B327" t="s">
        <v>231</v>
      </c>
      <c r="C327" s="89">
        <v>45663</v>
      </c>
      <c r="D327">
        <v>8</v>
      </c>
    </row>
    <row r="328" spans="1:4">
      <c r="A328" t="s">
        <v>269</v>
      </c>
      <c r="B328" t="s">
        <v>231</v>
      </c>
      <c r="C328" s="89">
        <v>45665</v>
      </c>
      <c r="D328">
        <v>8</v>
      </c>
    </row>
    <row r="329" spans="1:4">
      <c r="A329" t="s">
        <v>269</v>
      </c>
      <c r="B329" t="s">
        <v>231</v>
      </c>
      <c r="C329" s="89">
        <v>45670</v>
      </c>
      <c r="D329">
        <v>4</v>
      </c>
    </row>
    <row r="330" spans="1:4">
      <c r="A330" t="s">
        <v>269</v>
      </c>
      <c r="B330" t="s">
        <v>231</v>
      </c>
      <c r="C330" s="89">
        <v>45672</v>
      </c>
      <c r="D330">
        <v>8</v>
      </c>
    </row>
    <row r="331" spans="1:4">
      <c r="A331" t="s">
        <v>269</v>
      </c>
      <c r="B331" t="s">
        <v>231</v>
      </c>
      <c r="C331" s="89">
        <v>45677</v>
      </c>
      <c r="D331">
        <v>8</v>
      </c>
    </row>
    <row r="332" spans="1:4">
      <c r="A332" t="s">
        <v>269</v>
      </c>
      <c r="B332" t="s">
        <v>231</v>
      </c>
      <c r="C332" s="89">
        <v>45678</v>
      </c>
      <c r="D332">
        <v>8</v>
      </c>
    </row>
    <row r="333" spans="1:4">
      <c r="A333" t="s">
        <v>269</v>
      </c>
      <c r="B333" t="s">
        <v>231</v>
      </c>
      <c r="C333" s="89">
        <v>45679</v>
      </c>
      <c r="D333">
        <v>5</v>
      </c>
    </row>
    <row r="334" spans="1:4">
      <c r="A334" t="s">
        <v>269</v>
      </c>
      <c r="B334" t="s">
        <v>231</v>
      </c>
      <c r="C334" s="89">
        <v>45683</v>
      </c>
      <c r="D334">
        <v>6</v>
      </c>
    </row>
    <row r="335" spans="1:4">
      <c r="A335" t="s">
        <v>269</v>
      </c>
      <c r="B335" t="s">
        <v>231</v>
      </c>
      <c r="C335" s="89">
        <v>45691</v>
      </c>
      <c r="D335">
        <v>3</v>
      </c>
    </row>
    <row r="336" spans="1:4">
      <c r="A336" t="s">
        <v>269</v>
      </c>
      <c r="B336" t="s">
        <v>231</v>
      </c>
      <c r="C336" s="89">
        <v>45692</v>
      </c>
      <c r="D336">
        <v>8</v>
      </c>
    </row>
    <row r="337" spans="1:4">
      <c r="A337" t="s">
        <v>269</v>
      </c>
      <c r="B337" t="s">
        <v>231</v>
      </c>
      <c r="C337" s="89">
        <v>45702</v>
      </c>
      <c r="D337">
        <v>7</v>
      </c>
    </row>
    <row r="338" spans="1:4">
      <c r="A338" t="s">
        <v>269</v>
      </c>
      <c r="B338" t="s">
        <v>231</v>
      </c>
      <c r="C338" s="89">
        <v>45703</v>
      </c>
      <c r="D338">
        <v>5</v>
      </c>
    </row>
    <row r="339" spans="1:4">
      <c r="A339" t="s">
        <v>269</v>
      </c>
      <c r="B339" t="s">
        <v>231</v>
      </c>
      <c r="C339" s="89">
        <v>45708</v>
      </c>
      <c r="D339">
        <v>8</v>
      </c>
    </row>
    <row r="340" spans="1:4">
      <c r="A340" t="s">
        <v>269</v>
      </c>
      <c r="B340" t="s">
        <v>231</v>
      </c>
      <c r="C340" s="89">
        <v>45709</v>
      </c>
      <c r="D340">
        <v>1</v>
      </c>
    </row>
    <row r="341" spans="1:4">
      <c r="A341" t="s">
        <v>269</v>
      </c>
      <c r="B341" t="s">
        <v>231</v>
      </c>
      <c r="C341" s="89">
        <v>45710</v>
      </c>
      <c r="D341">
        <v>1</v>
      </c>
    </row>
    <row r="342" spans="1:4">
      <c r="A342" t="s">
        <v>269</v>
      </c>
      <c r="B342" t="s">
        <v>231</v>
      </c>
      <c r="C342" s="89">
        <v>45712</v>
      </c>
      <c r="D342">
        <v>3</v>
      </c>
    </row>
    <row r="343" spans="1:4">
      <c r="A343" t="s">
        <v>269</v>
      </c>
      <c r="B343" t="s">
        <v>231</v>
      </c>
      <c r="C343" s="89">
        <v>45716</v>
      </c>
      <c r="D343">
        <v>4</v>
      </c>
    </row>
    <row r="344" spans="1:4">
      <c r="A344" t="s">
        <v>269</v>
      </c>
      <c r="B344" t="s">
        <v>231</v>
      </c>
      <c r="C344" s="89">
        <v>45719</v>
      </c>
      <c r="D344">
        <v>1</v>
      </c>
    </row>
    <row r="345" spans="1:4">
      <c r="A345" t="s">
        <v>269</v>
      </c>
      <c r="B345" t="s">
        <v>231</v>
      </c>
      <c r="C345" s="89">
        <v>45721</v>
      </c>
      <c r="D345">
        <v>8</v>
      </c>
    </row>
    <row r="346" spans="1:4">
      <c r="A346" t="s">
        <v>269</v>
      </c>
      <c r="B346" t="s">
        <v>231</v>
      </c>
      <c r="C346" s="89">
        <v>45723</v>
      </c>
      <c r="D346">
        <v>4</v>
      </c>
    </row>
    <row r="347" spans="1:4">
      <c r="A347" t="s">
        <v>269</v>
      </c>
      <c r="B347" t="s">
        <v>231</v>
      </c>
      <c r="C347" s="89">
        <v>45724</v>
      </c>
      <c r="D347">
        <v>1</v>
      </c>
    </row>
    <row r="348" spans="1:4">
      <c r="A348" t="s">
        <v>269</v>
      </c>
      <c r="B348" t="s">
        <v>231</v>
      </c>
      <c r="C348" s="89">
        <v>45730</v>
      </c>
      <c r="D348">
        <v>3</v>
      </c>
    </row>
    <row r="349" spans="1:4">
      <c r="A349" t="s">
        <v>269</v>
      </c>
      <c r="B349" t="s">
        <v>231</v>
      </c>
      <c r="C349" s="89">
        <v>45737</v>
      </c>
      <c r="D349">
        <v>8</v>
      </c>
    </row>
    <row r="350" spans="1:4">
      <c r="A350" t="s">
        <v>269</v>
      </c>
      <c r="B350" t="s">
        <v>231</v>
      </c>
      <c r="C350" s="89">
        <v>45739</v>
      </c>
      <c r="D350">
        <v>1</v>
      </c>
    </row>
    <row r="351" spans="1:4">
      <c r="A351" t="s">
        <v>269</v>
      </c>
      <c r="B351" t="s">
        <v>231</v>
      </c>
      <c r="C351" s="89">
        <v>45740</v>
      </c>
      <c r="D351">
        <v>1</v>
      </c>
    </row>
    <row r="352" spans="1:4">
      <c r="A352" t="s">
        <v>269</v>
      </c>
      <c r="B352" t="s">
        <v>231</v>
      </c>
      <c r="C352" s="89">
        <v>45741</v>
      </c>
      <c r="D352">
        <v>6</v>
      </c>
    </row>
    <row r="353" spans="1:4">
      <c r="A353" t="s">
        <v>269</v>
      </c>
      <c r="B353" t="s">
        <v>231</v>
      </c>
      <c r="C353" s="89">
        <v>45747</v>
      </c>
      <c r="D353">
        <v>8</v>
      </c>
    </row>
    <row r="354" spans="1:4">
      <c r="A354" t="s">
        <v>270</v>
      </c>
      <c r="B354" t="s">
        <v>232</v>
      </c>
      <c r="C354" s="89">
        <v>45659</v>
      </c>
      <c r="D354">
        <v>7</v>
      </c>
    </row>
    <row r="355" spans="1:4">
      <c r="A355" t="s">
        <v>270</v>
      </c>
      <c r="B355" t="s">
        <v>232</v>
      </c>
      <c r="C355" s="89">
        <v>45662</v>
      </c>
      <c r="D355">
        <v>7</v>
      </c>
    </row>
    <row r="356" spans="1:4">
      <c r="A356" t="s">
        <v>270</v>
      </c>
      <c r="B356" t="s">
        <v>232</v>
      </c>
      <c r="C356" s="89">
        <v>45665</v>
      </c>
      <c r="D356">
        <v>4</v>
      </c>
    </row>
    <row r="357" spans="1:4">
      <c r="A357" t="s">
        <v>270</v>
      </c>
      <c r="B357" t="s">
        <v>232</v>
      </c>
      <c r="C357" s="89">
        <v>45666</v>
      </c>
      <c r="D357">
        <v>5</v>
      </c>
    </row>
    <row r="358" spans="1:4">
      <c r="A358" t="s">
        <v>270</v>
      </c>
      <c r="B358" t="s">
        <v>232</v>
      </c>
      <c r="C358" s="89">
        <v>45668</v>
      </c>
      <c r="D358">
        <v>7</v>
      </c>
    </row>
    <row r="359" spans="1:4">
      <c r="A359" t="s">
        <v>270</v>
      </c>
      <c r="B359" t="s">
        <v>232</v>
      </c>
      <c r="C359" s="89">
        <v>45670</v>
      </c>
      <c r="D359">
        <v>7</v>
      </c>
    </row>
    <row r="360" spans="1:4">
      <c r="A360" t="s">
        <v>270</v>
      </c>
      <c r="B360" t="s">
        <v>232</v>
      </c>
      <c r="C360" s="89">
        <v>45672</v>
      </c>
      <c r="D360">
        <v>4</v>
      </c>
    </row>
    <row r="361" spans="1:4">
      <c r="A361" t="s">
        <v>270</v>
      </c>
      <c r="B361" t="s">
        <v>232</v>
      </c>
      <c r="C361" s="89">
        <v>45682</v>
      </c>
      <c r="D361">
        <v>8</v>
      </c>
    </row>
    <row r="362" spans="1:4">
      <c r="A362" t="s">
        <v>270</v>
      </c>
      <c r="B362" t="s">
        <v>232</v>
      </c>
      <c r="C362" s="89">
        <v>45683</v>
      </c>
      <c r="D362">
        <v>5</v>
      </c>
    </row>
    <row r="363" spans="1:4">
      <c r="A363" t="s">
        <v>270</v>
      </c>
      <c r="B363" t="s">
        <v>232</v>
      </c>
      <c r="C363" s="89">
        <v>45687</v>
      </c>
      <c r="D363">
        <v>3</v>
      </c>
    </row>
    <row r="364" spans="1:4">
      <c r="A364" t="s">
        <v>270</v>
      </c>
      <c r="B364" t="s">
        <v>232</v>
      </c>
      <c r="C364" s="89">
        <v>45691</v>
      </c>
      <c r="D364">
        <v>7</v>
      </c>
    </row>
    <row r="365" spans="1:4">
      <c r="A365" t="s">
        <v>270</v>
      </c>
      <c r="B365" t="s">
        <v>232</v>
      </c>
      <c r="C365" s="89">
        <v>45692</v>
      </c>
      <c r="D365">
        <v>8</v>
      </c>
    </row>
    <row r="366" spans="1:4">
      <c r="A366" t="s">
        <v>270</v>
      </c>
      <c r="B366" t="s">
        <v>232</v>
      </c>
      <c r="C366" s="89">
        <v>45693</v>
      </c>
      <c r="D366">
        <v>3</v>
      </c>
    </row>
    <row r="367" spans="1:4">
      <c r="A367" t="s">
        <v>270</v>
      </c>
      <c r="B367" t="s">
        <v>232</v>
      </c>
      <c r="C367" s="89">
        <v>45695</v>
      </c>
      <c r="D367">
        <v>5</v>
      </c>
    </row>
    <row r="368" spans="1:4">
      <c r="A368" t="s">
        <v>270</v>
      </c>
      <c r="B368" t="s">
        <v>232</v>
      </c>
      <c r="C368" s="89">
        <v>45697</v>
      </c>
      <c r="D368">
        <v>4</v>
      </c>
    </row>
    <row r="369" spans="1:4">
      <c r="A369" t="s">
        <v>270</v>
      </c>
      <c r="B369" t="s">
        <v>232</v>
      </c>
      <c r="C369" s="89">
        <v>45699</v>
      </c>
      <c r="D369">
        <v>6</v>
      </c>
    </row>
    <row r="370" spans="1:4">
      <c r="A370" t="s">
        <v>270</v>
      </c>
      <c r="B370" t="s">
        <v>232</v>
      </c>
      <c r="C370" s="89">
        <v>45701</v>
      </c>
      <c r="D370">
        <v>8</v>
      </c>
    </row>
    <row r="371" spans="1:4">
      <c r="A371" t="s">
        <v>270</v>
      </c>
      <c r="B371" t="s">
        <v>232</v>
      </c>
      <c r="C371" s="89">
        <v>45703</v>
      </c>
      <c r="D371">
        <v>2</v>
      </c>
    </row>
    <row r="372" spans="1:4">
      <c r="A372" t="s">
        <v>270</v>
      </c>
      <c r="B372" t="s">
        <v>232</v>
      </c>
      <c r="C372" s="89">
        <v>45705</v>
      </c>
      <c r="D372">
        <v>6</v>
      </c>
    </row>
    <row r="373" spans="1:4">
      <c r="A373" t="s">
        <v>270</v>
      </c>
      <c r="B373" t="s">
        <v>232</v>
      </c>
      <c r="C373" s="89">
        <v>45706</v>
      </c>
      <c r="D373">
        <v>8</v>
      </c>
    </row>
    <row r="374" spans="1:4">
      <c r="A374" t="s">
        <v>270</v>
      </c>
      <c r="B374" t="s">
        <v>232</v>
      </c>
      <c r="C374" s="89">
        <v>45707</v>
      </c>
      <c r="D374">
        <v>4</v>
      </c>
    </row>
    <row r="375" spans="1:4">
      <c r="A375" t="s">
        <v>270</v>
      </c>
      <c r="B375" t="s">
        <v>232</v>
      </c>
      <c r="C375" s="89">
        <v>45712</v>
      </c>
      <c r="D375">
        <v>4</v>
      </c>
    </row>
    <row r="376" spans="1:4">
      <c r="A376" t="s">
        <v>270</v>
      </c>
      <c r="B376" t="s">
        <v>232</v>
      </c>
      <c r="C376" s="89">
        <v>45713</v>
      </c>
      <c r="D376">
        <v>8</v>
      </c>
    </row>
    <row r="377" spans="1:4">
      <c r="A377" t="s">
        <v>270</v>
      </c>
      <c r="B377" t="s">
        <v>232</v>
      </c>
      <c r="C377" s="89">
        <v>45715</v>
      </c>
      <c r="D377">
        <v>8</v>
      </c>
    </row>
    <row r="378" spans="1:4">
      <c r="A378" t="s">
        <v>270</v>
      </c>
      <c r="B378" t="s">
        <v>232</v>
      </c>
      <c r="C378" s="89">
        <v>45717</v>
      </c>
      <c r="D378">
        <v>2</v>
      </c>
    </row>
    <row r="379" spans="1:4">
      <c r="A379" t="s">
        <v>270</v>
      </c>
      <c r="B379" t="s">
        <v>232</v>
      </c>
      <c r="C379" s="89">
        <v>45718</v>
      </c>
      <c r="D379">
        <v>8</v>
      </c>
    </row>
    <row r="380" spans="1:4">
      <c r="A380" t="s">
        <v>270</v>
      </c>
      <c r="B380" t="s">
        <v>232</v>
      </c>
      <c r="C380" s="89">
        <v>45719</v>
      </c>
      <c r="D380">
        <v>4</v>
      </c>
    </row>
    <row r="381" spans="1:4">
      <c r="A381" t="s">
        <v>270</v>
      </c>
      <c r="B381" t="s">
        <v>232</v>
      </c>
      <c r="C381" s="89">
        <v>45721</v>
      </c>
      <c r="D381">
        <v>8</v>
      </c>
    </row>
    <row r="382" spans="1:4">
      <c r="A382" t="s">
        <v>270</v>
      </c>
      <c r="B382" t="s">
        <v>232</v>
      </c>
      <c r="C382" s="89">
        <v>45725</v>
      </c>
      <c r="D382">
        <v>3</v>
      </c>
    </row>
    <row r="383" spans="1:4">
      <c r="A383" t="s">
        <v>270</v>
      </c>
      <c r="B383" t="s">
        <v>232</v>
      </c>
      <c r="C383" s="89">
        <v>45731</v>
      </c>
      <c r="D383">
        <v>8</v>
      </c>
    </row>
    <row r="384" spans="1:4">
      <c r="A384" t="s">
        <v>270</v>
      </c>
      <c r="B384" t="s">
        <v>232</v>
      </c>
      <c r="C384" s="89">
        <v>45734</v>
      </c>
      <c r="D384">
        <v>8</v>
      </c>
    </row>
    <row r="385" spans="1:4">
      <c r="A385" t="s">
        <v>270</v>
      </c>
      <c r="B385" t="s">
        <v>232</v>
      </c>
      <c r="C385" s="89">
        <v>45735</v>
      </c>
      <c r="D385">
        <v>8</v>
      </c>
    </row>
    <row r="386" spans="1:4">
      <c r="A386" t="s">
        <v>270</v>
      </c>
      <c r="B386" t="s">
        <v>232</v>
      </c>
      <c r="C386" s="89">
        <v>45736</v>
      </c>
      <c r="D386">
        <v>6</v>
      </c>
    </row>
    <row r="387" spans="1:4">
      <c r="A387" t="s">
        <v>270</v>
      </c>
      <c r="B387" t="s">
        <v>232</v>
      </c>
      <c r="C387" s="89">
        <v>45741</v>
      </c>
      <c r="D387">
        <v>6</v>
      </c>
    </row>
    <row r="388" spans="1:4">
      <c r="A388" t="s">
        <v>270</v>
      </c>
      <c r="B388" t="s">
        <v>232</v>
      </c>
      <c r="C388" s="89">
        <v>45742</v>
      </c>
      <c r="D388">
        <v>4</v>
      </c>
    </row>
    <row r="389" spans="1:4">
      <c r="A389" t="s">
        <v>270</v>
      </c>
      <c r="B389" t="s">
        <v>232</v>
      </c>
      <c r="C389" s="89">
        <v>45744</v>
      </c>
      <c r="D389">
        <v>2</v>
      </c>
    </row>
    <row r="390" spans="1:4">
      <c r="A390" t="s">
        <v>56</v>
      </c>
      <c r="B390" t="s">
        <v>232</v>
      </c>
      <c r="C390" s="89">
        <v>45658</v>
      </c>
      <c r="D390">
        <v>3</v>
      </c>
    </row>
    <row r="391" spans="1:4">
      <c r="A391" t="s">
        <v>56</v>
      </c>
      <c r="B391" t="s">
        <v>232</v>
      </c>
      <c r="C391" s="89">
        <v>45659</v>
      </c>
      <c r="D391">
        <v>8</v>
      </c>
    </row>
    <row r="392" spans="1:4">
      <c r="A392" t="s">
        <v>56</v>
      </c>
      <c r="B392" t="s">
        <v>232</v>
      </c>
      <c r="C392" s="89">
        <v>45661</v>
      </c>
      <c r="D392">
        <v>5</v>
      </c>
    </row>
    <row r="393" spans="1:4">
      <c r="A393" t="s">
        <v>56</v>
      </c>
      <c r="B393" t="s">
        <v>232</v>
      </c>
      <c r="C393" s="89">
        <v>45662</v>
      </c>
      <c r="D393">
        <v>5</v>
      </c>
    </row>
    <row r="394" spans="1:4">
      <c r="A394" t="s">
        <v>56</v>
      </c>
      <c r="B394" t="s">
        <v>232</v>
      </c>
      <c r="C394" s="89">
        <v>45664</v>
      </c>
      <c r="D394">
        <v>7</v>
      </c>
    </row>
    <row r="395" spans="1:4">
      <c r="A395" t="s">
        <v>56</v>
      </c>
      <c r="B395" t="s">
        <v>232</v>
      </c>
      <c r="C395" s="89">
        <v>45665</v>
      </c>
      <c r="D395">
        <v>4</v>
      </c>
    </row>
    <row r="396" spans="1:4">
      <c r="A396" t="s">
        <v>56</v>
      </c>
      <c r="B396" t="s">
        <v>232</v>
      </c>
      <c r="C396" s="89">
        <v>45666</v>
      </c>
      <c r="D396">
        <v>1</v>
      </c>
    </row>
    <row r="397" spans="1:4">
      <c r="A397" t="s">
        <v>56</v>
      </c>
      <c r="B397" t="s">
        <v>232</v>
      </c>
      <c r="C397" s="89">
        <v>45667</v>
      </c>
      <c r="D397">
        <v>3</v>
      </c>
    </row>
    <row r="398" spans="1:4">
      <c r="A398" t="s">
        <v>56</v>
      </c>
      <c r="B398" t="s">
        <v>232</v>
      </c>
      <c r="C398" s="89">
        <v>45672</v>
      </c>
      <c r="D398">
        <v>8</v>
      </c>
    </row>
    <row r="399" spans="1:4">
      <c r="A399" t="s">
        <v>56</v>
      </c>
      <c r="B399" t="s">
        <v>232</v>
      </c>
      <c r="C399" s="89">
        <v>45673</v>
      </c>
      <c r="D399">
        <v>4</v>
      </c>
    </row>
    <row r="400" spans="1:4">
      <c r="A400" t="s">
        <v>56</v>
      </c>
      <c r="B400" t="s">
        <v>232</v>
      </c>
      <c r="C400" s="89">
        <v>45676</v>
      </c>
      <c r="D400">
        <v>5</v>
      </c>
    </row>
    <row r="401" spans="1:4">
      <c r="A401" t="s">
        <v>56</v>
      </c>
      <c r="B401" t="s">
        <v>232</v>
      </c>
      <c r="C401" s="89">
        <v>45678</v>
      </c>
      <c r="D401">
        <v>3</v>
      </c>
    </row>
    <row r="402" spans="1:4">
      <c r="A402" t="s">
        <v>56</v>
      </c>
      <c r="B402" t="s">
        <v>232</v>
      </c>
      <c r="C402" s="89">
        <v>45680</v>
      </c>
      <c r="D402">
        <v>8</v>
      </c>
    </row>
    <row r="403" spans="1:4">
      <c r="A403" t="s">
        <v>56</v>
      </c>
      <c r="B403" t="s">
        <v>232</v>
      </c>
      <c r="C403" s="89">
        <v>45681</v>
      </c>
      <c r="D403">
        <v>8</v>
      </c>
    </row>
    <row r="404" spans="1:4">
      <c r="A404" t="s">
        <v>56</v>
      </c>
      <c r="B404" t="s">
        <v>232</v>
      </c>
      <c r="C404" s="89">
        <v>45682</v>
      </c>
      <c r="D404">
        <v>8</v>
      </c>
    </row>
    <row r="405" spans="1:4">
      <c r="A405" t="s">
        <v>56</v>
      </c>
      <c r="B405" t="s">
        <v>232</v>
      </c>
      <c r="C405" s="89">
        <v>45686</v>
      </c>
      <c r="D405">
        <v>7</v>
      </c>
    </row>
    <row r="406" spans="1:4">
      <c r="A406" t="s">
        <v>56</v>
      </c>
      <c r="B406" t="s">
        <v>232</v>
      </c>
      <c r="C406" s="89">
        <v>45687</v>
      </c>
      <c r="D406">
        <v>2</v>
      </c>
    </row>
    <row r="407" spans="1:4">
      <c r="A407" t="s">
        <v>56</v>
      </c>
      <c r="B407" t="s">
        <v>232</v>
      </c>
      <c r="C407" s="89">
        <v>45696</v>
      </c>
      <c r="D407">
        <v>6</v>
      </c>
    </row>
    <row r="408" spans="1:4">
      <c r="A408" t="s">
        <v>56</v>
      </c>
      <c r="B408" t="s">
        <v>232</v>
      </c>
      <c r="C408" s="89">
        <v>45697</v>
      </c>
      <c r="D408">
        <v>8</v>
      </c>
    </row>
    <row r="409" spans="1:4">
      <c r="A409" t="s">
        <v>56</v>
      </c>
      <c r="B409" t="s">
        <v>232</v>
      </c>
      <c r="C409" s="89">
        <v>45698</v>
      </c>
      <c r="D409">
        <v>6</v>
      </c>
    </row>
    <row r="410" spans="1:4">
      <c r="A410" t="s">
        <v>56</v>
      </c>
      <c r="B410" t="s">
        <v>232</v>
      </c>
      <c r="C410" s="89">
        <v>45699</v>
      </c>
      <c r="D410">
        <v>8</v>
      </c>
    </row>
    <row r="411" spans="1:4">
      <c r="A411" t="s">
        <v>56</v>
      </c>
      <c r="B411" t="s">
        <v>232</v>
      </c>
      <c r="C411" s="89">
        <v>45700</v>
      </c>
      <c r="D411">
        <v>4</v>
      </c>
    </row>
    <row r="412" spans="1:4">
      <c r="A412" t="s">
        <v>56</v>
      </c>
      <c r="B412" t="s">
        <v>232</v>
      </c>
      <c r="C412" s="89">
        <v>45702</v>
      </c>
      <c r="D412">
        <v>8</v>
      </c>
    </row>
    <row r="413" spans="1:4">
      <c r="A413" t="s">
        <v>56</v>
      </c>
      <c r="B413" t="s">
        <v>232</v>
      </c>
      <c r="C413" s="89">
        <v>45705</v>
      </c>
      <c r="D413">
        <v>2</v>
      </c>
    </row>
    <row r="414" spans="1:4">
      <c r="A414" t="s">
        <v>56</v>
      </c>
      <c r="B414" t="s">
        <v>232</v>
      </c>
      <c r="C414" s="89">
        <v>45706</v>
      </c>
      <c r="D414">
        <v>8</v>
      </c>
    </row>
    <row r="415" spans="1:4">
      <c r="A415" t="s">
        <v>56</v>
      </c>
      <c r="B415" t="s">
        <v>232</v>
      </c>
      <c r="C415" s="89">
        <v>45708</v>
      </c>
      <c r="D415">
        <v>1</v>
      </c>
    </row>
    <row r="416" spans="1:4">
      <c r="A416" t="s">
        <v>56</v>
      </c>
      <c r="B416" t="s">
        <v>232</v>
      </c>
      <c r="C416" s="89">
        <v>45711</v>
      </c>
      <c r="D416">
        <v>5</v>
      </c>
    </row>
    <row r="417" spans="1:4">
      <c r="A417" t="s">
        <v>56</v>
      </c>
      <c r="B417" t="s">
        <v>232</v>
      </c>
      <c r="C417" s="89">
        <v>45714</v>
      </c>
      <c r="D417">
        <v>3</v>
      </c>
    </row>
    <row r="418" spans="1:4">
      <c r="A418" t="s">
        <v>56</v>
      </c>
      <c r="B418" t="s">
        <v>232</v>
      </c>
      <c r="C418" s="89">
        <v>45715</v>
      </c>
      <c r="D418">
        <v>8</v>
      </c>
    </row>
    <row r="419" spans="1:4">
      <c r="A419" t="s">
        <v>56</v>
      </c>
      <c r="B419" t="s">
        <v>232</v>
      </c>
      <c r="C419" s="89">
        <v>45717</v>
      </c>
      <c r="D419">
        <v>8</v>
      </c>
    </row>
    <row r="420" spans="1:4">
      <c r="A420" t="s">
        <v>56</v>
      </c>
      <c r="B420" t="s">
        <v>232</v>
      </c>
      <c r="C420" s="89">
        <v>45718</v>
      </c>
      <c r="D420">
        <v>2</v>
      </c>
    </row>
    <row r="421" spans="1:4">
      <c r="A421" t="s">
        <v>56</v>
      </c>
      <c r="B421" t="s">
        <v>232</v>
      </c>
      <c r="C421" s="89">
        <v>45724</v>
      </c>
      <c r="D421">
        <v>8</v>
      </c>
    </row>
    <row r="422" spans="1:4">
      <c r="A422" t="s">
        <v>56</v>
      </c>
      <c r="B422" t="s">
        <v>232</v>
      </c>
      <c r="C422" s="89">
        <v>45727</v>
      </c>
      <c r="D422">
        <v>2</v>
      </c>
    </row>
    <row r="423" spans="1:4">
      <c r="A423" t="s">
        <v>56</v>
      </c>
      <c r="B423" t="s">
        <v>232</v>
      </c>
      <c r="C423" s="89">
        <v>45729</v>
      </c>
      <c r="D423">
        <v>7</v>
      </c>
    </row>
    <row r="424" spans="1:4">
      <c r="A424" t="s">
        <v>56</v>
      </c>
      <c r="B424" t="s">
        <v>232</v>
      </c>
      <c r="C424" s="89">
        <v>45733</v>
      </c>
      <c r="D424">
        <v>8</v>
      </c>
    </row>
    <row r="425" spans="1:4">
      <c r="A425" t="s">
        <v>56</v>
      </c>
      <c r="B425" t="s">
        <v>232</v>
      </c>
      <c r="C425" s="89">
        <v>45734</v>
      </c>
      <c r="D425">
        <v>2</v>
      </c>
    </row>
    <row r="426" spans="1:4">
      <c r="A426" t="s">
        <v>56</v>
      </c>
      <c r="B426" t="s">
        <v>232</v>
      </c>
      <c r="C426" s="89">
        <v>45735</v>
      </c>
      <c r="D426">
        <v>2</v>
      </c>
    </row>
    <row r="427" spans="1:4">
      <c r="A427" t="s">
        <v>56</v>
      </c>
      <c r="B427" t="s">
        <v>232</v>
      </c>
      <c r="C427" s="89">
        <v>45736</v>
      </c>
      <c r="D427">
        <v>3</v>
      </c>
    </row>
    <row r="428" spans="1:4">
      <c r="A428" t="s">
        <v>56</v>
      </c>
      <c r="B428" t="s">
        <v>232</v>
      </c>
      <c r="C428" s="89">
        <v>45739</v>
      </c>
      <c r="D428">
        <v>1</v>
      </c>
    </row>
    <row r="429" spans="1:4">
      <c r="A429" t="s">
        <v>56</v>
      </c>
      <c r="B429" t="s">
        <v>232</v>
      </c>
      <c r="C429" s="89">
        <v>45740</v>
      </c>
      <c r="D429">
        <v>8</v>
      </c>
    </row>
    <row r="430" spans="1:4">
      <c r="A430" t="s">
        <v>56</v>
      </c>
      <c r="B430" t="s">
        <v>232</v>
      </c>
      <c r="C430" s="89">
        <v>45743</v>
      </c>
      <c r="D430">
        <v>6</v>
      </c>
    </row>
    <row r="431" spans="1:4">
      <c r="A431" t="s">
        <v>56</v>
      </c>
      <c r="B431" t="s">
        <v>232</v>
      </c>
      <c r="C431" s="89">
        <v>45745</v>
      </c>
      <c r="D431">
        <v>8</v>
      </c>
    </row>
    <row r="432" spans="1:4">
      <c r="A432" t="s">
        <v>56</v>
      </c>
      <c r="B432" t="s">
        <v>232</v>
      </c>
      <c r="C432" s="89">
        <v>45747</v>
      </c>
      <c r="D432">
        <v>1</v>
      </c>
    </row>
    <row r="433" spans="1:4">
      <c r="A433" t="s">
        <v>271</v>
      </c>
      <c r="B433" t="s">
        <v>233</v>
      </c>
      <c r="C433" s="89">
        <v>45662</v>
      </c>
      <c r="D433">
        <v>8</v>
      </c>
    </row>
    <row r="434" spans="1:4">
      <c r="A434" t="s">
        <v>271</v>
      </c>
      <c r="B434" t="s">
        <v>233</v>
      </c>
      <c r="C434" s="89">
        <v>45668</v>
      </c>
      <c r="D434">
        <v>3</v>
      </c>
    </row>
    <row r="435" spans="1:4">
      <c r="A435" t="s">
        <v>271</v>
      </c>
      <c r="B435" t="s">
        <v>233</v>
      </c>
      <c r="C435" s="89">
        <v>45677</v>
      </c>
      <c r="D435">
        <v>8</v>
      </c>
    </row>
    <row r="436" spans="1:4">
      <c r="A436" t="s">
        <v>271</v>
      </c>
      <c r="B436" t="s">
        <v>233</v>
      </c>
      <c r="C436" s="89">
        <v>45678</v>
      </c>
      <c r="D436">
        <v>4</v>
      </c>
    </row>
    <row r="437" spans="1:4">
      <c r="A437" t="s">
        <v>271</v>
      </c>
      <c r="B437" t="s">
        <v>233</v>
      </c>
      <c r="C437" s="89">
        <v>45680</v>
      </c>
      <c r="D437">
        <v>3</v>
      </c>
    </row>
    <row r="438" spans="1:4">
      <c r="A438" t="s">
        <v>271</v>
      </c>
      <c r="B438" t="s">
        <v>233</v>
      </c>
      <c r="C438" s="89">
        <v>45685</v>
      </c>
      <c r="D438">
        <v>6</v>
      </c>
    </row>
    <row r="439" spans="1:4">
      <c r="A439" t="s">
        <v>271</v>
      </c>
      <c r="B439" t="s">
        <v>233</v>
      </c>
      <c r="C439" s="89">
        <v>45687</v>
      </c>
      <c r="D439">
        <v>3</v>
      </c>
    </row>
    <row r="440" spans="1:4">
      <c r="A440" t="s">
        <v>271</v>
      </c>
      <c r="B440" t="s">
        <v>233</v>
      </c>
      <c r="C440" s="89">
        <v>45688</v>
      </c>
      <c r="D440">
        <v>8</v>
      </c>
    </row>
    <row r="441" spans="1:4">
      <c r="A441" t="s">
        <v>271</v>
      </c>
      <c r="B441" t="s">
        <v>233</v>
      </c>
      <c r="C441" s="89">
        <v>45689</v>
      </c>
      <c r="D441">
        <v>8</v>
      </c>
    </row>
    <row r="442" spans="1:4">
      <c r="A442" t="s">
        <v>271</v>
      </c>
      <c r="B442" t="s">
        <v>233</v>
      </c>
      <c r="C442" s="89">
        <v>45691</v>
      </c>
      <c r="D442">
        <v>8</v>
      </c>
    </row>
    <row r="443" spans="1:4">
      <c r="A443" t="s">
        <v>271</v>
      </c>
      <c r="B443" t="s">
        <v>233</v>
      </c>
      <c r="C443" s="89">
        <v>45696</v>
      </c>
      <c r="D443">
        <v>2</v>
      </c>
    </row>
    <row r="444" spans="1:4">
      <c r="A444" t="s">
        <v>271</v>
      </c>
      <c r="B444" t="s">
        <v>233</v>
      </c>
      <c r="C444" s="89">
        <v>45698</v>
      </c>
      <c r="D444">
        <v>5</v>
      </c>
    </row>
    <row r="445" spans="1:4">
      <c r="A445" t="s">
        <v>271</v>
      </c>
      <c r="B445" t="s">
        <v>233</v>
      </c>
      <c r="C445" s="89">
        <v>45699</v>
      </c>
      <c r="D445">
        <v>7</v>
      </c>
    </row>
    <row r="446" spans="1:4">
      <c r="A446" t="s">
        <v>271</v>
      </c>
      <c r="B446" t="s">
        <v>233</v>
      </c>
      <c r="C446" s="89">
        <v>45700</v>
      </c>
      <c r="D446">
        <v>6</v>
      </c>
    </row>
    <row r="447" spans="1:4">
      <c r="A447" t="s">
        <v>271</v>
      </c>
      <c r="B447" t="s">
        <v>233</v>
      </c>
      <c r="C447" s="89">
        <v>45702</v>
      </c>
      <c r="D447">
        <v>1</v>
      </c>
    </row>
    <row r="448" spans="1:4">
      <c r="A448" t="s">
        <v>271</v>
      </c>
      <c r="B448" t="s">
        <v>233</v>
      </c>
      <c r="C448" s="89">
        <v>45704</v>
      </c>
      <c r="D448">
        <v>8</v>
      </c>
    </row>
    <row r="449" spans="1:4">
      <c r="A449" t="s">
        <v>271</v>
      </c>
      <c r="B449" t="s">
        <v>233</v>
      </c>
      <c r="C449" s="89">
        <v>45705</v>
      </c>
      <c r="D449">
        <v>4</v>
      </c>
    </row>
    <row r="450" spans="1:4">
      <c r="A450" t="s">
        <v>271</v>
      </c>
      <c r="B450" t="s">
        <v>233</v>
      </c>
      <c r="C450" s="89">
        <v>45706</v>
      </c>
      <c r="D450">
        <v>2</v>
      </c>
    </row>
    <row r="451" spans="1:4">
      <c r="A451" t="s">
        <v>271</v>
      </c>
      <c r="B451" t="s">
        <v>233</v>
      </c>
      <c r="C451" s="89">
        <v>45707</v>
      </c>
      <c r="D451">
        <v>6</v>
      </c>
    </row>
    <row r="452" spans="1:4">
      <c r="A452" t="s">
        <v>271</v>
      </c>
      <c r="B452" t="s">
        <v>233</v>
      </c>
      <c r="C452" s="89">
        <v>45709</v>
      </c>
      <c r="D452">
        <v>3</v>
      </c>
    </row>
    <row r="453" spans="1:4">
      <c r="A453" t="s">
        <v>271</v>
      </c>
      <c r="B453" t="s">
        <v>233</v>
      </c>
      <c r="C453" s="89">
        <v>45712</v>
      </c>
      <c r="D453">
        <v>5</v>
      </c>
    </row>
    <row r="454" spans="1:4">
      <c r="A454" t="s">
        <v>271</v>
      </c>
      <c r="B454" t="s">
        <v>233</v>
      </c>
      <c r="C454" s="89">
        <v>45715</v>
      </c>
      <c r="D454">
        <v>8</v>
      </c>
    </row>
    <row r="455" spans="1:4">
      <c r="A455" t="s">
        <v>271</v>
      </c>
      <c r="B455" t="s">
        <v>233</v>
      </c>
      <c r="C455" s="89">
        <v>45716</v>
      </c>
      <c r="D455">
        <v>5</v>
      </c>
    </row>
    <row r="456" spans="1:4">
      <c r="A456" t="s">
        <v>271</v>
      </c>
      <c r="B456" t="s">
        <v>233</v>
      </c>
      <c r="C456" s="89">
        <v>45718</v>
      </c>
      <c r="D456">
        <v>6</v>
      </c>
    </row>
    <row r="457" spans="1:4">
      <c r="A457" t="s">
        <v>271</v>
      </c>
      <c r="B457" t="s">
        <v>233</v>
      </c>
      <c r="C457" s="89">
        <v>45722</v>
      </c>
      <c r="D457">
        <v>6</v>
      </c>
    </row>
    <row r="458" spans="1:4">
      <c r="A458" t="s">
        <v>271</v>
      </c>
      <c r="B458" t="s">
        <v>233</v>
      </c>
      <c r="C458" s="89">
        <v>45724</v>
      </c>
      <c r="D458">
        <v>2</v>
      </c>
    </row>
    <row r="459" spans="1:4">
      <c r="A459" t="s">
        <v>271</v>
      </c>
      <c r="B459" t="s">
        <v>233</v>
      </c>
      <c r="C459" s="89">
        <v>45727</v>
      </c>
      <c r="D459">
        <v>3</v>
      </c>
    </row>
    <row r="460" spans="1:4">
      <c r="A460" t="s">
        <v>271</v>
      </c>
      <c r="B460" t="s">
        <v>233</v>
      </c>
      <c r="C460" s="89">
        <v>45728</v>
      </c>
      <c r="D460">
        <v>6</v>
      </c>
    </row>
    <row r="461" spans="1:4">
      <c r="A461" t="s">
        <v>271</v>
      </c>
      <c r="B461" t="s">
        <v>233</v>
      </c>
      <c r="C461" s="89">
        <v>45730</v>
      </c>
      <c r="D461">
        <v>8</v>
      </c>
    </row>
    <row r="462" spans="1:4">
      <c r="A462" t="s">
        <v>271</v>
      </c>
      <c r="B462" t="s">
        <v>233</v>
      </c>
      <c r="C462" s="89">
        <v>45734</v>
      </c>
      <c r="D462">
        <v>8</v>
      </c>
    </row>
    <row r="463" spans="1:4">
      <c r="A463" t="s">
        <v>271</v>
      </c>
      <c r="B463" t="s">
        <v>233</v>
      </c>
      <c r="C463" s="89">
        <v>45739</v>
      </c>
      <c r="D463">
        <v>1</v>
      </c>
    </row>
    <row r="464" spans="1:4">
      <c r="A464" t="s">
        <v>271</v>
      </c>
      <c r="B464" t="s">
        <v>233</v>
      </c>
      <c r="C464" s="89">
        <v>45740</v>
      </c>
      <c r="D464">
        <v>7</v>
      </c>
    </row>
    <row r="465" spans="1:4">
      <c r="A465" t="s">
        <v>271</v>
      </c>
      <c r="B465" t="s">
        <v>233</v>
      </c>
      <c r="C465" s="89">
        <v>45747</v>
      </c>
      <c r="D465">
        <v>7</v>
      </c>
    </row>
    <row r="466" spans="1:4">
      <c r="A466" t="s">
        <v>47</v>
      </c>
      <c r="B466" t="s">
        <v>233</v>
      </c>
      <c r="C466" s="89">
        <v>45666</v>
      </c>
      <c r="D466">
        <v>7</v>
      </c>
    </row>
    <row r="467" spans="1:4">
      <c r="A467" t="s">
        <v>47</v>
      </c>
      <c r="B467" t="s">
        <v>233</v>
      </c>
      <c r="C467" s="89">
        <v>45668</v>
      </c>
      <c r="D467">
        <v>3</v>
      </c>
    </row>
    <row r="468" spans="1:4">
      <c r="A468" t="s">
        <v>47</v>
      </c>
      <c r="B468" t="s">
        <v>233</v>
      </c>
      <c r="C468" s="89">
        <v>45670</v>
      </c>
      <c r="D468">
        <v>5</v>
      </c>
    </row>
    <row r="469" spans="1:4">
      <c r="A469" t="s">
        <v>47</v>
      </c>
      <c r="B469" t="s">
        <v>233</v>
      </c>
      <c r="C469" s="89">
        <v>45674</v>
      </c>
      <c r="D469">
        <v>1</v>
      </c>
    </row>
    <row r="470" spans="1:4">
      <c r="A470" t="s">
        <v>47</v>
      </c>
      <c r="B470" t="s">
        <v>233</v>
      </c>
      <c r="C470" s="89">
        <v>45675</v>
      </c>
      <c r="D470">
        <v>8</v>
      </c>
    </row>
    <row r="471" spans="1:4">
      <c r="A471" t="s">
        <v>47</v>
      </c>
      <c r="B471" t="s">
        <v>233</v>
      </c>
      <c r="C471" s="89">
        <v>45676</v>
      </c>
      <c r="D471">
        <v>7</v>
      </c>
    </row>
    <row r="472" spans="1:4">
      <c r="A472" t="s">
        <v>47</v>
      </c>
      <c r="B472" t="s">
        <v>233</v>
      </c>
      <c r="C472" s="89">
        <v>45677</v>
      </c>
      <c r="D472">
        <v>6</v>
      </c>
    </row>
    <row r="473" spans="1:4">
      <c r="A473" t="s">
        <v>47</v>
      </c>
      <c r="B473" t="s">
        <v>233</v>
      </c>
      <c r="C473" s="89">
        <v>45678</v>
      </c>
      <c r="D473">
        <v>8</v>
      </c>
    </row>
    <row r="474" spans="1:4">
      <c r="A474" t="s">
        <v>47</v>
      </c>
      <c r="B474" t="s">
        <v>233</v>
      </c>
      <c r="C474" s="89">
        <v>45680</v>
      </c>
      <c r="D474">
        <v>8</v>
      </c>
    </row>
    <row r="475" spans="1:4">
      <c r="A475" t="s">
        <v>47</v>
      </c>
      <c r="B475" t="s">
        <v>233</v>
      </c>
      <c r="C475" s="89">
        <v>45685</v>
      </c>
      <c r="D475">
        <v>7</v>
      </c>
    </row>
    <row r="476" spans="1:4">
      <c r="A476" t="s">
        <v>47</v>
      </c>
      <c r="B476" t="s">
        <v>233</v>
      </c>
      <c r="C476" s="89">
        <v>45693</v>
      </c>
      <c r="D476">
        <v>8</v>
      </c>
    </row>
    <row r="477" spans="1:4">
      <c r="A477" t="s">
        <v>47</v>
      </c>
      <c r="B477" t="s">
        <v>233</v>
      </c>
      <c r="C477" s="89">
        <v>45694</v>
      </c>
      <c r="D477">
        <v>8</v>
      </c>
    </row>
    <row r="478" spans="1:4">
      <c r="A478" t="s">
        <v>47</v>
      </c>
      <c r="B478" t="s">
        <v>233</v>
      </c>
      <c r="C478" s="89">
        <v>45695</v>
      </c>
      <c r="D478">
        <v>8</v>
      </c>
    </row>
    <row r="479" spans="1:4">
      <c r="A479" t="s">
        <v>47</v>
      </c>
      <c r="B479" t="s">
        <v>233</v>
      </c>
      <c r="C479" s="89">
        <v>45696</v>
      </c>
      <c r="D479">
        <v>6</v>
      </c>
    </row>
    <row r="480" spans="1:4">
      <c r="A480" t="s">
        <v>47</v>
      </c>
      <c r="B480" t="s">
        <v>233</v>
      </c>
      <c r="C480" s="89">
        <v>45697</v>
      </c>
      <c r="D480">
        <v>1</v>
      </c>
    </row>
    <row r="481" spans="1:4">
      <c r="A481" t="s">
        <v>47</v>
      </c>
      <c r="B481" t="s">
        <v>233</v>
      </c>
      <c r="C481" s="89">
        <v>45703</v>
      </c>
      <c r="D481">
        <v>1</v>
      </c>
    </row>
    <row r="482" spans="1:4">
      <c r="A482" t="s">
        <v>47</v>
      </c>
      <c r="B482" t="s">
        <v>233</v>
      </c>
      <c r="C482" s="89">
        <v>45704</v>
      </c>
      <c r="D482">
        <v>8</v>
      </c>
    </row>
    <row r="483" spans="1:4">
      <c r="A483" t="s">
        <v>47</v>
      </c>
      <c r="B483" t="s">
        <v>233</v>
      </c>
      <c r="C483" s="89">
        <v>45707</v>
      </c>
      <c r="D483">
        <v>8</v>
      </c>
    </row>
    <row r="484" spans="1:4">
      <c r="A484" t="s">
        <v>47</v>
      </c>
      <c r="B484" t="s">
        <v>233</v>
      </c>
      <c r="C484" s="89">
        <v>45710</v>
      </c>
      <c r="D484">
        <v>8</v>
      </c>
    </row>
    <row r="485" spans="1:4">
      <c r="A485" t="s">
        <v>47</v>
      </c>
      <c r="B485" t="s">
        <v>233</v>
      </c>
      <c r="C485" s="89">
        <v>45712</v>
      </c>
      <c r="D485">
        <v>3</v>
      </c>
    </row>
    <row r="486" spans="1:4">
      <c r="A486" t="s">
        <v>47</v>
      </c>
      <c r="B486" t="s">
        <v>233</v>
      </c>
      <c r="C486" s="89">
        <v>45716</v>
      </c>
      <c r="D486">
        <v>8</v>
      </c>
    </row>
    <row r="487" spans="1:4">
      <c r="A487" t="s">
        <v>47</v>
      </c>
      <c r="B487" t="s">
        <v>233</v>
      </c>
      <c r="C487" s="89">
        <v>45718</v>
      </c>
      <c r="D487">
        <v>1</v>
      </c>
    </row>
    <row r="488" spans="1:4">
      <c r="A488" t="s">
        <v>47</v>
      </c>
      <c r="B488" t="s">
        <v>233</v>
      </c>
      <c r="C488" s="89">
        <v>45720</v>
      </c>
      <c r="D488">
        <v>8</v>
      </c>
    </row>
    <row r="489" spans="1:4">
      <c r="A489" t="s">
        <v>47</v>
      </c>
      <c r="B489" t="s">
        <v>233</v>
      </c>
      <c r="C489" s="89">
        <v>45722</v>
      </c>
      <c r="D489">
        <v>4</v>
      </c>
    </row>
    <row r="490" spans="1:4">
      <c r="A490" t="s">
        <v>47</v>
      </c>
      <c r="B490" t="s">
        <v>233</v>
      </c>
      <c r="C490" s="89">
        <v>45723</v>
      </c>
      <c r="D490">
        <v>7</v>
      </c>
    </row>
    <row r="491" spans="1:4">
      <c r="A491" t="s">
        <v>47</v>
      </c>
      <c r="B491" t="s">
        <v>233</v>
      </c>
      <c r="C491" s="89">
        <v>45724</v>
      </c>
      <c r="D491">
        <v>2</v>
      </c>
    </row>
    <row r="492" spans="1:4">
      <c r="A492" t="s">
        <v>47</v>
      </c>
      <c r="B492" t="s">
        <v>233</v>
      </c>
      <c r="C492" s="89">
        <v>45729</v>
      </c>
      <c r="D492">
        <v>6</v>
      </c>
    </row>
    <row r="493" spans="1:4">
      <c r="A493" t="s">
        <v>47</v>
      </c>
      <c r="B493" t="s">
        <v>233</v>
      </c>
      <c r="C493" s="89">
        <v>45730</v>
      </c>
      <c r="D493">
        <v>7</v>
      </c>
    </row>
    <row r="494" spans="1:4">
      <c r="A494" t="s">
        <v>47</v>
      </c>
      <c r="B494" t="s">
        <v>233</v>
      </c>
      <c r="C494" s="89">
        <v>45732</v>
      </c>
      <c r="D494">
        <v>3</v>
      </c>
    </row>
    <row r="495" spans="1:4">
      <c r="A495" t="s">
        <v>47</v>
      </c>
      <c r="B495" t="s">
        <v>233</v>
      </c>
      <c r="C495" s="89">
        <v>45735</v>
      </c>
      <c r="D495">
        <v>4</v>
      </c>
    </row>
    <row r="496" spans="1:4">
      <c r="A496" t="s">
        <v>47</v>
      </c>
      <c r="B496" t="s">
        <v>233</v>
      </c>
      <c r="C496" s="89">
        <v>45736</v>
      </c>
      <c r="D496">
        <v>8</v>
      </c>
    </row>
    <row r="497" spans="1:4">
      <c r="A497" t="s">
        <v>47</v>
      </c>
      <c r="B497" t="s">
        <v>233</v>
      </c>
      <c r="C497" s="89">
        <v>45737</v>
      </c>
      <c r="D497">
        <v>8</v>
      </c>
    </row>
    <row r="498" spans="1:4">
      <c r="A498" t="s">
        <v>47</v>
      </c>
      <c r="B498" t="s">
        <v>233</v>
      </c>
      <c r="C498" s="89">
        <v>45739</v>
      </c>
      <c r="D498">
        <v>6</v>
      </c>
    </row>
    <row r="499" spans="1:4">
      <c r="A499" t="s">
        <v>47</v>
      </c>
      <c r="B499" t="s">
        <v>233</v>
      </c>
      <c r="C499" s="89">
        <v>45741</v>
      </c>
      <c r="D499">
        <v>8</v>
      </c>
    </row>
    <row r="500" spans="1:4">
      <c r="A500" t="s">
        <v>65</v>
      </c>
      <c r="B500" t="s">
        <v>234</v>
      </c>
      <c r="C500" s="89">
        <v>45658</v>
      </c>
      <c r="D500">
        <v>8</v>
      </c>
    </row>
    <row r="501" spans="1:4">
      <c r="A501" t="s">
        <v>65</v>
      </c>
      <c r="B501" t="s">
        <v>234</v>
      </c>
      <c r="C501" s="89">
        <v>45659</v>
      </c>
      <c r="D501">
        <v>2</v>
      </c>
    </row>
    <row r="502" spans="1:4">
      <c r="A502" t="s">
        <v>65</v>
      </c>
      <c r="B502" t="s">
        <v>234</v>
      </c>
      <c r="C502" s="89">
        <v>45663</v>
      </c>
      <c r="D502">
        <v>1</v>
      </c>
    </row>
    <row r="503" spans="1:4">
      <c r="A503" t="s">
        <v>65</v>
      </c>
      <c r="B503" t="s">
        <v>234</v>
      </c>
      <c r="C503" s="89">
        <v>45665</v>
      </c>
      <c r="D503">
        <v>3</v>
      </c>
    </row>
    <row r="504" spans="1:4">
      <c r="A504" t="s">
        <v>65</v>
      </c>
      <c r="B504" t="s">
        <v>234</v>
      </c>
      <c r="C504" s="89">
        <v>45669</v>
      </c>
      <c r="D504">
        <v>8</v>
      </c>
    </row>
    <row r="505" spans="1:4">
      <c r="A505" t="s">
        <v>65</v>
      </c>
      <c r="B505" t="s">
        <v>234</v>
      </c>
      <c r="C505" s="89">
        <v>45670</v>
      </c>
      <c r="D505">
        <v>1</v>
      </c>
    </row>
    <row r="506" spans="1:4">
      <c r="A506" t="s">
        <v>65</v>
      </c>
      <c r="B506" t="s">
        <v>234</v>
      </c>
      <c r="C506" s="89">
        <v>45672</v>
      </c>
      <c r="D506">
        <v>8</v>
      </c>
    </row>
    <row r="507" spans="1:4">
      <c r="A507" t="s">
        <v>65</v>
      </c>
      <c r="B507" t="s">
        <v>234</v>
      </c>
      <c r="C507" s="89">
        <v>45673</v>
      </c>
      <c r="D507">
        <v>8</v>
      </c>
    </row>
    <row r="508" spans="1:4">
      <c r="A508" t="s">
        <v>65</v>
      </c>
      <c r="B508" t="s">
        <v>234</v>
      </c>
      <c r="C508" s="89">
        <v>45675</v>
      </c>
      <c r="D508">
        <v>2</v>
      </c>
    </row>
    <row r="509" spans="1:4">
      <c r="A509" t="s">
        <v>65</v>
      </c>
      <c r="B509" t="s">
        <v>234</v>
      </c>
      <c r="C509" s="89">
        <v>45677</v>
      </c>
      <c r="D509">
        <v>8</v>
      </c>
    </row>
    <row r="510" spans="1:4">
      <c r="A510" t="s">
        <v>65</v>
      </c>
      <c r="B510" t="s">
        <v>234</v>
      </c>
      <c r="C510" s="89">
        <v>45678</v>
      </c>
      <c r="D510">
        <v>6</v>
      </c>
    </row>
    <row r="511" spans="1:4">
      <c r="A511" t="s">
        <v>65</v>
      </c>
      <c r="B511" t="s">
        <v>234</v>
      </c>
      <c r="C511" s="89">
        <v>45679</v>
      </c>
      <c r="D511">
        <v>7</v>
      </c>
    </row>
    <row r="512" spans="1:4">
      <c r="A512" t="s">
        <v>65</v>
      </c>
      <c r="B512" t="s">
        <v>234</v>
      </c>
      <c r="C512" s="89">
        <v>45681</v>
      </c>
      <c r="D512">
        <v>8</v>
      </c>
    </row>
    <row r="513" spans="1:4">
      <c r="A513" t="s">
        <v>65</v>
      </c>
      <c r="B513" t="s">
        <v>234</v>
      </c>
      <c r="C513" s="89">
        <v>45683</v>
      </c>
      <c r="D513">
        <v>2</v>
      </c>
    </row>
    <row r="514" spans="1:4">
      <c r="A514" t="s">
        <v>65</v>
      </c>
      <c r="B514" t="s">
        <v>234</v>
      </c>
      <c r="C514" s="89">
        <v>45684</v>
      </c>
      <c r="D514">
        <v>5</v>
      </c>
    </row>
    <row r="515" spans="1:4">
      <c r="A515" t="s">
        <v>65</v>
      </c>
      <c r="B515" t="s">
        <v>234</v>
      </c>
      <c r="C515" s="89">
        <v>45686</v>
      </c>
      <c r="D515">
        <v>8</v>
      </c>
    </row>
    <row r="516" spans="1:4">
      <c r="A516" t="s">
        <v>65</v>
      </c>
      <c r="B516" t="s">
        <v>234</v>
      </c>
      <c r="C516" s="89">
        <v>45687</v>
      </c>
      <c r="D516">
        <v>2</v>
      </c>
    </row>
    <row r="517" spans="1:4">
      <c r="A517" t="s">
        <v>65</v>
      </c>
      <c r="B517" t="s">
        <v>234</v>
      </c>
      <c r="C517" s="89">
        <v>45689</v>
      </c>
      <c r="D517">
        <v>7</v>
      </c>
    </row>
    <row r="518" spans="1:4">
      <c r="A518" t="s">
        <v>65</v>
      </c>
      <c r="B518" t="s">
        <v>234</v>
      </c>
      <c r="C518" s="89">
        <v>45690</v>
      </c>
      <c r="D518">
        <v>6</v>
      </c>
    </row>
    <row r="519" spans="1:4">
      <c r="A519" t="s">
        <v>65</v>
      </c>
      <c r="B519" t="s">
        <v>234</v>
      </c>
      <c r="C519" s="89">
        <v>45692</v>
      </c>
      <c r="D519">
        <v>3</v>
      </c>
    </row>
    <row r="520" spans="1:4">
      <c r="A520" t="s">
        <v>65</v>
      </c>
      <c r="B520" t="s">
        <v>234</v>
      </c>
      <c r="C520" s="89">
        <v>45700</v>
      </c>
      <c r="D520">
        <v>8</v>
      </c>
    </row>
    <row r="521" spans="1:4">
      <c r="A521" t="s">
        <v>65</v>
      </c>
      <c r="B521" t="s">
        <v>234</v>
      </c>
      <c r="C521" s="89">
        <v>45707</v>
      </c>
      <c r="D521">
        <v>6</v>
      </c>
    </row>
    <row r="522" spans="1:4">
      <c r="A522" t="s">
        <v>65</v>
      </c>
      <c r="B522" t="s">
        <v>234</v>
      </c>
      <c r="C522" s="89">
        <v>45710</v>
      </c>
      <c r="D522">
        <v>7</v>
      </c>
    </row>
    <row r="523" spans="1:4">
      <c r="A523" t="s">
        <v>65</v>
      </c>
      <c r="B523" t="s">
        <v>234</v>
      </c>
      <c r="C523" s="89">
        <v>45711</v>
      </c>
      <c r="D523">
        <v>7</v>
      </c>
    </row>
    <row r="524" spans="1:4">
      <c r="A524" t="s">
        <v>65</v>
      </c>
      <c r="B524" t="s">
        <v>234</v>
      </c>
      <c r="C524" s="89">
        <v>45713</v>
      </c>
      <c r="D524">
        <v>8</v>
      </c>
    </row>
    <row r="525" spans="1:4">
      <c r="A525" t="s">
        <v>65</v>
      </c>
      <c r="B525" t="s">
        <v>234</v>
      </c>
      <c r="C525" s="89">
        <v>45715</v>
      </c>
      <c r="D525">
        <v>8</v>
      </c>
    </row>
    <row r="526" spans="1:4">
      <c r="A526" t="s">
        <v>65</v>
      </c>
      <c r="B526" t="s">
        <v>234</v>
      </c>
      <c r="C526" s="89">
        <v>45717</v>
      </c>
      <c r="D526">
        <v>2</v>
      </c>
    </row>
    <row r="527" spans="1:4">
      <c r="A527" t="s">
        <v>65</v>
      </c>
      <c r="B527" t="s">
        <v>234</v>
      </c>
      <c r="C527" s="89">
        <v>45718</v>
      </c>
      <c r="D527">
        <v>8</v>
      </c>
    </row>
    <row r="528" spans="1:4">
      <c r="A528" t="s">
        <v>65</v>
      </c>
      <c r="B528" t="s">
        <v>234</v>
      </c>
      <c r="C528" s="89">
        <v>45721</v>
      </c>
      <c r="D528">
        <v>8</v>
      </c>
    </row>
    <row r="529" spans="1:4">
      <c r="A529" t="s">
        <v>65</v>
      </c>
      <c r="B529" t="s">
        <v>234</v>
      </c>
      <c r="C529" s="89">
        <v>45723</v>
      </c>
      <c r="D529">
        <v>6</v>
      </c>
    </row>
    <row r="530" spans="1:4">
      <c r="A530" t="s">
        <v>65</v>
      </c>
      <c r="B530" t="s">
        <v>234</v>
      </c>
      <c r="C530" s="89">
        <v>45725</v>
      </c>
      <c r="D530">
        <v>6</v>
      </c>
    </row>
    <row r="531" spans="1:4">
      <c r="A531" t="s">
        <v>65</v>
      </c>
      <c r="B531" t="s">
        <v>234</v>
      </c>
      <c r="C531" s="89">
        <v>45726</v>
      </c>
      <c r="D531">
        <v>8</v>
      </c>
    </row>
    <row r="532" spans="1:4">
      <c r="A532" t="s">
        <v>65</v>
      </c>
      <c r="B532" t="s">
        <v>234</v>
      </c>
      <c r="C532" s="89">
        <v>45729</v>
      </c>
      <c r="D532">
        <v>4</v>
      </c>
    </row>
    <row r="533" spans="1:4">
      <c r="A533" t="s">
        <v>65</v>
      </c>
      <c r="B533" t="s">
        <v>234</v>
      </c>
      <c r="C533" s="89">
        <v>45732</v>
      </c>
      <c r="D533">
        <v>6</v>
      </c>
    </row>
    <row r="534" spans="1:4">
      <c r="A534" t="s">
        <v>65</v>
      </c>
      <c r="B534" t="s">
        <v>234</v>
      </c>
      <c r="C534" s="89">
        <v>45735</v>
      </c>
      <c r="D534">
        <v>1</v>
      </c>
    </row>
    <row r="535" spans="1:4">
      <c r="A535" t="s">
        <v>65</v>
      </c>
      <c r="B535" t="s">
        <v>234</v>
      </c>
      <c r="C535" s="89">
        <v>45737</v>
      </c>
      <c r="D535">
        <v>2</v>
      </c>
    </row>
    <row r="536" spans="1:4">
      <c r="A536" t="s">
        <v>65</v>
      </c>
      <c r="B536" t="s">
        <v>234</v>
      </c>
      <c r="C536" s="89">
        <v>45740</v>
      </c>
      <c r="D536">
        <v>1</v>
      </c>
    </row>
    <row r="537" spans="1:4">
      <c r="A537" t="s">
        <v>65</v>
      </c>
      <c r="B537" t="s">
        <v>234</v>
      </c>
      <c r="C537" s="89">
        <v>45741</v>
      </c>
      <c r="D537">
        <v>8</v>
      </c>
    </row>
    <row r="538" spans="1:4">
      <c r="A538" t="s">
        <v>65</v>
      </c>
      <c r="B538" t="s">
        <v>234</v>
      </c>
      <c r="C538" s="89">
        <v>45744</v>
      </c>
      <c r="D538">
        <v>8</v>
      </c>
    </row>
    <row r="539" spans="1:4">
      <c r="A539" t="s">
        <v>64</v>
      </c>
      <c r="B539" t="s">
        <v>235</v>
      </c>
      <c r="C539" s="89">
        <v>45661</v>
      </c>
      <c r="D539">
        <v>7</v>
      </c>
    </row>
    <row r="540" spans="1:4">
      <c r="A540" t="s">
        <v>64</v>
      </c>
      <c r="B540" t="s">
        <v>235</v>
      </c>
      <c r="C540" s="89">
        <v>45666</v>
      </c>
      <c r="D540">
        <v>7</v>
      </c>
    </row>
    <row r="541" spans="1:4">
      <c r="A541" t="s">
        <v>64</v>
      </c>
      <c r="B541" t="s">
        <v>235</v>
      </c>
      <c r="C541" s="89">
        <v>45671</v>
      </c>
      <c r="D541">
        <v>1</v>
      </c>
    </row>
    <row r="542" spans="1:4">
      <c r="A542" t="s">
        <v>64</v>
      </c>
      <c r="B542" t="s">
        <v>235</v>
      </c>
      <c r="C542" s="89">
        <v>45673</v>
      </c>
      <c r="D542">
        <v>4</v>
      </c>
    </row>
    <row r="543" spans="1:4">
      <c r="A543" t="s">
        <v>64</v>
      </c>
      <c r="B543" t="s">
        <v>235</v>
      </c>
      <c r="C543" s="89">
        <v>45676</v>
      </c>
      <c r="D543">
        <v>2</v>
      </c>
    </row>
    <row r="544" spans="1:4">
      <c r="A544" t="s">
        <v>64</v>
      </c>
      <c r="B544" t="s">
        <v>235</v>
      </c>
      <c r="C544" s="89">
        <v>45678</v>
      </c>
      <c r="D544">
        <v>2</v>
      </c>
    </row>
    <row r="545" spans="1:4">
      <c r="A545" t="s">
        <v>64</v>
      </c>
      <c r="B545" t="s">
        <v>235</v>
      </c>
      <c r="C545" s="89">
        <v>45684</v>
      </c>
      <c r="D545">
        <v>8</v>
      </c>
    </row>
    <row r="546" spans="1:4">
      <c r="A546" t="s">
        <v>64</v>
      </c>
      <c r="B546" t="s">
        <v>235</v>
      </c>
      <c r="C546" s="89">
        <v>45685</v>
      </c>
      <c r="D546">
        <v>3</v>
      </c>
    </row>
    <row r="547" spans="1:4">
      <c r="A547" t="s">
        <v>64</v>
      </c>
      <c r="B547" t="s">
        <v>235</v>
      </c>
      <c r="C547" s="89">
        <v>45691</v>
      </c>
      <c r="D547">
        <v>6</v>
      </c>
    </row>
    <row r="548" spans="1:4">
      <c r="A548" t="s">
        <v>64</v>
      </c>
      <c r="B548" t="s">
        <v>235</v>
      </c>
      <c r="C548" s="89">
        <v>45692</v>
      </c>
      <c r="D548">
        <v>6</v>
      </c>
    </row>
    <row r="549" spans="1:4">
      <c r="A549" t="s">
        <v>64</v>
      </c>
      <c r="B549" t="s">
        <v>235</v>
      </c>
      <c r="C549" s="89">
        <v>45700</v>
      </c>
      <c r="D549">
        <v>3</v>
      </c>
    </row>
    <row r="550" spans="1:4">
      <c r="A550" t="s">
        <v>64</v>
      </c>
      <c r="B550" t="s">
        <v>235</v>
      </c>
      <c r="C550" s="89">
        <v>45701</v>
      </c>
      <c r="D550">
        <v>4</v>
      </c>
    </row>
    <row r="551" spans="1:4">
      <c r="A551" t="s">
        <v>64</v>
      </c>
      <c r="B551" t="s">
        <v>235</v>
      </c>
      <c r="C551" s="89">
        <v>45704</v>
      </c>
      <c r="D551">
        <v>6</v>
      </c>
    </row>
    <row r="552" spans="1:4">
      <c r="A552" t="s">
        <v>64</v>
      </c>
      <c r="B552" t="s">
        <v>235</v>
      </c>
      <c r="C552" s="89">
        <v>45705</v>
      </c>
      <c r="D552">
        <v>8</v>
      </c>
    </row>
    <row r="553" spans="1:4">
      <c r="A553" t="s">
        <v>64</v>
      </c>
      <c r="B553" t="s">
        <v>235</v>
      </c>
      <c r="C553" s="89">
        <v>45710</v>
      </c>
      <c r="D553">
        <v>5</v>
      </c>
    </row>
    <row r="554" spans="1:4">
      <c r="A554" t="s">
        <v>64</v>
      </c>
      <c r="B554" t="s">
        <v>235</v>
      </c>
      <c r="C554" s="89">
        <v>45711</v>
      </c>
      <c r="D554">
        <v>3</v>
      </c>
    </row>
    <row r="555" spans="1:4">
      <c r="A555" t="s">
        <v>64</v>
      </c>
      <c r="B555" t="s">
        <v>235</v>
      </c>
      <c r="C555" s="89">
        <v>45712</v>
      </c>
      <c r="D555">
        <v>7</v>
      </c>
    </row>
    <row r="556" spans="1:4">
      <c r="A556" t="s">
        <v>64</v>
      </c>
      <c r="B556" t="s">
        <v>235</v>
      </c>
      <c r="C556" s="89">
        <v>45713</v>
      </c>
      <c r="D556">
        <v>8</v>
      </c>
    </row>
    <row r="557" spans="1:4">
      <c r="A557" t="s">
        <v>64</v>
      </c>
      <c r="B557" t="s">
        <v>235</v>
      </c>
      <c r="C557" s="89">
        <v>45714</v>
      </c>
      <c r="D557">
        <v>8</v>
      </c>
    </row>
    <row r="558" spans="1:4">
      <c r="A558" t="s">
        <v>64</v>
      </c>
      <c r="B558" t="s">
        <v>235</v>
      </c>
      <c r="C558" s="89">
        <v>45725</v>
      </c>
      <c r="D558">
        <v>6</v>
      </c>
    </row>
    <row r="559" spans="1:4">
      <c r="A559" t="s">
        <v>64</v>
      </c>
      <c r="B559" t="s">
        <v>235</v>
      </c>
      <c r="C559" s="89">
        <v>45726</v>
      </c>
      <c r="D559">
        <v>8</v>
      </c>
    </row>
    <row r="560" spans="1:4">
      <c r="A560" t="s">
        <v>64</v>
      </c>
      <c r="B560" t="s">
        <v>235</v>
      </c>
      <c r="C560" s="89">
        <v>45729</v>
      </c>
      <c r="D560">
        <v>4</v>
      </c>
    </row>
    <row r="561" spans="1:4">
      <c r="A561" t="s">
        <v>64</v>
      </c>
      <c r="B561" t="s">
        <v>235</v>
      </c>
      <c r="C561" s="89">
        <v>45730</v>
      </c>
      <c r="D561">
        <v>8</v>
      </c>
    </row>
    <row r="562" spans="1:4">
      <c r="A562" t="s">
        <v>64</v>
      </c>
      <c r="B562" t="s">
        <v>235</v>
      </c>
      <c r="C562" s="89">
        <v>45734</v>
      </c>
      <c r="D562">
        <v>7</v>
      </c>
    </row>
    <row r="563" spans="1:4">
      <c r="A563" t="s">
        <v>64</v>
      </c>
      <c r="B563" t="s">
        <v>235</v>
      </c>
      <c r="C563" s="89">
        <v>45735</v>
      </c>
      <c r="D563">
        <v>2</v>
      </c>
    </row>
    <row r="564" spans="1:4">
      <c r="A564" t="s">
        <v>64</v>
      </c>
      <c r="B564" t="s">
        <v>235</v>
      </c>
      <c r="C564" s="89">
        <v>45736</v>
      </c>
      <c r="D564">
        <v>4</v>
      </c>
    </row>
    <row r="565" spans="1:4">
      <c r="A565" t="s">
        <v>64</v>
      </c>
      <c r="B565" t="s">
        <v>235</v>
      </c>
      <c r="C565" s="89">
        <v>45738</v>
      </c>
      <c r="D565">
        <v>2</v>
      </c>
    </row>
    <row r="566" spans="1:4">
      <c r="A566" t="s">
        <v>64</v>
      </c>
      <c r="B566" t="s">
        <v>235</v>
      </c>
      <c r="C566" s="89">
        <v>45739</v>
      </c>
      <c r="D566">
        <v>8</v>
      </c>
    </row>
    <row r="567" spans="1:4">
      <c r="A567" t="s">
        <v>64</v>
      </c>
      <c r="B567" t="s">
        <v>235</v>
      </c>
      <c r="C567" s="89">
        <v>45741</v>
      </c>
      <c r="D567">
        <v>5</v>
      </c>
    </row>
    <row r="568" spans="1:4">
      <c r="A568" t="s">
        <v>64</v>
      </c>
      <c r="B568" t="s">
        <v>235</v>
      </c>
      <c r="C568" s="89">
        <v>45744</v>
      </c>
      <c r="D568">
        <v>4</v>
      </c>
    </row>
    <row r="569" spans="1:4">
      <c r="A569" t="s">
        <v>64</v>
      </c>
      <c r="B569" t="s">
        <v>235</v>
      </c>
      <c r="C569" s="89">
        <v>45745</v>
      </c>
      <c r="D569">
        <v>8</v>
      </c>
    </row>
    <row r="570" spans="1:4">
      <c r="A570" t="s">
        <v>199</v>
      </c>
      <c r="B570" t="s">
        <v>235</v>
      </c>
      <c r="C570" s="89">
        <v>45660</v>
      </c>
      <c r="D570">
        <v>1</v>
      </c>
    </row>
    <row r="571" spans="1:4">
      <c r="A571" t="s">
        <v>199</v>
      </c>
      <c r="B571" t="s">
        <v>235</v>
      </c>
      <c r="C571" s="89">
        <v>45663</v>
      </c>
      <c r="D571">
        <v>4</v>
      </c>
    </row>
    <row r="572" spans="1:4">
      <c r="A572" t="s">
        <v>199</v>
      </c>
      <c r="B572" t="s">
        <v>235</v>
      </c>
      <c r="C572" s="89">
        <v>45666</v>
      </c>
      <c r="D572">
        <v>5</v>
      </c>
    </row>
    <row r="573" spans="1:4">
      <c r="A573" t="s">
        <v>199</v>
      </c>
      <c r="B573" t="s">
        <v>235</v>
      </c>
      <c r="C573" s="89">
        <v>45668</v>
      </c>
      <c r="D573">
        <v>6</v>
      </c>
    </row>
    <row r="574" spans="1:4">
      <c r="A574" t="s">
        <v>199</v>
      </c>
      <c r="B574" t="s">
        <v>235</v>
      </c>
      <c r="C574" s="89">
        <v>45669</v>
      </c>
      <c r="D574">
        <v>3</v>
      </c>
    </row>
    <row r="575" spans="1:4">
      <c r="A575" t="s">
        <v>199</v>
      </c>
      <c r="B575" t="s">
        <v>235</v>
      </c>
      <c r="C575" s="89">
        <v>45671</v>
      </c>
      <c r="D575">
        <v>7</v>
      </c>
    </row>
    <row r="576" spans="1:4">
      <c r="A576" t="s">
        <v>199</v>
      </c>
      <c r="B576" t="s">
        <v>235</v>
      </c>
      <c r="C576" s="89">
        <v>45672</v>
      </c>
      <c r="D576">
        <v>5</v>
      </c>
    </row>
    <row r="577" spans="1:4">
      <c r="A577" t="s">
        <v>199</v>
      </c>
      <c r="B577" t="s">
        <v>235</v>
      </c>
      <c r="C577" s="89">
        <v>45676</v>
      </c>
      <c r="D577">
        <v>4</v>
      </c>
    </row>
    <row r="578" spans="1:4">
      <c r="A578" t="s">
        <v>199</v>
      </c>
      <c r="B578" t="s">
        <v>235</v>
      </c>
      <c r="C578" s="89">
        <v>45677</v>
      </c>
      <c r="D578">
        <v>8</v>
      </c>
    </row>
    <row r="579" spans="1:4">
      <c r="A579" t="s">
        <v>199</v>
      </c>
      <c r="B579" t="s">
        <v>235</v>
      </c>
      <c r="C579" s="89">
        <v>45680</v>
      </c>
      <c r="D579">
        <v>2</v>
      </c>
    </row>
    <row r="580" spans="1:4">
      <c r="A580" t="s">
        <v>199</v>
      </c>
      <c r="B580" t="s">
        <v>235</v>
      </c>
      <c r="C580" s="89">
        <v>45685</v>
      </c>
      <c r="D580">
        <v>3</v>
      </c>
    </row>
    <row r="581" spans="1:4">
      <c r="A581" t="s">
        <v>199</v>
      </c>
      <c r="B581" t="s">
        <v>235</v>
      </c>
      <c r="C581" s="89">
        <v>45686</v>
      </c>
      <c r="D581">
        <v>6</v>
      </c>
    </row>
    <row r="582" spans="1:4">
      <c r="A582" t="s">
        <v>199</v>
      </c>
      <c r="B582" t="s">
        <v>235</v>
      </c>
      <c r="C582" s="89">
        <v>45687</v>
      </c>
      <c r="D582">
        <v>2</v>
      </c>
    </row>
    <row r="583" spans="1:4">
      <c r="A583" t="s">
        <v>199</v>
      </c>
      <c r="B583" t="s">
        <v>235</v>
      </c>
      <c r="C583" s="89">
        <v>45688</v>
      </c>
      <c r="D583">
        <v>7</v>
      </c>
    </row>
    <row r="584" spans="1:4">
      <c r="A584" t="s">
        <v>199</v>
      </c>
      <c r="B584" t="s">
        <v>235</v>
      </c>
      <c r="C584" s="89">
        <v>45690</v>
      </c>
      <c r="D584">
        <v>1</v>
      </c>
    </row>
    <row r="585" spans="1:4">
      <c r="A585" t="s">
        <v>199</v>
      </c>
      <c r="B585" t="s">
        <v>235</v>
      </c>
      <c r="C585" s="89">
        <v>45691</v>
      </c>
      <c r="D585">
        <v>8</v>
      </c>
    </row>
    <row r="586" spans="1:4">
      <c r="A586" t="s">
        <v>199</v>
      </c>
      <c r="B586" t="s">
        <v>235</v>
      </c>
      <c r="C586" s="89">
        <v>45692</v>
      </c>
      <c r="D586">
        <v>8</v>
      </c>
    </row>
    <row r="587" spans="1:4">
      <c r="A587" t="s">
        <v>199</v>
      </c>
      <c r="B587" t="s">
        <v>235</v>
      </c>
      <c r="C587" s="89">
        <v>45694</v>
      </c>
      <c r="D587">
        <v>8</v>
      </c>
    </row>
    <row r="588" spans="1:4">
      <c r="A588" t="s">
        <v>199</v>
      </c>
      <c r="B588" t="s">
        <v>235</v>
      </c>
      <c r="C588" s="89">
        <v>45695</v>
      </c>
      <c r="D588">
        <v>6</v>
      </c>
    </row>
    <row r="589" spans="1:4">
      <c r="A589" t="s">
        <v>199</v>
      </c>
      <c r="B589" t="s">
        <v>235</v>
      </c>
      <c r="C589" s="89">
        <v>45696</v>
      </c>
      <c r="D589">
        <v>7</v>
      </c>
    </row>
    <row r="590" spans="1:4">
      <c r="A590" t="s">
        <v>199</v>
      </c>
      <c r="B590" t="s">
        <v>235</v>
      </c>
      <c r="C590" s="89">
        <v>45701</v>
      </c>
      <c r="D590">
        <v>8</v>
      </c>
    </row>
    <row r="591" spans="1:4">
      <c r="A591" t="s">
        <v>199</v>
      </c>
      <c r="B591" t="s">
        <v>235</v>
      </c>
      <c r="C591" s="89">
        <v>45702</v>
      </c>
      <c r="D591">
        <v>4</v>
      </c>
    </row>
    <row r="592" spans="1:4">
      <c r="A592" t="s">
        <v>199</v>
      </c>
      <c r="B592" t="s">
        <v>235</v>
      </c>
      <c r="C592" s="89">
        <v>45703</v>
      </c>
      <c r="D592">
        <v>2</v>
      </c>
    </row>
    <row r="593" spans="1:4">
      <c r="A593" t="s">
        <v>199</v>
      </c>
      <c r="B593" t="s">
        <v>235</v>
      </c>
      <c r="C593" s="89">
        <v>45704</v>
      </c>
      <c r="D593">
        <v>2</v>
      </c>
    </row>
    <row r="594" spans="1:4">
      <c r="A594" t="s">
        <v>199</v>
      </c>
      <c r="B594" t="s">
        <v>235</v>
      </c>
      <c r="C594" s="89">
        <v>45705</v>
      </c>
      <c r="D594">
        <v>3</v>
      </c>
    </row>
    <row r="595" spans="1:4">
      <c r="A595" t="s">
        <v>199</v>
      </c>
      <c r="B595" t="s">
        <v>235</v>
      </c>
      <c r="C595" s="89">
        <v>45706</v>
      </c>
      <c r="D595">
        <v>5</v>
      </c>
    </row>
    <row r="596" spans="1:4">
      <c r="A596" t="s">
        <v>199</v>
      </c>
      <c r="B596" t="s">
        <v>235</v>
      </c>
      <c r="C596" s="89">
        <v>45709</v>
      </c>
      <c r="D596">
        <v>8</v>
      </c>
    </row>
    <row r="597" spans="1:4">
      <c r="A597" t="s">
        <v>199</v>
      </c>
      <c r="B597" t="s">
        <v>235</v>
      </c>
      <c r="C597" s="89">
        <v>45710</v>
      </c>
      <c r="D597">
        <v>5</v>
      </c>
    </row>
    <row r="598" spans="1:4">
      <c r="A598" t="s">
        <v>199</v>
      </c>
      <c r="B598" t="s">
        <v>235</v>
      </c>
      <c r="C598" s="89">
        <v>45711</v>
      </c>
      <c r="D598">
        <v>3</v>
      </c>
    </row>
    <row r="599" spans="1:4">
      <c r="A599" t="s">
        <v>199</v>
      </c>
      <c r="B599" t="s">
        <v>235</v>
      </c>
      <c r="C599" s="89">
        <v>45716</v>
      </c>
      <c r="D599">
        <v>8</v>
      </c>
    </row>
    <row r="600" spans="1:4">
      <c r="A600" t="s">
        <v>199</v>
      </c>
      <c r="B600" t="s">
        <v>235</v>
      </c>
      <c r="C600" s="89">
        <v>45717</v>
      </c>
      <c r="D600">
        <v>5</v>
      </c>
    </row>
    <row r="601" spans="1:4">
      <c r="A601" t="s">
        <v>199</v>
      </c>
      <c r="B601" t="s">
        <v>235</v>
      </c>
      <c r="C601" s="89">
        <v>45718</v>
      </c>
      <c r="D601">
        <v>8</v>
      </c>
    </row>
    <row r="602" spans="1:4">
      <c r="A602" t="s">
        <v>199</v>
      </c>
      <c r="B602" t="s">
        <v>235</v>
      </c>
      <c r="C602" s="89">
        <v>45720</v>
      </c>
      <c r="D602">
        <v>8</v>
      </c>
    </row>
    <row r="603" spans="1:4">
      <c r="A603" t="s">
        <v>199</v>
      </c>
      <c r="B603" t="s">
        <v>235</v>
      </c>
      <c r="C603" s="89">
        <v>45721</v>
      </c>
      <c r="D603">
        <v>6</v>
      </c>
    </row>
    <row r="604" spans="1:4">
      <c r="A604" t="s">
        <v>199</v>
      </c>
      <c r="B604" t="s">
        <v>235</v>
      </c>
      <c r="C604" s="89">
        <v>45722</v>
      </c>
      <c r="D604">
        <v>7</v>
      </c>
    </row>
    <row r="605" spans="1:4">
      <c r="A605" t="s">
        <v>199</v>
      </c>
      <c r="B605" t="s">
        <v>235</v>
      </c>
      <c r="C605" s="89">
        <v>45723</v>
      </c>
      <c r="D605">
        <v>4</v>
      </c>
    </row>
    <row r="606" spans="1:4">
      <c r="A606" t="s">
        <v>199</v>
      </c>
      <c r="B606" t="s">
        <v>235</v>
      </c>
      <c r="C606" s="89">
        <v>45725</v>
      </c>
      <c r="D606">
        <v>7</v>
      </c>
    </row>
    <row r="607" spans="1:4">
      <c r="A607" t="s">
        <v>199</v>
      </c>
      <c r="B607" t="s">
        <v>235</v>
      </c>
      <c r="C607" s="89">
        <v>45728</v>
      </c>
      <c r="D607">
        <v>3</v>
      </c>
    </row>
    <row r="608" spans="1:4">
      <c r="A608" t="s">
        <v>199</v>
      </c>
      <c r="B608" t="s">
        <v>235</v>
      </c>
      <c r="C608" s="89">
        <v>45729</v>
      </c>
      <c r="D608">
        <v>7</v>
      </c>
    </row>
    <row r="609" spans="1:4">
      <c r="A609" t="s">
        <v>199</v>
      </c>
      <c r="B609" t="s">
        <v>235</v>
      </c>
      <c r="C609" s="89">
        <v>45733</v>
      </c>
      <c r="D609">
        <v>3</v>
      </c>
    </row>
    <row r="610" spans="1:4">
      <c r="A610" t="s">
        <v>199</v>
      </c>
      <c r="B610" t="s">
        <v>235</v>
      </c>
      <c r="C610" s="89">
        <v>45735</v>
      </c>
      <c r="D610">
        <v>8</v>
      </c>
    </row>
    <row r="611" spans="1:4">
      <c r="A611" t="s">
        <v>199</v>
      </c>
      <c r="B611" t="s">
        <v>235</v>
      </c>
      <c r="C611" s="89">
        <v>45738</v>
      </c>
      <c r="D611">
        <v>7</v>
      </c>
    </row>
    <row r="612" spans="1:4">
      <c r="A612" t="s">
        <v>199</v>
      </c>
      <c r="B612" t="s">
        <v>235</v>
      </c>
      <c r="C612" s="89">
        <v>45739</v>
      </c>
      <c r="D612">
        <v>8</v>
      </c>
    </row>
    <row r="613" spans="1:4">
      <c r="A613" t="s">
        <v>199</v>
      </c>
      <c r="B613" t="s">
        <v>235</v>
      </c>
      <c r="C613" s="89">
        <v>45741</v>
      </c>
      <c r="D613">
        <v>1</v>
      </c>
    </row>
    <row r="614" spans="1:4">
      <c r="A614" t="s">
        <v>199</v>
      </c>
      <c r="B614" t="s">
        <v>235</v>
      </c>
      <c r="C614" s="89">
        <v>45742</v>
      </c>
      <c r="D614">
        <v>2</v>
      </c>
    </row>
    <row r="615" spans="1:4">
      <c r="A615" t="s">
        <v>199</v>
      </c>
      <c r="B615" t="s">
        <v>235</v>
      </c>
      <c r="C615" s="89">
        <v>45743</v>
      </c>
      <c r="D615">
        <v>3</v>
      </c>
    </row>
    <row r="616" spans="1:4">
      <c r="A616" t="s">
        <v>199</v>
      </c>
      <c r="B616" t="s">
        <v>235</v>
      </c>
      <c r="C616" s="89">
        <v>45744</v>
      </c>
      <c r="D616">
        <v>7</v>
      </c>
    </row>
    <row r="617" spans="1:4">
      <c r="A617" t="s">
        <v>50</v>
      </c>
      <c r="B617" t="s">
        <v>236</v>
      </c>
      <c r="C617" s="89">
        <v>45661</v>
      </c>
      <c r="D617">
        <v>7</v>
      </c>
    </row>
    <row r="618" spans="1:4">
      <c r="A618" t="s">
        <v>50</v>
      </c>
      <c r="B618" t="s">
        <v>236</v>
      </c>
      <c r="C618" s="89">
        <v>45662</v>
      </c>
      <c r="D618">
        <v>2</v>
      </c>
    </row>
    <row r="619" spans="1:4">
      <c r="A619" t="s">
        <v>50</v>
      </c>
      <c r="B619" t="s">
        <v>236</v>
      </c>
      <c r="C619" s="89">
        <v>45665</v>
      </c>
      <c r="D619">
        <v>1</v>
      </c>
    </row>
    <row r="620" spans="1:4">
      <c r="A620" t="s">
        <v>50</v>
      </c>
      <c r="B620" t="s">
        <v>236</v>
      </c>
      <c r="C620" s="89">
        <v>45666</v>
      </c>
      <c r="D620">
        <v>8</v>
      </c>
    </row>
    <row r="621" spans="1:4">
      <c r="A621" t="s">
        <v>50</v>
      </c>
      <c r="B621" t="s">
        <v>236</v>
      </c>
      <c r="C621" s="89">
        <v>45670</v>
      </c>
      <c r="D621">
        <v>4</v>
      </c>
    </row>
    <row r="622" spans="1:4">
      <c r="A622" t="s">
        <v>50</v>
      </c>
      <c r="B622" t="s">
        <v>236</v>
      </c>
      <c r="C622" s="89">
        <v>45672</v>
      </c>
      <c r="D622">
        <v>3</v>
      </c>
    </row>
    <row r="623" spans="1:4">
      <c r="A623" t="s">
        <v>50</v>
      </c>
      <c r="B623" t="s">
        <v>236</v>
      </c>
      <c r="C623" s="89">
        <v>45673</v>
      </c>
      <c r="D623">
        <v>4</v>
      </c>
    </row>
    <row r="624" spans="1:4">
      <c r="A624" t="s">
        <v>50</v>
      </c>
      <c r="B624" t="s">
        <v>236</v>
      </c>
      <c r="C624" s="89">
        <v>45675</v>
      </c>
      <c r="D624">
        <v>7</v>
      </c>
    </row>
    <row r="625" spans="1:4">
      <c r="A625" t="s">
        <v>50</v>
      </c>
      <c r="B625" t="s">
        <v>236</v>
      </c>
      <c r="C625" s="89">
        <v>45678</v>
      </c>
      <c r="D625">
        <v>5</v>
      </c>
    </row>
    <row r="626" spans="1:4">
      <c r="A626" t="s">
        <v>50</v>
      </c>
      <c r="B626" t="s">
        <v>236</v>
      </c>
      <c r="C626" s="89">
        <v>45681</v>
      </c>
      <c r="D626">
        <v>3</v>
      </c>
    </row>
    <row r="627" spans="1:4">
      <c r="A627" t="s">
        <v>50</v>
      </c>
      <c r="B627" t="s">
        <v>236</v>
      </c>
      <c r="C627" s="89">
        <v>45687</v>
      </c>
      <c r="D627">
        <v>1</v>
      </c>
    </row>
    <row r="628" spans="1:4">
      <c r="A628" t="s">
        <v>50</v>
      </c>
      <c r="B628" t="s">
        <v>236</v>
      </c>
      <c r="C628" s="89">
        <v>45688</v>
      </c>
      <c r="D628">
        <v>1</v>
      </c>
    </row>
    <row r="629" spans="1:4">
      <c r="A629" t="s">
        <v>50</v>
      </c>
      <c r="B629" t="s">
        <v>236</v>
      </c>
      <c r="C629" s="89">
        <v>45689</v>
      </c>
      <c r="D629">
        <v>8</v>
      </c>
    </row>
    <row r="630" spans="1:4">
      <c r="A630" t="s">
        <v>50</v>
      </c>
      <c r="B630" t="s">
        <v>236</v>
      </c>
      <c r="C630" s="89">
        <v>45690</v>
      </c>
      <c r="D630">
        <v>7</v>
      </c>
    </row>
    <row r="631" spans="1:4">
      <c r="A631" t="s">
        <v>50</v>
      </c>
      <c r="B631" t="s">
        <v>236</v>
      </c>
      <c r="C631" s="89">
        <v>45697</v>
      </c>
      <c r="D631">
        <v>6</v>
      </c>
    </row>
    <row r="632" spans="1:4">
      <c r="A632" t="s">
        <v>50</v>
      </c>
      <c r="B632" t="s">
        <v>236</v>
      </c>
      <c r="C632" s="89">
        <v>45698</v>
      </c>
      <c r="D632">
        <v>2</v>
      </c>
    </row>
    <row r="633" spans="1:4">
      <c r="A633" t="s">
        <v>50</v>
      </c>
      <c r="B633" t="s">
        <v>236</v>
      </c>
      <c r="C633" s="89">
        <v>45699</v>
      </c>
      <c r="D633">
        <v>8</v>
      </c>
    </row>
    <row r="634" spans="1:4">
      <c r="A634" t="s">
        <v>50</v>
      </c>
      <c r="B634" t="s">
        <v>236</v>
      </c>
      <c r="C634" s="89">
        <v>45701</v>
      </c>
      <c r="D634">
        <v>5</v>
      </c>
    </row>
    <row r="635" spans="1:4">
      <c r="A635" t="s">
        <v>50</v>
      </c>
      <c r="B635" t="s">
        <v>236</v>
      </c>
      <c r="C635" s="89">
        <v>45703</v>
      </c>
      <c r="D635">
        <v>5</v>
      </c>
    </row>
    <row r="636" spans="1:4">
      <c r="A636" t="s">
        <v>50</v>
      </c>
      <c r="B636" t="s">
        <v>236</v>
      </c>
      <c r="C636" s="89">
        <v>45704</v>
      </c>
      <c r="D636">
        <v>1</v>
      </c>
    </row>
    <row r="637" spans="1:4">
      <c r="A637" t="s">
        <v>50</v>
      </c>
      <c r="B637" t="s">
        <v>236</v>
      </c>
      <c r="C637" s="89">
        <v>45706</v>
      </c>
      <c r="D637">
        <v>1</v>
      </c>
    </row>
    <row r="638" spans="1:4">
      <c r="A638" t="s">
        <v>50</v>
      </c>
      <c r="B638" t="s">
        <v>236</v>
      </c>
      <c r="C638" s="89">
        <v>45709</v>
      </c>
      <c r="D638">
        <v>2</v>
      </c>
    </row>
    <row r="639" spans="1:4">
      <c r="A639" t="s">
        <v>50</v>
      </c>
      <c r="B639" t="s">
        <v>236</v>
      </c>
      <c r="C639" s="89">
        <v>45714</v>
      </c>
      <c r="D639">
        <v>7</v>
      </c>
    </row>
    <row r="640" spans="1:4">
      <c r="A640" t="s">
        <v>50</v>
      </c>
      <c r="B640" t="s">
        <v>236</v>
      </c>
      <c r="C640" s="89">
        <v>45717</v>
      </c>
      <c r="D640">
        <v>1</v>
      </c>
    </row>
    <row r="641" spans="1:4">
      <c r="A641" t="s">
        <v>50</v>
      </c>
      <c r="B641" t="s">
        <v>236</v>
      </c>
      <c r="C641" s="89">
        <v>45721</v>
      </c>
      <c r="D641">
        <v>8</v>
      </c>
    </row>
    <row r="642" spans="1:4">
      <c r="A642" t="s">
        <v>50</v>
      </c>
      <c r="B642" t="s">
        <v>236</v>
      </c>
      <c r="C642" s="89">
        <v>45723</v>
      </c>
      <c r="D642">
        <v>8</v>
      </c>
    </row>
    <row r="643" spans="1:4">
      <c r="A643" t="s">
        <v>50</v>
      </c>
      <c r="B643" t="s">
        <v>236</v>
      </c>
      <c r="C643" s="89">
        <v>45724</v>
      </c>
      <c r="D643">
        <v>7</v>
      </c>
    </row>
    <row r="644" spans="1:4">
      <c r="A644" t="s">
        <v>50</v>
      </c>
      <c r="B644" t="s">
        <v>236</v>
      </c>
      <c r="C644" s="89">
        <v>45727</v>
      </c>
      <c r="D644">
        <v>3</v>
      </c>
    </row>
    <row r="645" spans="1:4">
      <c r="A645" t="s">
        <v>50</v>
      </c>
      <c r="B645" t="s">
        <v>236</v>
      </c>
      <c r="C645" s="89">
        <v>45733</v>
      </c>
      <c r="D645">
        <v>8</v>
      </c>
    </row>
    <row r="646" spans="1:4">
      <c r="A646" t="s">
        <v>50</v>
      </c>
      <c r="B646" t="s">
        <v>236</v>
      </c>
      <c r="C646" s="89">
        <v>45734</v>
      </c>
      <c r="D646">
        <v>8</v>
      </c>
    </row>
    <row r="647" spans="1:4">
      <c r="A647" t="s">
        <v>50</v>
      </c>
      <c r="B647" t="s">
        <v>236</v>
      </c>
      <c r="C647" s="89">
        <v>45735</v>
      </c>
      <c r="D647">
        <v>5</v>
      </c>
    </row>
    <row r="648" spans="1:4">
      <c r="A648" t="s">
        <v>50</v>
      </c>
      <c r="B648" t="s">
        <v>236</v>
      </c>
      <c r="C648" s="89">
        <v>45736</v>
      </c>
      <c r="D648">
        <v>2</v>
      </c>
    </row>
    <row r="649" spans="1:4">
      <c r="A649" t="s">
        <v>50</v>
      </c>
      <c r="B649" t="s">
        <v>236</v>
      </c>
      <c r="C649" s="89">
        <v>45739</v>
      </c>
      <c r="D649">
        <v>4</v>
      </c>
    </row>
    <row r="650" spans="1:4">
      <c r="A650" t="s">
        <v>50</v>
      </c>
      <c r="B650" t="s">
        <v>236</v>
      </c>
      <c r="C650" s="89">
        <v>45741</v>
      </c>
      <c r="D650">
        <v>1</v>
      </c>
    </row>
    <row r="651" spans="1:4">
      <c r="A651" t="s">
        <v>50</v>
      </c>
      <c r="B651" t="s">
        <v>236</v>
      </c>
      <c r="C651" s="89">
        <v>45743</v>
      </c>
      <c r="D651">
        <v>3</v>
      </c>
    </row>
    <row r="652" spans="1:4">
      <c r="A652" t="s">
        <v>50</v>
      </c>
      <c r="B652" t="s">
        <v>236</v>
      </c>
      <c r="C652" s="89">
        <v>45744</v>
      </c>
      <c r="D652">
        <v>6</v>
      </c>
    </row>
    <row r="653" spans="1:4">
      <c r="A653" t="s">
        <v>50</v>
      </c>
      <c r="B653" t="s">
        <v>236</v>
      </c>
      <c r="C653" s="89">
        <v>45746</v>
      </c>
      <c r="D653">
        <v>2</v>
      </c>
    </row>
    <row r="654" spans="1:4">
      <c r="A654" t="s">
        <v>198</v>
      </c>
      <c r="B654" t="s">
        <v>237</v>
      </c>
      <c r="C654" s="89">
        <v>45661</v>
      </c>
      <c r="D654">
        <v>5</v>
      </c>
    </row>
    <row r="655" spans="1:4">
      <c r="A655" t="s">
        <v>198</v>
      </c>
      <c r="B655" t="s">
        <v>237</v>
      </c>
      <c r="C655" s="89">
        <v>45662</v>
      </c>
      <c r="D655">
        <v>4</v>
      </c>
    </row>
    <row r="656" spans="1:4">
      <c r="A656" t="s">
        <v>198</v>
      </c>
      <c r="B656" t="s">
        <v>237</v>
      </c>
      <c r="C656" s="89">
        <v>45663</v>
      </c>
      <c r="D656">
        <v>8</v>
      </c>
    </row>
    <row r="657" spans="1:4">
      <c r="A657" t="s">
        <v>198</v>
      </c>
      <c r="B657" t="s">
        <v>237</v>
      </c>
      <c r="C657" s="89">
        <v>45667</v>
      </c>
      <c r="D657">
        <v>2</v>
      </c>
    </row>
    <row r="658" spans="1:4">
      <c r="A658" t="s">
        <v>198</v>
      </c>
      <c r="B658" t="s">
        <v>237</v>
      </c>
      <c r="C658" s="89">
        <v>45668</v>
      </c>
      <c r="D658">
        <v>8</v>
      </c>
    </row>
    <row r="659" spans="1:4">
      <c r="A659" t="s">
        <v>198</v>
      </c>
      <c r="B659" t="s">
        <v>237</v>
      </c>
      <c r="C659" s="89">
        <v>45674</v>
      </c>
      <c r="D659">
        <v>5</v>
      </c>
    </row>
    <row r="660" spans="1:4">
      <c r="A660" t="s">
        <v>198</v>
      </c>
      <c r="B660" t="s">
        <v>237</v>
      </c>
      <c r="C660" s="89">
        <v>45675</v>
      </c>
      <c r="D660">
        <v>8</v>
      </c>
    </row>
    <row r="661" spans="1:4">
      <c r="A661" t="s">
        <v>198</v>
      </c>
      <c r="B661" t="s">
        <v>237</v>
      </c>
      <c r="C661" s="89">
        <v>45676</v>
      </c>
      <c r="D661">
        <v>8</v>
      </c>
    </row>
    <row r="662" spans="1:4">
      <c r="A662" t="s">
        <v>198</v>
      </c>
      <c r="B662" t="s">
        <v>237</v>
      </c>
      <c r="C662" s="89">
        <v>45678</v>
      </c>
      <c r="D662">
        <v>1</v>
      </c>
    </row>
    <row r="663" spans="1:4">
      <c r="A663" t="s">
        <v>198</v>
      </c>
      <c r="B663" t="s">
        <v>237</v>
      </c>
      <c r="C663" s="89">
        <v>45681</v>
      </c>
      <c r="D663">
        <v>8</v>
      </c>
    </row>
    <row r="664" spans="1:4">
      <c r="A664" t="s">
        <v>198</v>
      </c>
      <c r="B664" t="s">
        <v>237</v>
      </c>
      <c r="C664" s="89">
        <v>45684</v>
      </c>
      <c r="D664">
        <v>8</v>
      </c>
    </row>
    <row r="665" spans="1:4">
      <c r="A665" t="s">
        <v>198</v>
      </c>
      <c r="B665" t="s">
        <v>237</v>
      </c>
      <c r="C665" s="89">
        <v>45685</v>
      </c>
      <c r="D665">
        <v>4</v>
      </c>
    </row>
    <row r="666" spans="1:4">
      <c r="A666" t="s">
        <v>198</v>
      </c>
      <c r="B666" t="s">
        <v>237</v>
      </c>
      <c r="C666" s="89">
        <v>45686</v>
      </c>
      <c r="D666">
        <v>1</v>
      </c>
    </row>
    <row r="667" spans="1:4">
      <c r="A667" t="s">
        <v>198</v>
      </c>
      <c r="B667" t="s">
        <v>237</v>
      </c>
      <c r="C667" s="89">
        <v>45693</v>
      </c>
      <c r="D667">
        <v>1</v>
      </c>
    </row>
    <row r="668" spans="1:4">
      <c r="A668" t="s">
        <v>198</v>
      </c>
      <c r="B668" t="s">
        <v>237</v>
      </c>
      <c r="C668" s="89">
        <v>45701</v>
      </c>
      <c r="D668">
        <v>8</v>
      </c>
    </row>
    <row r="669" spans="1:4">
      <c r="A669" t="s">
        <v>198</v>
      </c>
      <c r="B669" t="s">
        <v>237</v>
      </c>
      <c r="C669" s="89">
        <v>45702</v>
      </c>
      <c r="D669">
        <v>8</v>
      </c>
    </row>
    <row r="670" spans="1:4">
      <c r="A670" t="s">
        <v>198</v>
      </c>
      <c r="B670" t="s">
        <v>237</v>
      </c>
      <c r="C670" s="89">
        <v>45703</v>
      </c>
      <c r="D670">
        <v>8</v>
      </c>
    </row>
    <row r="671" spans="1:4">
      <c r="A671" t="s">
        <v>198</v>
      </c>
      <c r="B671" t="s">
        <v>237</v>
      </c>
      <c r="C671" s="89">
        <v>45704</v>
      </c>
      <c r="D671">
        <v>1</v>
      </c>
    </row>
    <row r="672" spans="1:4">
      <c r="A672" t="s">
        <v>198</v>
      </c>
      <c r="B672" t="s">
        <v>237</v>
      </c>
      <c r="C672" s="89">
        <v>45706</v>
      </c>
      <c r="D672">
        <v>8</v>
      </c>
    </row>
    <row r="673" spans="1:4">
      <c r="A673" t="s">
        <v>198</v>
      </c>
      <c r="B673" t="s">
        <v>237</v>
      </c>
      <c r="C673" s="89">
        <v>45707</v>
      </c>
      <c r="D673">
        <v>7</v>
      </c>
    </row>
    <row r="674" spans="1:4">
      <c r="A674" t="s">
        <v>198</v>
      </c>
      <c r="B674" t="s">
        <v>237</v>
      </c>
      <c r="C674" s="89">
        <v>45708</v>
      </c>
      <c r="D674">
        <v>6</v>
      </c>
    </row>
    <row r="675" spans="1:4">
      <c r="A675" t="s">
        <v>198</v>
      </c>
      <c r="B675" t="s">
        <v>237</v>
      </c>
      <c r="C675" s="89">
        <v>45710</v>
      </c>
      <c r="D675">
        <v>1</v>
      </c>
    </row>
    <row r="676" spans="1:4">
      <c r="A676" t="s">
        <v>198</v>
      </c>
      <c r="B676" t="s">
        <v>237</v>
      </c>
      <c r="C676" s="89">
        <v>45713</v>
      </c>
      <c r="D676">
        <v>3</v>
      </c>
    </row>
    <row r="677" spans="1:4">
      <c r="A677" t="s">
        <v>198</v>
      </c>
      <c r="B677" t="s">
        <v>237</v>
      </c>
      <c r="C677" s="89">
        <v>45719</v>
      </c>
      <c r="D677">
        <v>1</v>
      </c>
    </row>
    <row r="678" spans="1:4">
      <c r="A678" t="s">
        <v>198</v>
      </c>
      <c r="B678" t="s">
        <v>237</v>
      </c>
      <c r="C678" s="89">
        <v>45721</v>
      </c>
      <c r="D678">
        <v>8</v>
      </c>
    </row>
    <row r="679" spans="1:4">
      <c r="A679" t="s">
        <v>198</v>
      </c>
      <c r="B679" t="s">
        <v>237</v>
      </c>
      <c r="C679" s="89">
        <v>45722</v>
      </c>
      <c r="D679">
        <v>3</v>
      </c>
    </row>
    <row r="680" spans="1:4">
      <c r="A680" t="s">
        <v>198</v>
      </c>
      <c r="B680" t="s">
        <v>237</v>
      </c>
      <c r="C680" s="89">
        <v>45725</v>
      </c>
      <c r="D680">
        <v>5</v>
      </c>
    </row>
    <row r="681" spans="1:4">
      <c r="A681" t="s">
        <v>198</v>
      </c>
      <c r="B681" t="s">
        <v>237</v>
      </c>
      <c r="C681" s="89">
        <v>45726</v>
      </c>
      <c r="D681">
        <v>8</v>
      </c>
    </row>
    <row r="682" spans="1:4">
      <c r="A682" t="s">
        <v>198</v>
      </c>
      <c r="B682" t="s">
        <v>237</v>
      </c>
      <c r="C682" s="89">
        <v>45727</v>
      </c>
      <c r="D682">
        <v>8</v>
      </c>
    </row>
    <row r="683" spans="1:4">
      <c r="A683" t="s">
        <v>198</v>
      </c>
      <c r="B683" t="s">
        <v>237</v>
      </c>
      <c r="C683" s="89">
        <v>45729</v>
      </c>
      <c r="D683">
        <v>1</v>
      </c>
    </row>
    <row r="684" spans="1:4">
      <c r="A684" t="s">
        <v>198</v>
      </c>
      <c r="B684" t="s">
        <v>237</v>
      </c>
      <c r="C684" s="89">
        <v>45730</v>
      </c>
      <c r="D684">
        <v>5</v>
      </c>
    </row>
    <row r="685" spans="1:4">
      <c r="A685" t="s">
        <v>198</v>
      </c>
      <c r="B685" t="s">
        <v>237</v>
      </c>
      <c r="C685" s="89">
        <v>45731</v>
      </c>
      <c r="D685">
        <v>1</v>
      </c>
    </row>
    <row r="686" spans="1:4">
      <c r="A686" t="s">
        <v>198</v>
      </c>
      <c r="B686" t="s">
        <v>237</v>
      </c>
      <c r="C686" s="89">
        <v>45733</v>
      </c>
      <c r="D686">
        <v>7</v>
      </c>
    </row>
    <row r="687" spans="1:4">
      <c r="A687" t="s">
        <v>198</v>
      </c>
      <c r="B687" t="s">
        <v>237</v>
      </c>
      <c r="C687" s="89">
        <v>45735</v>
      </c>
      <c r="D687">
        <v>6</v>
      </c>
    </row>
    <row r="688" spans="1:4">
      <c r="A688" t="s">
        <v>198</v>
      </c>
      <c r="B688" t="s">
        <v>237</v>
      </c>
      <c r="C688" s="89">
        <v>45737</v>
      </c>
      <c r="D688">
        <v>8</v>
      </c>
    </row>
    <row r="689" spans="1:4">
      <c r="A689" t="s">
        <v>198</v>
      </c>
      <c r="B689" t="s">
        <v>237</v>
      </c>
      <c r="C689" s="89">
        <v>45738</v>
      </c>
      <c r="D689">
        <v>1</v>
      </c>
    </row>
    <row r="690" spans="1:4">
      <c r="A690" t="s">
        <v>198</v>
      </c>
      <c r="B690" t="s">
        <v>237</v>
      </c>
      <c r="C690" s="89">
        <v>45741</v>
      </c>
      <c r="D690">
        <v>6</v>
      </c>
    </row>
    <row r="691" spans="1:4">
      <c r="A691" t="s">
        <v>198</v>
      </c>
      <c r="B691" t="s">
        <v>237</v>
      </c>
      <c r="C691" s="89">
        <v>45743</v>
      </c>
      <c r="D691">
        <v>7</v>
      </c>
    </row>
    <row r="692" spans="1:4">
      <c r="A692" t="s">
        <v>198</v>
      </c>
      <c r="B692" t="s">
        <v>237</v>
      </c>
      <c r="C692" s="89">
        <v>45744</v>
      </c>
      <c r="D692">
        <v>3</v>
      </c>
    </row>
    <row r="693" spans="1:4">
      <c r="A693" t="s">
        <v>198</v>
      </c>
      <c r="B693" t="s">
        <v>237</v>
      </c>
      <c r="C693" s="89">
        <v>45745</v>
      </c>
      <c r="D693">
        <v>8</v>
      </c>
    </row>
    <row r="694" spans="1:4">
      <c r="A694" t="s">
        <v>198</v>
      </c>
      <c r="B694" t="s">
        <v>237</v>
      </c>
      <c r="C694" s="89">
        <v>45746</v>
      </c>
      <c r="D694">
        <v>5</v>
      </c>
    </row>
    <row r="695" spans="1:4">
      <c r="A695" t="s">
        <v>272</v>
      </c>
      <c r="B695" t="s">
        <v>238</v>
      </c>
      <c r="C695" s="89">
        <v>45659</v>
      </c>
      <c r="D695">
        <v>8</v>
      </c>
    </row>
    <row r="696" spans="1:4">
      <c r="A696" t="s">
        <v>272</v>
      </c>
      <c r="B696" t="s">
        <v>238</v>
      </c>
      <c r="C696" s="89">
        <v>45660</v>
      </c>
      <c r="D696">
        <v>4</v>
      </c>
    </row>
    <row r="697" spans="1:4">
      <c r="A697" t="s">
        <v>272</v>
      </c>
      <c r="B697" t="s">
        <v>238</v>
      </c>
      <c r="C697" s="89">
        <v>45661</v>
      </c>
      <c r="D697">
        <v>3</v>
      </c>
    </row>
    <row r="698" spans="1:4">
      <c r="A698" t="s">
        <v>272</v>
      </c>
      <c r="B698" t="s">
        <v>238</v>
      </c>
      <c r="C698" s="89">
        <v>45662</v>
      </c>
      <c r="D698">
        <v>2</v>
      </c>
    </row>
    <row r="699" spans="1:4">
      <c r="A699" t="s">
        <v>272</v>
      </c>
      <c r="B699" t="s">
        <v>238</v>
      </c>
      <c r="C699" s="89">
        <v>45663</v>
      </c>
      <c r="D699">
        <v>8</v>
      </c>
    </row>
    <row r="700" spans="1:4">
      <c r="A700" t="s">
        <v>272</v>
      </c>
      <c r="B700" t="s">
        <v>238</v>
      </c>
      <c r="C700" s="89">
        <v>45668</v>
      </c>
      <c r="D700">
        <v>8</v>
      </c>
    </row>
    <row r="701" spans="1:4">
      <c r="A701" t="s">
        <v>272</v>
      </c>
      <c r="B701" t="s">
        <v>238</v>
      </c>
      <c r="C701" s="89">
        <v>45676</v>
      </c>
      <c r="D701">
        <v>2</v>
      </c>
    </row>
    <row r="702" spans="1:4">
      <c r="A702" t="s">
        <v>272</v>
      </c>
      <c r="B702" t="s">
        <v>238</v>
      </c>
      <c r="C702" s="89">
        <v>45686</v>
      </c>
      <c r="D702">
        <v>7</v>
      </c>
    </row>
    <row r="703" spans="1:4">
      <c r="A703" t="s">
        <v>272</v>
      </c>
      <c r="B703" t="s">
        <v>238</v>
      </c>
      <c r="C703" s="89">
        <v>45689</v>
      </c>
      <c r="D703">
        <v>8</v>
      </c>
    </row>
    <row r="704" spans="1:4">
      <c r="A704" t="s">
        <v>272</v>
      </c>
      <c r="B704" t="s">
        <v>238</v>
      </c>
      <c r="C704" s="89">
        <v>45690</v>
      </c>
      <c r="D704">
        <v>1</v>
      </c>
    </row>
    <row r="705" spans="1:4">
      <c r="A705" t="s">
        <v>272</v>
      </c>
      <c r="B705" t="s">
        <v>238</v>
      </c>
      <c r="C705" s="89">
        <v>45691</v>
      </c>
      <c r="D705">
        <v>7</v>
      </c>
    </row>
    <row r="706" spans="1:4">
      <c r="A706" t="s">
        <v>272</v>
      </c>
      <c r="B706" t="s">
        <v>238</v>
      </c>
      <c r="C706" s="89">
        <v>45694</v>
      </c>
      <c r="D706">
        <v>3</v>
      </c>
    </row>
    <row r="707" spans="1:4">
      <c r="A707" t="s">
        <v>272</v>
      </c>
      <c r="B707" t="s">
        <v>238</v>
      </c>
      <c r="C707" s="89">
        <v>45696</v>
      </c>
      <c r="D707">
        <v>1</v>
      </c>
    </row>
    <row r="708" spans="1:4">
      <c r="A708" t="s">
        <v>272</v>
      </c>
      <c r="B708" t="s">
        <v>238</v>
      </c>
      <c r="C708" s="89">
        <v>45697</v>
      </c>
      <c r="D708">
        <v>2</v>
      </c>
    </row>
    <row r="709" spans="1:4">
      <c r="A709" t="s">
        <v>272</v>
      </c>
      <c r="B709" t="s">
        <v>238</v>
      </c>
      <c r="C709" s="89">
        <v>45698</v>
      </c>
      <c r="D709">
        <v>8</v>
      </c>
    </row>
    <row r="710" spans="1:4">
      <c r="A710" t="s">
        <v>272</v>
      </c>
      <c r="B710" t="s">
        <v>238</v>
      </c>
      <c r="C710" s="89">
        <v>45701</v>
      </c>
      <c r="D710">
        <v>2</v>
      </c>
    </row>
    <row r="711" spans="1:4">
      <c r="A711" t="s">
        <v>272</v>
      </c>
      <c r="B711" t="s">
        <v>238</v>
      </c>
      <c r="C711" s="89">
        <v>45703</v>
      </c>
      <c r="D711">
        <v>5</v>
      </c>
    </row>
    <row r="712" spans="1:4">
      <c r="A712" t="s">
        <v>272</v>
      </c>
      <c r="B712" t="s">
        <v>238</v>
      </c>
      <c r="C712" s="89">
        <v>45704</v>
      </c>
      <c r="D712">
        <v>8</v>
      </c>
    </row>
    <row r="713" spans="1:4">
      <c r="A713" t="s">
        <v>272</v>
      </c>
      <c r="B713" t="s">
        <v>238</v>
      </c>
      <c r="C713" s="89">
        <v>45710</v>
      </c>
      <c r="D713">
        <v>4</v>
      </c>
    </row>
    <row r="714" spans="1:4">
      <c r="A714" t="s">
        <v>272</v>
      </c>
      <c r="B714" t="s">
        <v>238</v>
      </c>
      <c r="C714" s="89">
        <v>45711</v>
      </c>
      <c r="D714">
        <v>3</v>
      </c>
    </row>
    <row r="715" spans="1:4">
      <c r="A715" t="s">
        <v>272</v>
      </c>
      <c r="B715" t="s">
        <v>238</v>
      </c>
      <c r="C715" s="89">
        <v>45713</v>
      </c>
      <c r="D715">
        <v>8</v>
      </c>
    </row>
    <row r="716" spans="1:4">
      <c r="A716" t="s">
        <v>272</v>
      </c>
      <c r="B716" t="s">
        <v>238</v>
      </c>
      <c r="C716" s="89">
        <v>45715</v>
      </c>
      <c r="D716">
        <v>5</v>
      </c>
    </row>
    <row r="717" spans="1:4">
      <c r="A717" t="s">
        <v>272</v>
      </c>
      <c r="B717" t="s">
        <v>238</v>
      </c>
      <c r="C717" s="89">
        <v>45716</v>
      </c>
      <c r="D717">
        <v>4</v>
      </c>
    </row>
    <row r="718" spans="1:4">
      <c r="A718" t="s">
        <v>272</v>
      </c>
      <c r="B718" t="s">
        <v>238</v>
      </c>
      <c r="C718" s="89">
        <v>45717</v>
      </c>
      <c r="D718">
        <v>4</v>
      </c>
    </row>
    <row r="719" spans="1:4">
      <c r="A719" t="s">
        <v>272</v>
      </c>
      <c r="B719" t="s">
        <v>238</v>
      </c>
      <c r="C719" s="89">
        <v>45718</v>
      </c>
      <c r="D719">
        <v>3</v>
      </c>
    </row>
    <row r="720" spans="1:4">
      <c r="A720" t="s">
        <v>272</v>
      </c>
      <c r="B720" t="s">
        <v>238</v>
      </c>
      <c r="C720" s="89">
        <v>45721</v>
      </c>
      <c r="D720">
        <v>6</v>
      </c>
    </row>
    <row r="721" spans="1:4">
      <c r="A721" t="s">
        <v>272</v>
      </c>
      <c r="B721" t="s">
        <v>238</v>
      </c>
      <c r="C721" s="89">
        <v>45726</v>
      </c>
      <c r="D721">
        <v>1</v>
      </c>
    </row>
    <row r="722" spans="1:4">
      <c r="A722" t="s">
        <v>272</v>
      </c>
      <c r="B722" t="s">
        <v>238</v>
      </c>
      <c r="C722" s="89">
        <v>45728</v>
      </c>
      <c r="D722">
        <v>8</v>
      </c>
    </row>
    <row r="723" spans="1:4">
      <c r="A723" t="s">
        <v>272</v>
      </c>
      <c r="B723" t="s">
        <v>238</v>
      </c>
      <c r="C723" s="89">
        <v>45730</v>
      </c>
      <c r="D723">
        <v>5</v>
      </c>
    </row>
    <row r="724" spans="1:4">
      <c r="A724" t="s">
        <v>272</v>
      </c>
      <c r="B724" t="s">
        <v>238</v>
      </c>
      <c r="C724" s="89">
        <v>45731</v>
      </c>
      <c r="D724">
        <v>2</v>
      </c>
    </row>
    <row r="725" spans="1:4">
      <c r="A725" t="s">
        <v>272</v>
      </c>
      <c r="B725" t="s">
        <v>238</v>
      </c>
      <c r="C725" s="89">
        <v>45733</v>
      </c>
      <c r="D725">
        <v>1</v>
      </c>
    </row>
    <row r="726" spans="1:4">
      <c r="A726" t="s">
        <v>272</v>
      </c>
      <c r="B726" t="s">
        <v>238</v>
      </c>
      <c r="C726" s="89">
        <v>45736</v>
      </c>
      <c r="D726">
        <v>7</v>
      </c>
    </row>
    <row r="727" spans="1:4">
      <c r="A727" t="s">
        <v>272</v>
      </c>
      <c r="B727" t="s">
        <v>238</v>
      </c>
      <c r="C727" s="89">
        <v>45742</v>
      </c>
      <c r="D727">
        <v>2</v>
      </c>
    </row>
    <row r="728" spans="1:4">
      <c r="A728" t="s">
        <v>272</v>
      </c>
      <c r="B728" t="s">
        <v>238</v>
      </c>
      <c r="C728" s="89">
        <v>45743</v>
      </c>
      <c r="D728">
        <v>6</v>
      </c>
    </row>
    <row r="729" spans="1:4">
      <c r="A729" t="s">
        <v>272</v>
      </c>
      <c r="B729" t="s">
        <v>238</v>
      </c>
      <c r="C729" s="89">
        <v>45745</v>
      </c>
      <c r="D729">
        <v>1</v>
      </c>
    </row>
    <row r="730" spans="1:4">
      <c r="A730" t="s">
        <v>272</v>
      </c>
      <c r="B730" t="s">
        <v>238</v>
      </c>
      <c r="C730" s="89">
        <v>45747</v>
      </c>
      <c r="D730">
        <v>8</v>
      </c>
    </row>
    <row r="731" spans="1:4">
      <c r="A731" t="s">
        <v>61</v>
      </c>
      <c r="B731" t="s">
        <v>239</v>
      </c>
      <c r="C731" s="89">
        <v>45660</v>
      </c>
      <c r="D731">
        <v>5</v>
      </c>
    </row>
    <row r="732" spans="1:4">
      <c r="A732" t="s">
        <v>61</v>
      </c>
      <c r="B732" t="s">
        <v>239</v>
      </c>
      <c r="C732" s="89">
        <v>45662</v>
      </c>
      <c r="D732">
        <v>8</v>
      </c>
    </row>
    <row r="733" spans="1:4">
      <c r="A733" t="s">
        <v>61</v>
      </c>
      <c r="B733" t="s">
        <v>239</v>
      </c>
      <c r="C733" s="89">
        <v>45664</v>
      </c>
      <c r="D733">
        <v>7</v>
      </c>
    </row>
    <row r="734" spans="1:4">
      <c r="A734" t="s">
        <v>61</v>
      </c>
      <c r="B734" t="s">
        <v>239</v>
      </c>
      <c r="C734" s="89">
        <v>45665</v>
      </c>
      <c r="D734">
        <v>8</v>
      </c>
    </row>
    <row r="735" spans="1:4">
      <c r="A735" t="s">
        <v>61</v>
      </c>
      <c r="B735" t="s">
        <v>239</v>
      </c>
      <c r="C735" s="89">
        <v>45667</v>
      </c>
      <c r="D735">
        <v>6</v>
      </c>
    </row>
    <row r="736" spans="1:4">
      <c r="A736" t="s">
        <v>61</v>
      </c>
      <c r="B736" t="s">
        <v>239</v>
      </c>
      <c r="C736" s="89">
        <v>45669</v>
      </c>
      <c r="D736">
        <v>2</v>
      </c>
    </row>
    <row r="737" spans="1:4">
      <c r="A737" t="s">
        <v>61</v>
      </c>
      <c r="B737" t="s">
        <v>239</v>
      </c>
      <c r="C737" s="89">
        <v>45674</v>
      </c>
      <c r="D737">
        <v>4</v>
      </c>
    </row>
    <row r="738" spans="1:4">
      <c r="A738" t="s">
        <v>61</v>
      </c>
      <c r="B738" t="s">
        <v>239</v>
      </c>
      <c r="C738" s="89">
        <v>45676</v>
      </c>
      <c r="D738">
        <v>8</v>
      </c>
    </row>
    <row r="739" spans="1:4">
      <c r="A739" t="s">
        <v>61</v>
      </c>
      <c r="B739" t="s">
        <v>239</v>
      </c>
      <c r="C739" s="89">
        <v>45677</v>
      </c>
      <c r="D739">
        <v>6</v>
      </c>
    </row>
    <row r="740" spans="1:4">
      <c r="A740" t="s">
        <v>61</v>
      </c>
      <c r="B740" t="s">
        <v>239</v>
      </c>
      <c r="C740" s="89">
        <v>45685</v>
      </c>
      <c r="D740">
        <v>8</v>
      </c>
    </row>
    <row r="741" spans="1:4">
      <c r="A741" t="s">
        <v>61</v>
      </c>
      <c r="B741" t="s">
        <v>239</v>
      </c>
      <c r="C741" s="89">
        <v>45686</v>
      </c>
      <c r="D741">
        <v>7</v>
      </c>
    </row>
    <row r="742" spans="1:4">
      <c r="A742" t="s">
        <v>61</v>
      </c>
      <c r="B742" t="s">
        <v>239</v>
      </c>
      <c r="C742" s="89">
        <v>45689</v>
      </c>
      <c r="D742">
        <v>4</v>
      </c>
    </row>
    <row r="743" spans="1:4">
      <c r="A743" t="s">
        <v>61</v>
      </c>
      <c r="B743" t="s">
        <v>239</v>
      </c>
      <c r="C743" s="89">
        <v>45690</v>
      </c>
      <c r="D743">
        <v>8</v>
      </c>
    </row>
    <row r="744" spans="1:4">
      <c r="A744" t="s">
        <v>61</v>
      </c>
      <c r="B744" t="s">
        <v>239</v>
      </c>
      <c r="C744" s="89">
        <v>45691</v>
      </c>
      <c r="D744">
        <v>2</v>
      </c>
    </row>
    <row r="745" spans="1:4">
      <c r="A745" t="s">
        <v>61</v>
      </c>
      <c r="B745" t="s">
        <v>239</v>
      </c>
      <c r="C745" s="89">
        <v>45692</v>
      </c>
      <c r="D745">
        <v>2</v>
      </c>
    </row>
    <row r="746" spans="1:4">
      <c r="A746" t="s">
        <v>61</v>
      </c>
      <c r="B746" t="s">
        <v>239</v>
      </c>
      <c r="C746" s="89">
        <v>45693</v>
      </c>
      <c r="D746">
        <v>8</v>
      </c>
    </row>
    <row r="747" spans="1:4">
      <c r="A747" t="s">
        <v>61</v>
      </c>
      <c r="B747" t="s">
        <v>239</v>
      </c>
      <c r="C747" s="89">
        <v>45695</v>
      </c>
      <c r="D747">
        <v>7</v>
      </c>
    </row>
    <row r="748" spans="1:4">
      <c r="A748" t="s">
        <v>61</v>
      </c>
      <c r="B748" t="s">
        <v>239</v>
      </c>
      <c r="C748" s="89">
        <v>45697</v>
      </c>
      <c r="D748">
        <v>7</v>
      </c>
    </row>
    <row r="749" spans="1:4">
      <c r="A749" t="s">
        <v>61</v>
      </c>
      <c r="B749" t="s">
        <v>239</v>
      </c>
      <c r="C749" s="89">
        <v>45698</v>
      </c>
      <c r="D749">
        <v>8</v>
      </c>
    </row>
    <row r="750" spans="1:4">
      <c r="A750" t="s">
        <v>61</v>
      </c>
      <c r="B750" t="s">
        <v>239</v>
      </c>
      <c r="C750" s="89">
        <v>45700</v>
      </c>
      <c r="D750">
        <v>8</v>
      </c>
    </row>
    <row r="751" spans="1:4">
      <c r="A751" t="s">
        <v>61</v>
      </c>
      <c r="B751" t="s">
        <v>239</v>
      </c>
      <c r="C751" s="89">
        <v>45702</v>
      </c>
      <c r="D751">
        <v>8</v>
      </c>
    </row>
    <row r="752" spans="1:4">
      <c r="A752" t="s">
        <v>61</v>
      </c>
      <c r="B752" t="s">
        <v>239</v>
      </c>
      <c r="C752" s="89">
        <v>45703</v>
      </c>
      <c r="D752">
        <v>7</v>
      </c>
    </row>
    <row r="753" spans="1:4">
      <c r="A753" t="s">
        <v>61</v>
      </c>
      <c r="B753" t="s">
        <v>239</v>
      </c>
      <c r="C753" s="89">
        <v>45705</v>
      </c>
      <c r="D753">
        <v>2</v>
      </c>
    </row>
    <row r="754" spans="1:4">
      <c r="A754" t="s">
        <v>61</v>
      </c>
      <c r="B754" t="s">
        <v>239</v>
      </c>
      <c r="C754" s="89">
        <v>45706</v>
      </c>
      <c r="D754">
        <v>3</v>
      </c>
    </row>
    <row r="755" spans="1:4">
      <c r="A755" t="s">
        <v>61</v>
      </c>
      <c r="B755" t="s">
        <v>239</v>
      </c>
      <c r="C755" s="89">
        <v>45711</v>
      </c>
      <c r="D755">
        <v>1</v>
      </c>
    </row>
    <row r="756" spans="1:4">
      <c r="A756" t="s">
        <v>61</v>
      </c>
      <c r="B756" t="s">
        <v>239</v>
      </c>
      <c r="C756" s="89">
        <v>45712</v>
      </c>
      <c r="D756">
        <v>4</v>
      </c>
    </row>
    <row r="757" spans="1:4">
      <c r="A757" t="s">
        <v>61</v>
      </c>
      <c r="B757" t="s">
        <v>239</v>
      </c>
      <c r="C757" s="89">
        <v>45713</v>
      </c>
      <c r="D757">
        <v>2</v>
      </c>
    </row>
    <row r="758" spans="1:4">
      <c r="A758" t="s">
        <v>61</v>
      </c>
      <c r="B758" t="s">
        <v>239</v>
      </c>
      <c r="C758" s="89">
        <v>45716</v>
      </c>
      <c r="D758">
        <v>3</v>
      </c>
    </row>
    <row r="759" spans="1:4">
      <c r="A759" t="s">
        <v>61</v>
      </c>
      <c r="B759" t="s">
        <v>239</v>
      </c>
      <c r="C759" s="89">
        <v>45719</v>
      </c>
      <c r="D759">
        <v>2</v>
      </c>
    </row>
    <row r="760" spans="1:4">
      <c r="A760" t="s">
        <v>61</v>
      </c>
      <c r="B760" t="s">
        <v>239</v>
      </c>
      <c r="C760" s="89">
        <v>45720</v>
      </c>
      <c r="D760">
        <v>8</v>
      </c>
    </row>
    <row r="761" spans="1:4">
      <c r="A761" t="s">
        <v>61</v>
      </c>
      <c r="B761" t="s">
        <v>239</v>
      </c>
      <c r="C761" s="89">
        <v>45721</v>
      </c>
      <c r="D761">
        <v>5</v>
      </c>
    </row>
    <row r="762" spans="1:4">
      <c r="A762" t="s">
        <v>61</v>
      </c>
      <c r="B762" t="s">
        <v>239</v>
      </c>
      <c r="C762" s="89">
        <v>45722</v>
      </c>
      <c r="D762">
        <v>2</v>
      </c>
    </row>
    <row r="763" spans="1:4">
      <c r="A763" t="s">
        <v>61</v>
      </c>
      <c r="B763" t="s">
        <v>239</v>
      </c>
      <c r="C763" s="89">
        <v>45723</v>
      </c>
      <c r="D763">
        <v>3</v>
      </c>
    </row>
    <row r="764" spans="1:4">
      <c r="A764" t="s">
        <v>61</v>
      </c>
      <c r="B764" t="s">
        <v>239</v>
      </c>
      <c r="C764" s="89">
        <v>45726</v>
      </c>
      <c r="D764">
        <v>4</v>
      </c>
    </row>
    <row r="765" spans="1:4">
      <c r="A765" t="s">
        <v>61</v>
      </c>
      <c r="B765" t="s">
        <v>239</v>
      </c>
      <c r="C765" s="89">
        <v>45727</v>
      </c>
      <c r="D765">
        <v>3</v>
      </c>
    </row>
    <row r="766" spans="1:4">
      <c r="A766" t="s">
        <v>61</v>
      </c>
      <c r="B766" t="s">
        <v>239</v>
      </c>
      <c r="C766" s="89">
        <v>45733</v>
      </c>
      <c r="D766">
        <v>8</v>
      </c>
    </row>
    <row r="767" spans="1:4">
      <c r="A767" t="s">
        <v>61</v>
      </c>
      <c r="B767" t="s">
        <v>239</v>
      </c>
      <c r="C767" s="89">
        <v>45735</v>
      </c>
      <c r="D767">
        <v>8</v>
      </c>
    </row>
    <row r="768" spans="1:4">
      <c r="A768" t="s">
        <v>61</v>
      </c>
      <c r="B768" t="s">
        <v>239</v>
      </c>
      <c r="C768" s="89">
        <v>45738</v>
      </c>
      <c r="D768">
        <v>8</v>
      </c>
    </row>
    <row r="769" spans="1:4">
      <c r="A769" t="s">
        <v>61</v>
      </c>
      <c r="B769" t="s">
        <v>239</v>
      </c>
      <c r="C769" s="89">
        <v>45739</v>
      </c>
      <c r="D769">
        <v>2</v>
      </c>
    </row>
    <row r="770" spans="1:4">
      <c r="A770" t="s">
        <v>61</v>
      </c>
      <c r="B770" t="s">
        <v>239</v>
      </c>
      <c r="C770" s="89">
        <v>45741</v>
      </c>
      <c r="D770">
        <v>8</v>
      </c>
    </row>
    <row r="771" spans="1:4">
      <c r="A771" t="s">
        <v>61</v>
      </c>
      <c r="B771" t="s">
        <v>239</v>
      </c>
      <c r="C771" s="89">
        <v>45744</v>
      </c>
      <c r="D771">
        <v>3</v>
      </c>
    </row>
    <row r="772" spans="1:4">
      <c r="A772" t="s">
        <v>61</v>
      </c>
      <c r="B772" t="s">
        <v>239</v>
      </c>
      <c r="C772" s="89">
        <v>45745</v>
      </c>
      <c r="D772">
        <v>8</v>
      </c>
    </row>
    <row r="773" spans="1:4">
      <c r="A773" t="s">
        <v>61</v>
      </c>
      <c r="B773" t="s">
        <v>239</v>
      </c>
      <c r="C773" s="89">
        <v>45746</v>
      </c>
      <c r="D773">
        <v>3</v>
      </c>
    </row>
    <row r="774" spans="1:4">
      <c r="A774" t="s">
        <v>273</v>
      </c>
      <c r="B774" t="s">
        <v>240</v>
      </c>
      <c r="C774" s="89">
        <v>45659</v>
      </c>
      <c r="D774">
        <v>8</v>
      </c>
    </row>
    <row r="775" spans="1:4">
      <c r="A775" t="s">
        <v>273</v>
      </c>
      <c r="B775" t="s">
        <v>240</v>
      </c>
      <c r="C775" s="89">
        <v>45661</v>
      </c>
      <c r="D775">
        <v>6</v>
      </c>
    </row>
    <row r="776" spans="1:4">
      <c r="A776" t="s">
        <v>273</v>
      </c>
      <c r="B776" t="s">
        <v>240</v>
      </c>
      <c r="C776" s="89">
        <v>45663</v>
      </c>
      <c r="D776">
        <v>5</v>
      </c>
    </row>
    <row r="777" spans="1:4">
      <c r="A777" t="s">
        <v>273</v>
      </c>
      <c r="B777" t="s">
        <v>240</v>
      </c>
      <c r="C777" s="89">
        <v>45665</v>
      </c>
      <c r="D777">
        <v>7</v>
      </c>
    </row>
    <row r="778" spans="1:4">
      <c r="A778" t="s">
        <v>273</v>
      </c>
      <c r="B778" t="s">
        <v>240</v>
      </c>
      <c r="C778" s="89">
        <v>45668</v>
      </c>
      <c r="D778">
        <v>3</v>
      </c>
    </row>
    <row r="779" spans="1:4">
      <c r="A779" t="s">
        <v>273</v>
      </c>
      <c r="B779" t="s">
        <v>240</v>
      </c>
      <c r="C779" s="89">
        <v>45669</v>
      </c>
      <c r="D779">
        <v>8</v>
      </c>
    </row>
    <row r="780" spans="1:4">
      <c r="A780" t="s">
        <v>273</v>
      </c>
      <c r="B780" t="s">
        <v>240</v>
      </c>
      <c r="C780" s="89">
        <v>45670</v>
      </c>
      <c r="D780">
        <v>6</v>
      </c>
    </row>
    <row r="781" spans="1:4">
      <c r="A781" t="s">
        <v>273</v>
      </c>
      <c r="B781" t="s">
        <v>240</v>
      </c>
      <c r="C781" s="89">
        <v>45674</v>
      </c>
      <c r="D781">
        <v>8</v>
      </c>
    </row>
    <row r="782" spans="1:4">
      <c r="A782" t="s">
        <v>273</v>
      </c>
      <c r="B782" t="s">
        <v>240</v>
      </c>
      <c r="C782" s="89">
        <v>45676</v>
      </c>
      <c r="D782">
        <v>8</v>
      </c>
    </row>
    <row r="783" spans="1:4">
      <c r="A783" t="s">
        <v>273</v>
      </c>
      <c r="B783" t="s">
        <v>240</v>
      </c>
      <c r="C783" s="89">
        <v>45678</v>
      </c>
      <c r="D783">
        <v>3</v>
      </c>
    </row>
    <row r="784" spans="1:4">
      <c r="A784" t="s">
        <v>273</v>
      </c>
      <c r="B784" t="s">
        <v>240</v>
      </c>
      <c r="C784" s="89">
        <v>45679</v>
      </c>
      <c r="D784">
        <v>7</v>
      </c>
    </row>
    <row r="785" spans="1:4">
      <c r="A785" t="s">
        <v>273</v>
      </c>
      <c r="B785" t="s">
        <v>240</v>
      </c>
      <c r="C785" s="89">
        <v>45681</v>
      </c>
      <c r="D785">
        <v>1</v>
      </c>
    </row>
    <row r="786" spans="1:4">
      <c r="A786" t="s">
        <v>273</v>
      </c>
      <c r="B786" t="s">
        <v>240</v>
      </c>
      <c r="C786" s="89">
        <v>45683</v>
      </c>
      <c r="D786">
        <v>8</v>
      </c>
    </row>
    <row r="787" spans="1:4">
      <c r="A787" t="s">
        <v>273</v>
      </c>
      <c r="B787" t="s">
        <v>240</v>
      </c>
      <c r="C787" s="89">
        <v>45687</v>
      </c>
      <c r="D787">
        <v>8</v>
      </c>
    </row>
    <row r="788" spans="1:4">
      <c r="A788" t="s">
        <v>273</v>
      </c>
      <c r="B788" t="s">
        <v>240</v>
      </c>
      <c r="C788" s="89">
        <v>45688</v>
      </c>
      <c r="D788">
        <v>2</v>
      </c>
    </row>
    <row r="789" spans="1:4">
      <c r="A789" t="s">
        <v>273</v>
      </c>
      <c r="B789" t="s">
        <v>240</v>
      </c>
      <c r="C789" s="89">
        <v>45692</v>
      </c>
      <c r="D789">
        <v>5</v>
      </c>
    </row>
    <row r="790" spans="1:4">
      <c r="A790" t="s">
        <v>273</v>
      </c>
      <c r="B790" t="s">
        <v>240</v>
      </c>
      <c r="C790" s="89">
        <v>45693</v>
      </c>
      <c r="D790">
        <v>2</v>
      </c>
    </row>
    <row r="791" spans="1:4">
      <c r="A791" t="s">
        <v>273</v>
      </c>
      <c r="B791" t="s">
        <v>240</v>
      </c>
      <c r="C791" s="89">
        <v>45694</v>
      </c>
      <c r="D791">
        <v>8</v>
      </c>
    </row>
    <row r="792" spans="1:4">
      <c r="A792" t="s">
        <v>273</v>
      </c>
      <c r="B792" t="s">
        <v>240</v>
      </c>
      <c r="C792" s="89">
        <v>45695</v>
      </c>
      <c r="D792">
        <v>7</v>
      </c>
    </row>
    <row r="793" spans="1:4">
      <c r="A793" t="s">
        <v>273</v>
      </c>
      <c r="B793" t="s">
        <v>240</v>
      </c>
      <c r="C793" s="89">
        <v>45697</v>
      </c>
      <c r="D793">
        <v>3</v>
      </c>
    </row>
    <row r="794" spans="1:4">
      <c r="A794" t="s">
        <v>273</v>
      </c>
      <c r="B794" t="s">
        <v>240</v>
      </c>
      <c r="C794" s="89">
        <v>45699</v>
      </c>
      <c r="D794">
        <v>8</v>
      </c>
    </row>
    <row r="795" spans="1:4">
      <c r="A795" t="s">
        <v>273</v>
      </c>
      <c r="B795" t="s">
        <v>240</v>
      </c>
      <c r="C795" s="89">
        <v>45702</v>
      </c>
      <c r="D795">
        <v>7</v>
      </c>
    </row>
    <row r="796" spans="1:4">
      <c r="A796" t="s">
        <v>273</v>
      </c>
      <c r="B796" t="s">
        <v>240</v>
      </c>
      <c r="C796" s="89">
        <v>45703</v>
      </c>
      <c r="D796">
        <v>7</v>
      </c>
    </row>
    <row r="797" spans="1:4">
      <c r="A797" t="s">
        <v>273</v>
      </c>
      <c r="B797" t="s">
        <v>240</v>
      </c>
      <c r="C797" s="89">
        <v>45706</v>
      </c>
      <c r="D797">
        <v>4</v>
      </c>
    </row>
    <row r="798" spans="1:4">
      <c r="A798" t="s">
        <v>273</v>
      </c>
      <c r="B798" t="s">
        <v>240</v>
      </c>
      <c r="C798" s="89">
        <v>45710</v>
      </c>
      <c r="D798">
        <v>3</v>
      </c>
    </row>
    <row r="799" spans="1:4">
      <c r="A799" t="s">
        <v>273</v>
      </c>
      <c r="B799" t="s">
        <v>240</v>
      </c>
      <c r="C799" s="89">
        <v>45713</v>
      </c>
      <c r="D799">
        <v>3</v>
      </c>
    </row>
    <row r="800" spans="1:4">
      <c r="A800" t="s">
        <v>273</v>
      </c>
      <c r="B800" t="s">
        <v>240</v>
      </c>
      <c r="C800" s="89">
        <v>45714</v>
      </c>
      <c r="D800">
        <v>4</v>
      </c>
    </row>
    <row r="801" spans="1:4">
      <c r="A801" t="s">
        <v>273</v>
      </c>
      <c r="B801" t="s">
        <v>240</v>
      </c>
      <c r="C801" s="89">
        <v>45717</v>
      </c>
      <c r="D801">
        <v>8</v>
      </c>
    </row>
    <row r="802" spans="1:4">
      <c r="A802" t="s">
        <v>273</v>
      </c>
      <c r="B802" t="s">
        <v>240</v>
      </c>
      <c r="C802" s="89">
        <v>45719</v>
      </c>
      <c r="D802">
        <v>3</v>
      </c>
    </row>
    <row r="803" spans="1:4">
      <c r="A803" t="s">
        <v>273</v>
      </c>
      <c r="B803" t="s">
        <v>240</v>
      </c>
      <c r="C803" s="89">
        <v>45724</v>
      </c>
      <c r="D803">
        <v>7</v>
      </c>
    </row>
    <row r="804" spans="1:4">
      <c r="A804" t="s">
        <v>273</v>
      </c>
      <c r="B804" t="s">
        <v>240</v>
      </c>
      <c r="C804" s="89">
        <v>45725</v>
      </c>
      <c r="D804">
        <v>7</v>
      </c>
    </row>
    <row r="805" spans="1:4">
      <c r="A805" t="s">
        <v>273</v>
      </c>
      <c r="B805" t="s">
        <v>240</v>
      </c>
      <c r="C805" s="89">
        <v>45726</v>
      </c>
      <c r="D805">
        <v>8</v>
      </c>
    </row>
    <row r="806" spans="1:4">
      <c r="A806" t="s">
        <v>273</v>
      </c>
      <c r="B806" t="s">
        <v>240</v>
      </c>
      <c r="C806" s="89">
        <v>45728</v>
      </c>
      <c r="D806">
        <v>3</v>
      </c>
    </row>
    <row r="807" spans="1:4">
      <c r="A807" t="s">
        <v>273</v>
      </c>
      <c r="B807" t="s">
        <v>240</v>
      </c>
      <c r="C807" s="89">
        <v>45730</v>
      </c>
      <c r="D807">
        <v>8</v>
      </c>
    </row>
    <row r="808" spans="1:4">
      <c r="A808" t="s">
        <v>273</v>
      </c>
      <c r="B808" t="s">
        <v>240</v>
      </c>
      <c r="C808" s="89">
        <v>45732</v>
      </c>
      <c r="D808">
        <v>1</v>
      </c>
    </row>
    <row r="809" spans="1:4">
      <c r="A809" t="s">
        <v>273</v>
      </c>
      <c r="B809" t="s">
        <v>240</v>
      </c>
      <c r="C809" s="89">
        <v>45733</v>
      </c>
      <c r="D809">
        <v>5</v>
      </c>
    </row>
    <row r="810" spans="1:4">
      <c r="A810" t="s">
        <v>273</v>
      </c>
      <c r="B810" t="s">
        <v>240</v>
      </c>
      <c r="C810" s="89">
        <v>45741</v>
      </c>
      <c r="D810">
        <v>8</v>
      </c>
    </row>
    <row r="811" spans="1:4">
      <c r="A811" t="s">
        <v>273</v>
      </c>
      <c r="B811" t="s">
        <v>240</v>
      </c>
      <c r="C811" s="89">
        <v>45742</v>
      </c>
      <c r="D811">
        <v>7</v>
      </c>
    </row>
    <row r="812" spans="1:4">
      <c r="A812" t="s">
        <v>273</v>
      </c>
      <c r="B812" t="s">
        <v>240</v>
      </c>
      <c r="C812" s="89">
        <v>45744</v>
      </c>
      <c r="D812">
        <v>2</v>
      </c>
    </row>
    <row r="813" spans="1:4">
      <c r="A813" t="s">
        <v>273</v>
      </c>
      <c r="B813" t="s">
        <v>240</v>
      </c>
      <c r="C813" s="89">
        <v>45746</v>
      </c>
      <c r="D813">
        <v>4</v>
      </c>
    </row>
    <row r="814" spans="1:4">
      <c r="A814" t="s">
        <v>41</v>
      </c>
      <c r="B814" t="s">
        <v>241</v>
      </c>
      <c r="C814" s="89">
        <v>45658</v>
      </c>
      <c r="D814">
        <v>2</v>
      </c>
    </row>
    <row r="815" spans="1:4">
      <c r="A815" t="s">
        <v>41</v>
      </c>
      <c r="B815" t="s">
        <v>241</v>
      </c>
      <c r="C815" s="89">
        <v>45659</v>
      </c>
      <c r="D815">
        <v>7</v>
      </c>
    </row>
    <row r="816" spans="1:4">
      <c r="A816" t="s">
        <v>41</v>
      </c>
      <c r="B816" t="s">
        <v>241</v>
      </c>
      <c r="C816" s="89">
        <v>45668</v>
      </c>
      <c r="D816">
        <v>2</v>
      </c>
    </row>
    <row r="817" spans="1:4">
      <c r="A817" t="s">
        <v>41</v>
      </c>
      <c r="B817" t="s">
        <v>241</v>
      </c>
      <c r="C817" s="89">
        <v>45669</v>
      </c>
      <c r="D817">
        <v>1</v>
      </c>
    </row>
    <row r="818" spans="1:4">
      <c r="A818" t="s">
        <v>41</v>
      </c>
      <c r="B818" t="s">
        <v>241</v>
      </c>
      <c r="C818" s="89">
        <v>45670</v>
      </c>
      <c r="D818">
        <v>3</v>
      </c>
    </row>
    <row r="819" spans="1:4">
      <c r="A819" t="s">
        <v>41</v>
      </c>
      <c r="B819" t="s">
        <v>241</v>
      </c>
      <c r="C819" s="89">
        <v>45673</v>
      </c>
      <c r="D819">
        <v>4</v>
      </c>
    </row>
    <row r="820" spans="1:4">
      <c r="A820" t="s">
        <v>41</v>
      </c>
      <c r="B820" t="s">
        <v>241</v>
      </c>
      <c r="C820" s="89">
        <v>45677</v>
      </c>
      <c r="D820">
        <v>2</v>
      </c>
    </row>
    <row r="821" spans="1:4">
      <c r="A821" t="s">
        <v>41</v>
      </c>
      <c r="B821" t="s">
        <v>241</v>
      </c>
      <c r="C821" s="89">
        <v>45682</v>
      </c>
      <c r="D821">
        <v>8</v>
      </c>
    </row>
    <row r="822" spans="1:4">
      <c r="A822" t="s">
        <v>41</v>
      </c>
      <c r="B822" t="s">
        <v>241</v>
      </c>
      <c r="C822" s="89">
        <v>45684</v>
      </c>
      <c r="D822">
        <v>1</v>
      </c>
    </row>
    <row r="823" spans="1:4">
      <c r="A823" t="s">
        <v>41</v>
      </c>
      <c r="B823" t="s">
        <v>241</v>
      </c>
      <c r="C823" s="89">
        <v>45685</v>
      </c>
      <c r="D823">
        <v>5</v>
      </c>
    </row>
    <row r="824" spans="1:4">
      <c r="A824" t="s">
        <v>41</v>
      </c>
      <c r="B824" t="s">
        <v>241</v>
      </c>
      <c r="C824" s="89">
        <v>45686</v>
      </c>
      <c r="D824">
        <v>8</v>
      </c>
    </row>
    <row r="825" spans="1:4">
      <c r="A825" t="s">
        <v>41</v>
      </c>
      <c r="B825" t="s">
        <v>241</v>
      </c>
      <c r="C825" s="89">
        <v>45689</v>
      </c>
      <c r="D825">
        <v>2</v>
      </c>
    </row>
    <row r="826" spans="1:4">
      <c r="A826" t="s">
        <v>41</v>
      </c>
      <c r="B826" t="s">
        <v>241</v>
      </c>
      <c r="C826" s="89">
        <v>45691</v>
      </c>
      <c r="D826">
        <v>1</v>
      </c>
    </row>
    <row r="827" spans="1:4">
      <c r="A827" t="s">
        <v>41</v>
      </c>
      <c r="B827" t="s">
        <v>241</v>
      </c>
      <c r="C827" s="89">
        <v>45692</v>
      </c>
      <c r="D827">
        <v>2</v>
      </c>
    </row>
    <row r="828" spans="1:4">
      <c r="A828" t="s">
        <v>41</v>
      </c>
      <c r="B828" t="s">
        <v>241</v>
      </c>
      <c r="C828" s="89">
        <v>45697</v>
      </c>
      <c r="D828">
        <v>6</v>
      </c>
    </row>
    <row r="829" spans="1:4">
      <c r="A829" t="s">
        <v>41</v>
      </c>
      <c r="B829" t="s">
        <v>241</v>
      </c>
      <c r="C829" s="89">
        <v>45698</v>
      </c>
      <c r="D829">
        <v>7</v>
      </c>
    </row>
    <row r="830" spans="1:4">
      <c r="A830" t="s">
        <v>41</v>
      </c>
      <c r="B830" t="s">
        <v>241</v>
      </c>
      <c r="C830" s="89">
        <v>45702</v>
      </c>
      <c r="D830">
        <v>7</v>
      </c>
    </row>
    <row r="831" spans="1:4">
      <c r="A831" t="s">
        <v>41</v>
      </c>
      <c r="B831" t="s">
        <v>241</v>
      </c>
      <c r="C831" s="89">
        <v>45703</v>
      </c>
      <c r="D831">
        <v>8</v>
      </c>
    </row>
    <row r="832" spans="1:4">
      <c r="A832" t="s">
        <v>41</v>
      </c>
      <c r="B832" t="s">
        <v>241</v>
      </c>
      <c r="C832" s="89">
        <v>45705</v>
      </c>
      <c r="D832">
        <v>4</v>
      </c>
    </row>
    <row r="833" spans="1:4">
      <c r="A833" t="s">
        <v>41</v>
      </c>
      <c r="B833" t="s">
        <v>241</v>
      </c>
      <c r="C833" s="89">
        <v>45707</v>
      </c>
      <c r="D833">
        <v>4</v>
      </c>
    </row>
    <row r="834" spans="1:4">
      <c r="A834" t="s">
        <v>41</v>
      </c>
      <c r="B834" t="s">
        <v>241</v>
      </c>
      <c r="C834" s="89">
        <v>45710</v>
      </c>
      <c r="D834">
        <v>6</v>
      </c>
    </row>
    <row r="835" spans="1:4">
      <c r="A835" t="s">
        <v>41</v>
      </c>
      <c r="B835" t="s">
        <v>241</v>
      </c>
      <c r="C835" s="89">
        <v>45712</v>
      </c>
      <c r="D835">
        <v>6</v>
      </c>
    </row>
    <row r="836" spans="1:4">
      <c r="A836" t="s">
        <v>41</v>
      </c>
      <c r="B836" t="s">
        <v>241</v>
      </c>
      <c r="C836" s="89">
        <v>45715</v>
      </c>
      <c r="D836">
        <v>8</v>
      </c>
    </row>
    <row r="837" spans="1:4">
      <c r="A837" t="s">
        <v>41</v>
      </c>
      <c r="B837" t="s">
        <v>241</v>
      </c>
      <c r="C837" s="89">
        <v>45719</v>
      </c>
      <c r="D837">
        <v>2</v>
      </c>
    </row>
    <row r="838" spans="1:4">
      <c r="A838" t="s">
        <v>41</v>
      </c>
      <c r="B838" t="s">
        <v>241</v>
      </c>
      <c r="C838" s="89">
        <v>45722</v>
      </c>
      <c r="D838">
        <v>1</v>
      </c>
    </row>
    <row r="839" spans="1:4">
      <c r="A839" t="s">
        <v>41</v>
      </c>
      <c r="B839" t="s">
        <v>241</v>
      </c>
      <c r="C839" s="89">
        <v>45723</v>
      </c>
      <c r="D839">
        <v>4</v>
      </c>
    </row>
    <row r="840" spans="1:4">
      <c r="A840" t="s">
        <v>41</v>
      </c>
      <c r="B840" t="s">
        <v>241</v>
      </c>
      <c r="C840" s="89">
        <v>45726</v>
      </c>
      <c r="D840">
        <v>7</v>
      </c>
    </row>
    <row r="841" spans="1:4">
      <c r="A841" t="s">
        <v>41</v>
      </c>
      <c r="B841" t="s">
        <v>241</v>
      </c>
      <c r="C841" s="89">
        <v>45728</v>
      </c>
      <c r="D841">
        <v>4</v>
      </c>
    </row>
    <row r="842" spans="1:4">
      <c r="A842" t="s">
        <v>41</v>
      </c>
      <c r="B842" t="s">
        <v>241</v>
      </c>
      <c r="C842" s="89">
        <v>45732</v>
      </c>
      <c r="D842">
        <v>5</v>
      </c>
    </row>
    <row r="843" spans="1:4">
      <c r="A843" t="s">
        <v>41</v>
      </c>
      <c r="B843" t="s">
        <v>241</v>
      </c>
      <c r="C843" s="89">
        <v>45735</v>
      </c>
      <c r="D843">
        <v>8</v>
      </c>
    </row>
    <row r="844" spans="1:4">
      <c r="A844" t="s">
        <v>41</v>
      </c>
      <c r="B844" t="s">
        <v>241</v>
      </c>
      <c r="C844" s="89">
        <v>45738</v>
      </c>
      <c r="D844">
        <v>4</v>
      </c>
    </row>
    <row r="845" spans="1:4">
      <c r="A845" t="s">
        <v>41</v>
      </c>
      <c r="B845" t="s">
        <v>241</v>
      </c>
      <c r="C845" s="89">
        <v>45741</v>
      </c>
      <c r="D845">
        <v>8</v>
      </c>
    </row>
    <row r="846" spans="1:4">
      <c r="A846" t="s">
        <v>41</v>
      </c>
      <c r="B846" t="s">
        <v>241</v>
      </c>
      <c r="C846" s="89">
        <v>45745</v>
      </c>
      <c r="D846">
        <v>8</v>
      </c>
    </row>
    <row r="847" spans="1:4">
      <c r="A847" t="s">
        <v>41</v>
      </c>
      <c r="B847" t="s">
        <v>241</v>
      </c>
      <c r="C847" s="89">
        <v>45747</v>
      </c>
      <c r="D847">
        <v>6</v>
      </c>
    </row>
    <row r="848" spans="1:4">
      <c r="A848" t="s">
        <v>58</v>
      </c>
      <c r="B848" t="s">
        <v>241</v>
      </c>
      <c r="C848" s="89">
        <v>45658</v>
      </c>
      <c r="D848">
        <v>4</v>
      </c>
    </row>
    <row r="849" spans="1:4">
      <c r="A849" t="s">
        <v>58</v>
      </c>
      <c r="B849" t="s">
        <v>241</v>
      </c>
      <c r="C849" s="89">
        <v>45659</v>
      </c>
      <c r="D849">
        <v>8</v>
      </c>
    </row>
    <row r="850" spans="1:4">
      <c r="A850" t="s">
        <v>58</v>
      </c>
      <c r="B850" t="s">
        <v>241</v>
      </c>
      <c r="C850" s="89">
        <v>45662</v>
      </c>
      <c r="D850">
        <v>3</v>
      </c>
    </row>
    <row r="851" spans="1:4">
      <c r="A851" t="s">
        <v>58</v>
      </c>
      <c r="B851" t="s">
        <v>241</v>
      </c>
      <c r="C851" s="89">
        <v>45664</v>
      </c>
      <c r="D851">
        <v>5</v>
      </c>
    </row>
    <row r="852" spans="1:4">
      <c r="A852" t="s">
        <v>58</v>
      </c>
      <c r="B852" t="s">
        <v>241</v>
      </c>
      <c r="C852" s="89">
        <v>45669</v>
      </c>
      <c r="D852">
        <v>2</v>
      </c>
    </row>
    <row r="853" spans="1:4">
      <c r="A853" t="s">
        <v>58</v>
      </c>
      <c r="B853" t="s">
        <v>241</v>
      </c>
      <c r="C853" s="89">
        <v>45672</v>
      </c>
      <c r="D853">
        <v>1</v>
      </c>
    </row>
    <row r="854" spans="1:4">
      <c r="A854" t="s">
        <v>58</v>
      </c>
      <c r="B854" t="s">
        <v>241</v>
      </c>
      <c r="C854" s="89">
        <v>45679</v>
      </c>
      <c r="D854">
        <v>4</v>
      </c>
    </row>
    <row r="855" spans="1:4">
      <c r="A855" t="s">
        <v>58</v>
      </c>
      <c r="B855" t="s">
        <v>241</v>
      </c>
      <c r="C855" s="89">
        <v>45680</v>
      </c>
      <c r="D855">
        <v>8</v>
      </c>
    </row>
    <row r="856" spans="1:4">
      <c r="A856" t="s">
        <v>58</v>
      </c>
      <c r="B856" t="s">
        <v>241</v>
      </c>
      <c r="C856" s="89">
        <v>45682</v>
      </c>
      <c r="D856">
        <v>1</v>
      </c>
    </row>
    <row r="857" spans="1:4">
      <c r="A857" t="s">
        <v>58</v>
      </c>
      <c r="B857" t="s">
        <v>241</v>
      </c>
      <c r="C857" s="89">
        <v>45687</v>
      </c>
      <c r="D857">
        <v>2</v>
      </c>
    </row>
    <row r="858" spans="1:4">
      <c r="A858" t="s">
        <v>58</v>
      </c>
      <c r="B858" t="s">
        <v>241</v>
      </c>
      <c r="C858" s="89">
        <v>45688</v>
      </c>
      <c r="D858">
        <v>4</v>
      </c>
    </row>
    <row r="859" spans="1:4">
      <c r="A859" t="s">
        <v>58</v>
      </c>
      <c r="B859" t="s">
        <v>241</v>
      </c>
      <c r="C859" s="89">
        <v>45692</v>
      </c>
      <c r="D859">
        <v>8</v>
      </c>
    </row>
    <row r="860" spans="1:4">
      <c r="A860" t="s">
        <v>58</v>
      </c>
      <c r="B860" t="s">
        <v>241</v>
      </c>
      <c r="C860" s="89">
        <v>45693</v>
      </c>
      <c r="D860">
        <v>8</v>
      </c>
    </row>
    <row r="861" spans="1:4">
      <c r="A861" t="s">
        <v>58</v>
      </c>
      <c r="B861" t="s">
        <v>241</v>
      </c>
      <c r="C861" s="89">
        <v>45694</v>
      </c>
      <c r="D861">
        <v>2</v>
      </c>
    </row>
    <row r="862" spans="1:4">
      <c r="A862" t="s">
        <v>58</v>
      </c>
      <c r="B862" t="s">
        <v>241</v>
      </c>
      <c r="C862" s="89">
        <v>45695</v>
      </c>
      <c r="D862">
        <v>7</v>
      </c>
    </row>
    <row r="863" spans="1:4">
      <c r="A863" t="s">
        <v>58</v>
      </c>
      <c r="B863" t="s">
        <v>241</v>
      </c>
      <c r="C863" s="89">
        <v>45696</v>
      </c>
      <c r="D863">
        <v>3</v>
      </c>
    </row>
    <row r="864" spans="1:4">
      <c r="A864" t="s">
        <v>58</v>
      </c>
      <c r="B864" t="s">
        <v>241</v>
      </c>
      <c r="C864" s="89">
        <v>45698</v>
      </c>
      <c r="D864">
        <v>5</v>
      </c>
    </row>
    <row r="865" spans="1:4">
      <c r="A865" t="s">
        <v>58</v>
      </c>
      <c r="B865" t="s">
        <v>241</v>
      </c>
      <c r="C865" s="89">
        <v>45699</v>
      </c>
      <c r="D865">
        <v>8</v>
      </c>
    </row>
    <row r="866" spans="1:4">
      <c r="A866" t="s">
        <v>58</v>
      </c>
      <c r="B866" t="s">
        <v>241</v>
      </c>
      <c r="C866" s="89">
        <v>45700</v>
      </c>
      <c r="D866">
        <v>8</v>
      </c>
    </row>
    <row r="867" spans="1:4">
      <c r="A867" t="s">
        <v>58</v>
      </c>
      <c r="B867" t="s">
        <v>241</v>
      </c>
      <c r="C867" s="89">
        <v>45701</v>
      </c>
      <c r="D867">
        <v>8</v>
      </c>
    </row>
    <row r="868" spans="1:4">
      <c r="A868" t="s">
        <v>58</v>
      </c>
      <c r="B868" t="s">
        <v>241</v>
      </c>
      <c r="C868" s="89">
        <v>45703</v>
      </c>
      <c r="D868">
        <v>8</v>
      </c>
    </row>
    <row r="869" spans="1:4">
      <c r="A869" t="s">
        <v>58</v>
      </c>
      <c r="B869" t="s">
        <v>241</v>
      </c>
      <c r="C869" s="89">
        <v>45706</v>
      </c>
      <c r="D869">
        <v>4</v>
      </c>
    </row>
    <row r="870" spans="1:4">
      <c r="A870" t="s">
        <v>58</v>
      </c>
      <c r="B870" t="s">
        <v>241</v>
      </c>
      <c r="C870" s="89">
        <v>45707</v>
      </c>
      <c r="D870">
        <v>4</v>
      </c>
    </row>
    <row r="871" spans="1:4">
      <c r="A871" t="s">
        <v>58</v>
      </c>
      <c r="B871" t="s">
        <v>241</v>
      </c>
      <c r="C871" s="89">
        <v>45710</v>
      </c>
      <c r="D871">
        <v>4</v>
      </c>
    </row>
    <row r="872" spans="1:4">
      <c r="A872" t="s">
        <v>58</v>
      </c>
      <c r="B872" t="s">
        <v>241</v>
      </c>
      <c r="C872" s="89">
        <v>45713</v>
      </c>
      <c r="D872">
        <v>5</v>
      </c>
    </row>
    <row r="873" spans="1:4">
      <c r="A873" t="s">
        <v>58</v>
      </c>
      <c r="B873" t="s">
        <v>241</v>
      </c>
      <c r="C873" s="89">
        <v>45714</v>
      </c>
      <c r="D873">
        <v>5</v>
      </c>
    </row>
    <row r="874" spans="1:4">
      <c r="A874" t="s">
        <v>58</v>
      </c>
      <c r="B874" t="s">
        <v>241</v>
      </c>
      <c r="C874" s="89">
        <v>45716</v>
      </c>
      <c r="D874">
        <v>8</v>
      </c>
    </row>
    <row r="875" spans="1:4">
      <c r="A875" t="s">
        <v>58</v>
      </c>
      <c r="B875" t="s">
        <v>241</v>
      </c>
      <c r="C875" s="89">
        <v>45718</v>
      </c>
      <c r="D875">
        <v>3</v>
      </c>
    </row>
    <row r="876" spans="1:4">
      <c r="A876" t="s">
        <v>58</v>
      </c>
      <c r="B876" t="s">
        <v>241</v>
      </c>
      <c r="C876" s="89">
        <v>45721</v>
      </c>
      <c r="D876">
        <v>6</v>
      </c>
    </row>
    <row r="877" spans="1:4">
      <c r="A877" t="s">
        <v>58</v>
      </c>
      <c r="B877" t="s">
        <v>241</v>
      </c>
      <c r="C877" s="89">
        <v>45722</v>
      </c>
      <c r="D877">
        <v>5</v>
      </c>
    </row>
    <row r="878" spans="1:4">
      <c r="A878" t="s">
        <v>58</v>
      </c>
      <c r="B878" t="s">
        <v>241</v>
      </c>
      <c r="C878" s="89">
        <v>45724</v>
      </c>
      <c r="D878">
        <v>8</v>
      </c>
    </row>
    <row r="879" spans="1:4">
      <c r="A879" t="s">
        <v>58</v>
      </c>
      <c r="B879" t="s">
        <v>241</v>
      </c>
      <c r="C879" s="89">
        <v>45726</v>
      </c>
      <c r="D879">
        <v>3</v>
      </c>
    </row>
    <row r="880" spans="1:4">
      <c r="A880" t="s">
        <v>58</v>
      </c>
      <c r="B880" t="s">
        <v>241</v>
      </c>
      <c r="C880" s="89">
        <v>45731</v>
      </c>
      <c r="D880">
        <v>7</v>
      </c>
    </row>
    <row r="881" spans="1:4">
      <c r="A881" t="s">
        <v>58</v>
      </c>
      <c r="B881" t="s">
        <v>241</v>
      </c>
      <c r="C881" s="89">
        <v>45735</v>
      </c>
      <c r="D881">
        <v>8</v>
      </c>
    </row>
    <row r="882" spans="1:4">
      <c r="A882" t="s">
        <v>58</v>
      </c>
      <c r="B882" t="s">
        <v>241</v>
      </c>
      <c r="C882" s="89">
        <v>45738</v>
      </c>
      <c r="D882">
        <v>8</v>
      </c>
    </row>
    <row r="883" spans="1:4">
      <c r="A883" t="s">
        <v>58</v>
      </c>
      <c r="B883" t="s">
        <v>241</v>
      </c>
      <c r="C883" s="89">
        <v>45741</v>
      </c>
      <c r="D883">
        <v>4</v>
      </c>
    </row>
    <row r="884" spans="1:4">
      <c r="A884" t="s">
        <v>58</v>
      </c>
      <c r="B884" t="s">
        <v>241</v>
      </c>
      <c r="C884" s="89">
        <v>45743</v>
      </c>
      <c r="D884">
        <v>1</v>
      </c>
    </row>
    <row r="885" spans="1:4">
      <c r="A885" t="s">
        <v>58</v>
      </c>
      <c r="B885" t="s">
        <v>241</v>
      </c>
      <c r="C885" s="89">
        <v>45745</v>
      </c>
      <c r="D885">
        <v>3</v>
      </c>
    </row>
    <row r="886" spans="1:4">
      <c r="A886" t="s">
        <v>58</v>
      </c>
      <c r="B886" t="s">
        <v>241</v>
      </c>
      <c r="C886" s="89">
        <v>45746</v>
      </c>
      <c r="D886">
        <v>2</v>
      </c>
    </row>
    <row r="887" spans="1:4">
      <c r="A887" t="s">
        <v>274</v>
      </c>
      <c r="B887" t="s">
        <v>242</v>
      </c>
      <c r="C887" s="89">
        <v>45658</v>
      </c>
      <c r="D887">
        <v>1</v>
      </c>
    </row>
    <row r="888" spans="1:4">
      <c r="A888" t="s">
        <v>274</v>
      </c>
      <c r="B888" t="s">
        <v>242</v>
      </c>
      <c r="C888" s="89">
        <v>45663</v>
      </c>
      <c r="D888">
        <v>2</v>
      </c>
    </row>
    <row r="889" spans="1:4">
      <c r="A889" t="s">
        <v>274</v>
      </c>
      <c r="B889" t="s">
        <v>242</v>
      </c>
      <c r="C889" s="89">
        <v>45664</v>
      </c>
      <c r="D889">
        <v>8</v>
      </c>
    </row>
    <row r="890" spans="1:4">
      <c r="A890" t="s">
        <v>274</v>
      </c>
      <c r="B890" t="s">
        <v>242</v>
      </c>
      <c r="C890" s="89">
        <v>45667</v>
      </c>
      <c r="D890">
        <v>7</v>
      </c>
    </row>
    <row r="891" spans="1:4">
      <c r="A891" t="s">
        <v>274</v>
      </c>
      <c r="B891" t="s">
        <v>242</v>
      </c>
      <c r="C891" s="89">
        <v>45668</v>
      </c>
      <c r="D891">
        <v>2</v>
      </c>
    </row>
    <row r="892" spans="1:4">
      <c r="A892" t="s">
        <v>274</v>
      </c>
      <c r="B892" t="s">
        <v>242</v>
      </c>
      <c r="C892" s="89">
        <v>45670</v>
      </c>
      <c r="D892">
        <v>2</v>
      </c>
    </row>
    <row r="893" spans="1:4">
      <c r="A893" t="s">
        <v>274</v>
      </c>
      <c r="B893" t="s">
        <v>242</v>
      </c>
      <c r="C893" s="89">
        <v>45673</v>
      </c>
      <c r="D893">
        <v>4</v>
      </c>
    </row>
    <row r="894" spans="1:4">
      <c r="A894" t="s">
        <v>274</v>
      </c>
      <c r="B894" t="s">
        <v>242</v>
      </c>
      <c r="C894" s="89">
        <v>45676</v>
      </c>
      <c r="D894">
        <v>7</v>
      </c>
    </row>
    <row r="895" spans="1:4">
      <c r="A895" t="s">
        <v>274</v>
      </c>
      <c r="B895" t="s">
        <v>242</v>
      </c>
      <c r="C895" s="89">
        <v>45678</v>
      </c>
      <c r="D895">
        <v>5</v>
      </c>
    </row>
    <row r="896" spans="1:4">
      <c r="A896" t="s">
        <v>274</v>
      </c>
      <c r="B896" t="s">
        <v>242</v>
      </c>
      <c r="C896" s="89">
        <v>45682</v>
      </c>
      <c r="D896">
        <v>8</v>
      </c>
    </row>
    <row r="897" spans="1:4">
      <c r="A897" t="s">
        <v>274</v>
      </c>
      <c r="B897" t="s">
        <v>242</v>
      </c>
      <c r="C897" s="89">
        <v>45683</v>
      </c>
      <c r="D897">
        <v>7</v>
      </c>
    </row>
    <row r="898" spans="1:4">
      <c r="A898" t="s">
        <v>274</v>
      </c>
      <c r="B898" t="s">
        <v>242</v>
      </c>
      <c r="C898" s="89">
        <v>45684</v>
      </c>
      <c r="D898">
        <v>8</v>
      </c>
    </row>
    <row r="899" spans="1:4">
      <c r="A899" t="s">
        <v>274</v>
      </c>
      <c r="B899" t="s">
        <v>242</v>
      </c>
      <c r="C899" s="89">
        <v>45686</v>
      </c>
      <c r="D899">
        <v>3</v>
      </c>
    </row>
    <row r="900" spans="1:4">
      <c r="A900" t="s">
        <v>274</v>
      </c>
      <c r="B900" t="s">
        <v>242</v>
      </c>
      <c r="C900" s="89">
        <v>45687</v>
      </c>
      <c r="D900">
        <v>5</v>
      </c>
    </row>
    <row r="901" spans="1:4">
      <c r="A901" t="s">
        <v>274</v>
      </c>
      <c r="B901" t="s">
        <v>242</v>
      </c>
      <c r="C901" s="89">
        <v>45688</v>
      </c>
      <c r="D901">
        <v>3</v>
      </c>
    </row>
    <row r="902" spans="1:4">
      <c r="A902" t="s">
        <v>274</v>
      </c>
      <c r="B902" t="s">
        <v>242</v>
      </c>
      <c r="C902" s="89">
        <v>45691</v>
      </c>
      <c r="D902">
        <v>1</v>
      </c>
    </row>
    <row r="903" spans="1:4">
      <c r="A903" t="s">
        <v>274</v>
      </c>
      <c r="B903" t="s">
        <v>242</v>
      </c>
      <c r="C903" s="89">
        <v>45694</v>
      </c>
      <c r="D903">
        <v>6</v>
      </c>
    </row>
    <row r="904" spans="1:4">
      <c r="A904" t="s">
        <v>274</v>
      </c>
      <c r="B904" t="s">
        <v>242</v>
      </c>
      <c r="C904" s="89">
        <v>45697</v>
      </c>
      <c r="D904">
        <v>3</v>
      </c>
    </row>
    <row r="905" spans="1:4">
      <c r="A905" t="s">
        <v>274</v>
      </c>
      <c r="B905" t="s">
        <v>242</v>
      </c>
      <c r="C905" s="89">
        <v>45698</v>
      </c>
      <c r="D905">
        <v>3</v>
      </c>
    </row>
    <row r="906" spans="1:4">
      <c r="A906" t="s">
        <v>274</v>
      </c>
      <c r="B906" t="s">
        <v>242</v>
      </c>
      <c r="C906" s="89">
        <v>45699</v>
      </c>
      <c r="D906">
        <v>1</v>
      </c>
    </row>
    <row r="907" spans="1:4">
      <c r="A907" t="s">
        <v>274</v>
      </c>
      <c r="B907" t="s">
        <v>242</v>
      </c>
      <c r="C907" s="89">
        <v>45700</v>
      </c>
      <c r="D907">
        <v>5</v>
      </c>
    </row>
    <row r="908" spans="1:4">
      <c r="A908" t="s">
        <v>274</v>
      </c>
      <c r="B908" t="s">
        <v>242</v>
      </c>
      <c r="C908" s="89">
        <v>45702</v>
      </c>
      <c r="D908">
        <v>3</v>
      </c>
    </row>
    <row r="909" spans="1:4">
      <c r="A909" t="s">
        <v>274</v>
      </c>
      <c r="B909" t="s">
        <v>242</v>
      </c>
      <c r="C909" s="89">
        <v>45703</v>
      </c>
      <c r="D909">
        <v>4</v>
      </c>
    </row>
    <row r="910" spans="1:4">
      <c r="A910" t="s">
        <v>274</v>
      </c>
      <c r="B910" t="s">
        <v>242</v>
      </c>
      <c r="C910" s="89">
        <v>45707</v>
      </c>
      <c r="D910">
        <v>8</v>
      </c>
    </row>
    <row r="911" spans="1:4">
      <c r="A911" t="s">
        <v>274</v>
      </c>
      <c r="B911" t="s">
        <v>242</v>
      </c>
      <c r="C911" s="89">
        <v>45710</v>
      </c>
      <c r="D911">
        <v>8</v>
      </c>
    </row>
    <row r="912" spans="1:4">
      <c r="A912" t="s">
        <v>274</v>
      </c>
      <c r="B912" t="s">
        <v>242</v>
      </c>
      <c r="C912" s="89">
        <v>45711</v>
      </c>
      <c r="D912">
        <v>2</v>
      </c>
    </row>
    <row r="913" spans="1:4">
      <c r="A913" t="s">
        <v>274</v>
      </c>
      <c r="B913" t="s">
        <v>242</v>
      </c>
      <c r="C913" s="89">
        <v>45712</v>
      </c>
      <c r="D913">
        <v>2</v>
      </c>
    </row>
    <row r="914" spans="1:4">
      <c r="A914" t="s">
        <v>274</v>
      </c>
      <c r="B914" t="s">
        <v>242</v>
      </c>
      <c r="C914" s="89">
        <v>45713</v>
      </c>
      <c r="D914">
        <v>4</v>
      </c>
    </row>
    <row r="915" spans="1:4">
      <c r="A915" t="s">
        <v>274</v>
      </c>
      <c r="B915" t="s">
        <v>242</v>
      </c>
      <c r="C915" s="89">
        <v>45714</v>
      </c>
      <c r="D915">
        <v>6</v>
      </c>
    </row>
    <row r="916" spans="1:4">
      <c r="A916" t="s">
        <v>274</v>
      </c>
      <c r="B916" t="s">
        <v>242</v>
      </c>
      <c r="C916" s="89">
        <v>45715</v>
      </c>
      <c r="D916">
        <v>8</v>
      </c>
    </row>
    <row r="917" spans="1:4">
      <c r="A917" t="s">
        <v>274</v>
      </c>
      <c r="B917" t="s">
        <v>242</v>
      </c>
      <c r="C917" s="89">
        <v>45716</v>
      </c>
      <c r="D917">
        <v>1</v>
      </c>
    </row>
    <row r="918" spans="1:4">
      <c r="A918" t="s">
        <v>274</v>
      </c>
      <c r="B918" t="s">
        <v>242</v>
      </c>
      <c r="C918" s="89">
        <v>45718</v>
      </c>
      <c r="D918">
        <v>4</v>
      </c>
    </row>
    <row r="919" spans="1:4">
      <c r="A919" t="s">
        <v>274</v>
      </c>
      <c r="B919" t="s">
        <v>242</v>
      </c>
      <c r="C919" s="89">
        <v>45720</v>
      </c>
      <c r="D919">
        <v>5</v>
      </c>
    </row>
    <row r="920" spans="1:4">
      <c r="A920" t="s">
        <v>274</v>
      </c>
      <c r="B920" t="s">
        <v>242</v>
      </c>
      <c r="C920" s="89">
        <v>45721</v>
      </c>
      <c r="D920">
        <v>8</v>
      </c>
    </row>
    <row r="921" spans="1:4">
      <c r="A921" t="s">
        <v>274</v>
      </c>
      <c r="B921" t="s">
        <v>242</v>
      </c>
      <c r="C921" s="89">
        <v>45723</v>
      </c>
      <c r="D921">
        <v>3</v>
      </c>
    </row>
    <row r="922" spans="1:4">
      <c r="A922" t="s">
        <v>274</v>
      </c>
      <c r="B922" t="s">
        <v>242</v>
      </c>
      <c r="C922" s="89">
        <v>45725</v>
      </c>
      <c r="D922">
        <v>5</v>
      </c>
    </row>
    <row r="923" spans="1:4">
      <c r="A923" t="s">
        <v>274</v>
      </c>
      <c r="B923" t="s">
        <v>242</v>
      </c>
      <c r="C923" s="89">
        <v>45728</v>
      </c>
      <c r="D923">
        <v>8</v>
      </c>
    </row>
    <row r="924" spans="1:4">
      <c r="A924" t="s">
        <v>274</v>
      </c>
      <c r="B924" t="s">
        <v>242</v>
      </c>
      <c r="C924" s="89">
        <v>45731</v>
      </c>
      <c r="D924">
        <v>8</v>
      </c>
    </row>
    <row r="925" spans="1:4">
      <c r="A925" t="s">
        <v>274</v>
      </c>
      <c r="B925" t="s">
        <v>242</v>
      </c>
      <c r="C925" s="89">
        <v>45732</v>
      </c>
      <c r="D925">
        <v>8</v>
      </c>
    </row>
    <row r="926" spans="1:4">
      <c r="A926" t="s">
        <v>274</v>
      </c>
      <c r="B926" t="s">
        <v>242</v>
      </c>
      <c r="C926" s="89">
        <v>45735</v>
      </c>
      <c r="D926">
        <v>3</v>
      </c>
    </row>
    <row r="927" spans="1:4">
      <c r="A927" t="s">
        <v>274</v>
      </c>
      <c r="B927" t="s">
        <v>242</v>
      </c>
      <c r="C927" s="89">
        <v>45737</v>
      </c>
      <c r="D927">
        <v>4</v>
      </c>
    </row>
    <row r="928" spans="1:4">
      <c r="A928" t="s">
        <v>274</v>
      </c>
      <c r="B928" t="s">
        <v>242</v>
      </c>
      <c r="C928" s="89">
        <v>45738</v>
      </c>
      <c r="D928">
        <v>8</v>
      </c>
    </row>
    <row r="929" spans="1:4">
      <c r="A929" t="s">
        <v>274</v>
      </c>
      <c r="B929" t="s">
        <v>242</v>
      </c>
      <c r="C929" s="89">
        <v>45740</v>
      </c>
      <c r="D929">
        <v>1</v>
      </c>
    </row>
    <row r="930" spans="1:4">
      <c r="A930" t="s">
        <v>274</v>
      </c>
      <c r="B930" t="s">
        <v>242</v>
      </c>
      <c r="C930" s="89">
        <v>45742</v>
      </c>
      <c r="D930">
        <v>8</v>
      </c>
    </row>
    <row r="931" spans="1:4">
      <c r="A931" t="s">
        <v>274</v>
      </c>
      <c r="B931" t="s">
        <v>242</v>
      </c>
      <c r="C931" s="89">
        <v>45743</v>
      </c>
      <c r="D931">
        <v>4</v>
      </c>
    </row>
    <row r="932" spans="1:4">
      <c r="A932" t="s">
        <v>274</v>
      </c>
      <c r="B932" t="s">
        <v>242</v>
      </c>
      <c r="C932" s="89">
        <v>45745</v>
      </c>
      <c r="D932">
        <v>2</v>
      </c>
    </row>
    <row r="933" spans="1:4">
      <c r="A933" t="s">
        <v>274</v>
      </c>
      <c r="B933" t="s">
        <v>242</v>
      </c>
      <c r="C933" s="89">
        <v>45747</v>
      </c>
      <c r="D933">
        <v>8</v>
      </c>
    </row>
    <row r="934" spans="1:4">
      <c r="A934" t="s">
        <v>53</v>
      </c>
      <c r="B934" t="s">
        <v>243</v>
      </c>
      <c r="C934" s="89">
        <v>45659</v>
      </c>
      <c r="D934">
        <v>8</v>
      </c>
    </row>
    <row r="935" spans="1:4">
      <c r="A935" t="s">
        <v>53</v>
      </c>
      <c r="B935" t="s">
        <v>243</v>
      </c>
      <c r="C935" s="89">
        <v>45660</v>
      </c>
      <c r="D935">
        <v>5</v>
      </c>
    </row>
    <row r="936" spans="1:4">
      <c r="A936" t="s">
        <v>53</v>
      </c>
      <c r="B936" t="s">
        <v>243</v>
      </c>
      <c r="C936" s="89">
        <v>45661</v>
      </c>
      <c r="D936">
        <v>8</v>
      </c>
    </row>
    <row r="937" spans="1:4">
      <c r="A937" t="s">
        <v>53</v>
      </c>
      <c r="B937" t="s">
        <v>243</v>
      </c>
      <c r="C937" s="89">
        <v>45667</v>
      </c>
      <c r="D937">
        <v>8</v>
      </c>
    </row>
    <row r="938" spans="1:4">
      <c r="A938" t="s">
        <v>53</v>
      </c>
      <c r="B938" t="s">
        <v>243</v>
      </c>
      <c r="C938" s="89">
        <v>45670</v>
      </c>
      <c r="D938">
        <v>8</v>
      </c>
    </row>
    <row r="939" spans="1:4">
      <c r="A939" t="s">
        <v>53</v>
      </c>
      <c r="B939" t="s">
        <v>243</v>
      </c>
      <c r="C939" s="89">
        <v>45676</v>
      </c>
      <c r="D939">
        <v>1</v>
      </c>
    </row>
    <row r="940" spans="1:4">
      <c r="A940" t="s">
        <v>53</v>
      </c>
      <c r="B940" t="s">
        <v>243</v>
      </c>
      <c r="C940" s="89">
        <v>45678</v>
      </c>
      <c r="D940">
        <v>8</v>
      </c>
    </row>
    <row r="941" spans="1:4">
      <c r="A941" t="s">
        <v>53</v>
      </c>
      <c r="B941" t="s">
        <v>243</v>
      </c>
      <c r="C941" s="89">
        <v>45679</v>
      </c>
      <c r="D941">
        <v>8</v>
      </c>
    </row>
    <row r="942" spans="1:4">
      <c r="A942" t="s">
        <v>53</v>
      </c>
      <c r="B942" t="s">
        <v>243</v>
      </c>
      <c r="C942" s="89">
        <v>45680</v>
      </c>
      <c r="D942">
        <v>1</v>
      </c>
    </row>
    <row r="943" spans="1:4">
      <c r="A943" t="s">
        <v>53</v>
      </c>
      <c r="B943" t="s">
        <v>243</v>
      </c>
      <c r="C943" s="89">
        <v>45681</v>
      </c>
      <c r="D943">
        <v>2</v>
      </c>
    </row>
    <row r="944" spans="1:4">
      <c r="A944" t="s">
        <v>53</v>
      </c>
      <c r="B944" t="s">
        <v>243</v>
      </c>
      <c r="C944" s="89">
        <v>45683</v>
      </c>
      <c r="D944">
        <v>5</v>
      </c>
    </row>
    <row r="945" spans="1:4">
      <c r="A945" t="s">
        <v>53</v>
      </c>
      <c r="B945" t="s">
        <v>243</v>
      </c>
      <c r="C945" s="89">
        <v>45686</v>
      </c>
      <c r="D945">
        <v>8</v>
      </c>
    </row>
    <row r="946" spans="1:4">
      <c r="A946" t="s">
        <v>53</v>
      </c>
      <c r="B946" t="s">
        <v>243</v>
      </c>
      <c r="C946" s="89">
        <v>45688</v>
      </c>
      <c r="D946">
        <v>3</v>
      </c>
    </row>
    <row r="947" spans="1:4">
      <c r="A947" t="s">
        <v>53</v>
      </c>
      <c r="B947" t="s">
        <v>243</v>
      </c>
      <c r="C947" s="89">
        <v>45694</v>
      </c>
      <c r="D947">
        <v>7</v>
      </c>
    </row>
    <row r="948" spans="1:4">
      <c r="A948" t="s">
        <v>53</v>
      </c>
      <c r="B948" t="s">
        <v>243</v>
      </c>
      <c r="C948" s="89">
        <v>45696</v>
      </c>
      <c r="D948">
        <v>8</v>
      </c>
    </row>
    <row r="949" spans="1:4">
      <c r="A949" t="s">
        <v>53</v>
      </c>
      <c r="B949" t="s">
        <v>243</v>
      </c>
      <c r="C949" s="89">
        <v>45697</v>
      </c>
      <c r="D949">
        <v>3</v>
      </c>
    </row>
    <row r="950" spans="1:4">
      <c r="A950" t="s">
        <v>53</v>
      </c>
      <c r="B950" t="s">
        <v>243</v>
      </c>
      <c r="C950" s="89">
        <v>45698</v>
      </c>
      <c r="D950">
        <v>2</v>
      </c>
    </row>
    <row r="951" spans="1:4">
      <c r="A951" t="s">
        <v>53</v>
      </c>
      <c r="B951" t="s">
        <v>243</v>
      </c>
      <c r="C951" s="89">
        <v>45699</v>
      </c>
      <c r="D951">
        <v>8</v>
      </c>
    </row>
    <row r="952" spans="1:4">
      <c r="A952" t="s">
        <v>53</v>
      </c>
      <c r="B952" t="s">
        <v>243</v>
      </c>
      <c r="C952" s="89">
        <v>45701</v>
      </c>
      <c r="D952">
        <v>1</v>
      </c>
    </row>
    <row r="953" spans="1:4">
      <c r="A953" t="s">
        <v>53</v>
      </c>
      <c r="B953" t="s">
        <v>243</v>
      </c>
      <c r="C953" s="89">
        <v>45702</v>
      </c>
      <c r="D953">
        <v>8</v>
      </c>
    </row>
    <row r="954" spans="1:4">
      <c r="A954" t="s">
        <v>53</v>
      </c>
      <c r="B954" t="s">
        <v>243</v>
      </c>
      <c r="C954" s="89">
        <v>45704</v>
      </c>
      <c r="D954">
        <v>8</v>
      </c>
    </row>
    <row r="955" spans="1:4">
      <c r="A955" t="s">
        <v>53</v>
      </c>
      <c r="B955" t="s">
        <v>243</v>
      </c>
      <c r="C955" s="89">
        <v>45706</v>
      </c>
      <c r="D955">
        <v>4</v>
      </c>
    </row>
    <row r="956" spans="1:4">
      <c r="A956" t="s">
        <v>53</v>
      </c>
      <c r="B956" t="s">
        <v>243</v>
      </c>
      <c r="C956" s="89">
        <v>45707</v>
      </c>
      <c r="D956">
        <v>8</v>
      </c>
    </row>
    <row r="957" spans="1:4">
      <c r="A957" t="s">
        <v>53</v>
      </c>
      <c r="B957" t="s">
        <v>243</v>
      </c>
      <c r="C957" s="89">
        <v>45708</v>
      </c>
      <c r="D957">
        <v>3</v>
      </c>
    </row>
    <row r="958" spans="1:4">
      <c r="A958" t="s">
        <v>53</v>
      </c>
      <c r="B958" t="s">
        <v>243</v>
      </c>
      <c r="C958" s="89">
        <v>45715</v>
      </c>
      <c r="D958">
        <v>2</v>
      </c>
    </row>
    <row r="959" spans="1:4">
      <c r="A959" t="s">
        <v>53</v>
      </c>
      <c r="B959" t="s">
        <v>243</v>
      </c>
      <c r="C959" s="89">
        <v>45716</v>
      </c>
      <c r="D959">
        <v>1</v>
      </c>
    </row>
    <row r="960" spans="1:4">
      <c r="A960" t="s">
        <v>53</v>
      </c>
      <c r="B960" t="s">
        <v>243</v>
      </c>
      <c r="C960" s="89">
        <v>45723</v>
      </c>
      <c r="D960">
        <v>4</v>
      </c>
    </row>
    <row r="961" spans="1:4">
      <c r="A961" t="s">
        <v>53</v>
      </c>
      <c r="B961" t="s">
        <v>243</v>
      </c>
      <c r="C961" s="89">
        <v>45725</v>
      </c>
      <c r="D961">
        <v>8</v>
      </c>
    </row>
    <row r="962" spans="1:4">
      <c r="A962" t="s">
        <v>53</v>
      </c>
      <c r="B962" t="s">
        <v>243</v>
      </c>
      <c r="C962" s="89">
        <v>45726</v>
      </c>
      <c r="D962">
        <v>8</v>
      </c>
    </row>
    <row r="963" spans="1:4">
      <c r="A963" t="s">
        <v>53</v>
      </c>
      <c r="B963" t="s">
        <v>243</v>
      </c>
      <c r="C963" s="89">
        <v>45727</v>
      </c>
      <c r="D963">
        <v>6</v>
      </c>
    </row>
    <row r="964" spans="1:4">
      <c r="A964" t="s">
        <v>53</v>
      </c>
      <c r="B964" t="s">
        <v>243</v>
      </c>
      <c r="C964" s="89">
        <v>45728</v>
      </c>
      <c r="D964">
        <v>1</v>
      </c>
    </row>
    <row r="965" spans="1:4">
      <c r="A965" t="s">
        <v>53</v>
      </c>
      <c r="B965" t="s">
        <v>243</v>
      </c>
      <c r="C965" s="89">
        <v>45729</v>
      </c>
      <c r="D965">
        <v>8</v>
      </c>
    </row>
    <row r="966" spans="1:4">
      <c r="A966" t="s">
        <v>53</v>
      </c>
      <c r="B966" t="s">
        <v>243</v>
      </c>
      <c r="C966" s="89">
        <v>45731</v>
      </c>
      <c r="D966">
        <v>8</v>
      </c>
    </row>
    <row r="967" spans="1:4">
      <c r="A967" t="s">
        <v>53</v>
      </c>
      <c r="B967" t="s">
        <v>243</v>
      </c>
      <c r="C967" s="89">
        <v>45733</v>
      </c>
      <c r="D967">
        <v>8</v>
      </c>
    </row>
    <row r="968" spans="1:4">
      <c r="A968" t="s">
        <v>53</v>
      </c>
      <c r="B968" t="s">
        <v>243</v>
      </c>
      <c r="C968" s="89">
        <v>45734</v>
      </c>
      <c r="D968">
        <v>3</v>
      </c>
    </row>
    <row r="969" spans="1:4">
      <c r="A969" t="s">
        <v>53</v>
      </c>
      <c r="B969" t="s">
        <v>243</v>
      </c>
      <c r="C969" s="89">
        <v>45735</v>
      </c>
      <c r="D969">
        <v>8</v>
      </c>
    </row>
    <row r="970" spans="1:4">
      <c r="A970" t="s">
        <v>53</v>
      </c>
      <c r="B970" t="s">
        <v>243</v>
      </c>
      <c r="C970" s="89">
        <v>45739</v>
      </c>
      <c r="D970">
        <v>6</v>
      </c>
    </row>
    <row r="971" spans="1:4">
      <c r="A971" t="s">
        <v>53</v>
      </c>
      <c r="B971" t="s">
        <v>243</v>
      </c>
      <c r="C971" s="89">
        <v>45741</v>
      </c>
      <c r="D971">
        <v>8</v>
      </c>
    </row>
    <row r="972" spans="1:4">
      <c r="A972" t="s">
        <v>53</v>
      </c>
      <c r="B972" t="s">
        <v>243</v>
      </c>
      <c r="C972" s="89">
        <v>45744</v>
      </c>
      <c r="D972">
        <v>7</v>
      </c>
    </row>
    <row r="973" spans="1:4">
      <c r="A973" t="s">
        <v>275</v>
      </c>
      <c r="B973" t="s">
        <v>244</v>
      </c>
      <c r="C973" s="89">
        <v>45659</v>
      </c>
      <c r="D973">
        <v>5</v>
      </c>
    </row>
    <row r="974" spans="1:4">
      <c r="A974" t="s">
        <v>275</v>
      </c>
      <c r="B974" t="s">
        <v>244</v>
      </c>
      <c r="C974" s="89">
        <v>45662</v>
      </c>
      <c r="D974">
        <v>8</v>
      </c>
    </row>
    <row r="975" spans="1:4">
      <c r="A975" t="s">
        <v>275</v>
      </c>
      <c r="B975" t="s">
        <v>244</v>
      </c>
      <c r="C975" s="89">
        <v>45667</v>
      </c>
      <c r="D975">
        <v>3</v>
      </c>
    </row>
    <row r="976" spans="1:4">
      <c r="A976" t="s">
        <v>275</v>
      </c>
      <c r="B976" t="s">
        <v>244</v>
      </c>
      <c r="C976" s="89">
        <v>45668</v>
      </c>
      <c r="D976">
        <v>5</v>
      </c>
    </row>
    <row r="977" spans="1:4">
      <c r="A977" t="s">
        <v>275</v>
      </c>
      <c r="B977" t="s">
        <v>244</v>
      </c>
      <c r="C977" s="89">
        <v>45669</v>
      </c>
      <c r="D977">
        <v>4</v>
      </c>
    </row>
    <row r="978" spans="1:4">
      <c r="A978" t="s">
        <v>275</v>
      </c>
      <c r="B978" t="s">
        <v>244</v>
      </c>
      <c r="C978" s="89">
        <v>45674</v>
      </c>
      <c r="D978">
        <v>4</v>
      </c>
    </row>
    <row r="979" spans="1:4">
      <c r="A979" t="s">
        <v>275</v>
      </c>
      <c r="B979" t="s">
        <v>244</v>
      </c>
      <c r="C979" s="89">
        <v>45677</v>
      </c>
      <c r="D979">
        <v>5</v>
      </c>
    </row>
    <row r="980" spans="1:4">
      <c r="A980" t="s">
        <v>275</v>
      </c>
      <c r="B980" t="s">
        <v>244</v>
      </c>
      <c r="C980" s="89">
        <v>45678</v>
      </c>
      <c r="D980">
        <v>4</v>
      </c>
    </row>
    <row r="981" spans="1:4">
      <c r="A981" t="s">
        <v>275</v>
      </c>
      <c r="B981" t="s">
        <v>244</v>
      </c>
      <c r="C981" s="89">
        <v>45681</v>
      </c>
      <c r="D981">
        <v>5</v>
      </c>
    </row>
    <row r="982" spans="1:4">
      <c r="A982" t="s">
        <v>275</v>
      </c>
      <c r="B982" t="s">
        <v>244</v>
      </c>
      <c r="C982" s="89">
        <v>45692</v>
      </c>
      <c r="D982">
        <v>2</v>
      </c>
    </row>
    <row r="983" spans="1:4">
      <c r="A983" t="s">
        <v>275</v>
      </c>
      <c r="B983" t="s">
        <v>244</v>
      </c>
      <c r="C983" s="89">
        <v>45695</v>
      </c>
      <c r="D983">
        <v>1</v>
      </c>
    </row>
    <row r="984" spans="1:4">
      <c r="A984" t="s">
        <v>275</v>
      </c>
      <c r="B984" t="s">
        <v>244</v>
      </c>
      <c r="C984" s="89">
        <v>45697</v>
      </c>
      <c r="D984">
        <v>2</v>
      </c>
    </row>
    <row r="985" spans="1:4">
      <c r="A985" t="s">
        <v>275</v>
      </c>
      <c r="B985" t="s">
        <v>244</v>
      </c>
      <c r="C985" s="89">
        <v>45702</v>
      </c>
      <c r="D985">
        <v>2</v>
      </c>
    </row>
    <row r="986" spans="1:4">
      <c r="A986" t="s">
        <v>275</v>
      </c>
      <c r="B986" t="s">
        <v>244</v>
      </c>
      <c r="C986" s="89">
        <v>45706</v>
      </c>
      <c r="D986">
        <v>7</v>
      </c>
    </row>
    <row r="987" spans="1:4">
      <c r="A987" t="s">
        <v>275</v>
      </c>
      <c r="B987" t="s">
        <v>244</v>
      </c>
      <c r="C987" s="89">
        <v>45707</v>
      </c>
      <c r="D987">
        <v>8</v>
      </c>
    </row>
    <row r="988" spans="1:4">
      <c r="A988" t="s">
        <v>275</v>
      </c>
      <c r="B988" t="s">
        <v>244</v>
      </c>
      <c r="C988" s="89">
        <v>45709</v>
      </c>
      <c r="D988">
        <v>8</v>
      </c>
    </row>
    <row r="989" spans="1:4">
      <c r="A989" t="s">
        <v>275</v>
      </c>
      <c r="B989" t="s">
        <v>244</v>
      </c>
      <c r="C989" s="89">
        <v>45711</v>
      </c>
      <c r="D989">
        <v>6</v>
      </c>
    </row>
    <row r="990" spans="1:4">
      <c r="A990" t="s">
        <v>275</v>
      </c>
      <c r="B990" t="s">
        <v>244</v>
      </c>
      <c r="C990" s="89">
        <v>45712</v>
      </c>
      <c r="D990">
        <v>1</v>
      </c>
    </row>
    <row r="991" spans="1:4">
      <c r="A991" t="s">
        <v>275</v>
      </c>
      <c r="B991" t="s">
        <v>244</v>
      </c>
      <c r="C991" s="89">
        <v>45713</v>
      </c>
      <c r="D991">
        <v>6</v>
      </c>
    </row>
    <row r="992" spans="1:4">
      <c r="A992" t="s">
        <v>275</v>
      </c>
      <c r="B992" t="s">
        <v>244</v>
      </c>
      <c r="C992" s="89">
        <v>45715</v>
      </c>
      <c r="D992">
        <v>8</v>
      </c>
    </row>
    <row r="993" spans="1:4">
      <c r="A993" t="s">
        <v>275</v>
      </c>
      <c r="B993" t="s">
        <v>244</v>
      </c>
      <c r="C993" s="89">
        <v>45716</v>
      </c>
      <c r="D993">
        <v>2</v>
      </c>
    </row>
    <row r="994" spans="1:4">
      <c r="A994" t="s">
        <v>275</v>
      </c>
      <c r="B994" t="s">
        <v>244</v>
      </c>
      <c r="C994" s="89">
        <v>45719</v>
      </c>
      <c r="D994">
        <v>7</v>
      </c>
    </row>
    <row r="995" spans="1:4">
      <c r="A995" t="s">
        <v>275</v>
      </c>
      <c r="B995" t="s">
        <v>244</v>
      </c>
      <c r="C995" s="89">
        <v>45724</v>
      </c>
      <c r="D995">
        <v>3</v>
      </c>
    </row>
    <row r="996" spans="1:4">
      <c r="A996" t="s">
        <v>275</v>
      </c>
      <c r="B996" t="s">
        <v>244</v>
      </c>
      <c r="C996" s="89">
        <v>45728</v>
      </c>
      <c r="D996">
        <v>8</v>
      </c>
    </row>
    <row r="997" spans="1:4">
      <c r="A997" t="s">
        <v>275</v>
      </c>
      <c r="B997" t="s">
        <v>244</v>
      </c>
      <c r="C997" s="89">
        <v>45729</v>
      </c>
      <c r="D997">
        <v>7</v>
      </c>
    </row>
    <row r="998" spans="1:4">
      <c r="A998" t="s">
        <v>275</v>
      </c>
      <c r="B998" t="s">
        <v>244</v>
      </c>
      <c r="C998" s="89">
        <v>45741</v>
      </c>
      <c r="D998">
        <v>8</v>
      </c>
    </row>
    <row r="999" spans="1:4">
      <c r="A999" t="s">
        <v>275</v>
      </c>
      <c r="B999" t="s">
        <v>244</v>
      </c>
      <c r="C999" s="89">
        <v>45742</v>
      </c>
      <c r="D999">
        <v>1</v>
      </c>
    </row>
    <row r="1000" spans="1:4">
      <c r="A1000" t="s">
        <v>275</v>
      </c>
      <c r="B1000" t="s">
        <v>244</v>
      </c>
      <c r="C1000" s="89">
        <v>45743</v>
      </c>
      <c r="D1000">
        <v>5</v>
      </c>
    </row>
    <row r="1001" spans="1:4">
      <c r="A1001" t="s">
        <v>275</v>
      </c>
      <c r="B1001" t="s">
        <v>244</v>
      </c>
      <c r="C1001" s="89">
        <v>45745</v>
      </c>
      <c r="D1001">
        <v>8</v>
      </c>
    </row>
    <row r="1002" spans="1:4">
      <c r="A1002" t="s">
        <v>275</v>
      </c>
      <c r="B1002" t="s">
        <v>244</v>
      </c>
      <c r="C1002" s="89">
        <v>45747</v>
      </c>
      <c r="D1002">
        <v>6</v>
      </c>
    </row>
    <row r="1003" spans="1:4">
      <c r="A1003" t="s">
        <v>54</v>
      </c>
      <c r="B1003" t="s">
        <v>244</v>
      </c>
      <c r="C1003" s="89">
        <v>45658</v>
      </c>
      <c r="D1003">
        <v>7</v>
      </c>
    </row>
    <row r="1004" spans="1:4">
      <c r="A1004" t="s">
        <v>54</v>
      </c>
      <c r="B1004" t="s">
        <v>244</v>
      </c>
      <c r="C1004" s="89">
        <v>45662</v>
      </c>
      <c r="D1004">
        <v>5</v>
      </c>
    </row>
    <row r="1005" spans="1:4">
      <c r="A1005" t="s">
        <v>54</v>
      </c>
      <c r="B1005" t="s">
        <v>244</v>
      </c>
      <c r="C1005" s="89">
        <v>45666</v>
      </c>
      <c r="D1005">
        <v>7</v>
      </c>
    </row>
    <row r="1006" spans="1:4">
      <c r="A1006" t="s">
        <v>54</v>
      </c>
      <c r="B1006" t="s">
        <v>244</v>
      </c>
      <c r="C1006" s="89">
        <v>45668</v>
      </c>
      <c r="D1006">
        <v>8</v>
      </c>
    </row>
    <row r="1007" spans="1:4">
      <c r="A1007" t="s">
        <v>54</v>
      </c>
      <c r="B1007" t="s">
        <v>244</v>
      </c>
      <c r="C1007" s="89">
        <v>45670</v>
      </c>
      <c r="D1007">
        <v>1</v>
      </c>
    </row>
    <row r="1008" spans="1:4">
      <c r="A1008" t="s">
        <v>54</v>
      </c>
      <c r="B1008" t="s">
        <v>244</v>
      </c>
      <c r="C1008" s="89">
        <v>45672</v>
      </c>
      <c r="D1008">
        <v>3</v>
      </c>
    </row>
    <row r="1009" spans="1:4">
      <c r="A1009" t="s">
        <v>54</v>
      </c>
      <c r="B1009" t="s">
        <v>244</v>
      </c>
      <c r="C1009" s="89">
        <v>45673</v>
      </c>
      <c r="D1009">
        <v>2</v>
      </c>
    </row>
    <row r="1010" spans="1:4">
      <c r="A1010" t="s">
        <v>54</v>
      </c>
      <c r="B1010" t="s">
        <v>244</v>
      </c>
      <c r="C1010" s="89">
        <v>45676</v>
      </c>
      <c r="D1010">
        <v>8</v>
      </c>
    </row>
    <row r="1011" spans="1:4">
      <c r="A1011" t="s">
        <v>54</v>
      </c>
      <c r="B1011" t="s">
        <v>244</v>
      </c>
      <c r="C1011" s="89">
        <v>45677</v>
      </c>
      <c r="D1011">
        <v>8</v>
      </c>
    </row>
    <row r="1012" spans="1:4">
      <c r="A1012" t="s">
        <v>54</v>
      </c>
      <c r="B1012" t="s">
        <v>244</v>
      </c>
      <c r="C1012" s="89">
        <v>45679</v>
      </c>
      <c r="D1012">
        <v>1</v>
      </c>
    </row>
    <row r="1013" spans="1:4">
      <c r="A1013" t="s">
        <v>54</v>
      </c>
      <c r="B1013" t="s">
        <v>244</v>
      </c>
      <c r="C1013" s="89">
        <v>45680</v>
      </c>
      <c r="D1013">
        <v>1</v>
      </c>
    </row>
    <row r="1014" spans="1:4">
      <c r="A1014" t="s">
        <v>54</v>
      </c>
      <c r="B1014" t="s">
        <v>244</v>
      </c>
      <c r="C1014" s="89">
        <v>45681</v>
      </c>
      <c r="D1014">
        <v>5</v>
      </c>
    </row>
    <row r="1015" spans="1:4">
      <c r="A1015" t="s">
        <v>54</v>
      </c>
      <c r="B1015" t="s">
        <v>244</v>
      </c>
      <c r="C1015" s="89">
        <v>45683</v>
      </c>
      <c r="D1015">
        <v>8</v>
      </c>
    </row>
    <row r="1016" spans="1:4">
      <c r="A1016" t="s">
        <v>54</v>
      </c>
      <c r="B1016" t="s">
        <v>244</v>
      </c>
      <c r="C1016" s="89">
        <v>45684</v>
      </c>
      <c r="D1016">
        <v>8</v>
      </c>
    </row>
    <row r="1017" spans="1:4">
      <c r="A1017" t="s">
        <v>54</v>
      </c>
      <c r="B1017" t="s">
        <v>244</v>
      </c>
      <c r="C1017" s="89">
        <v>45685</v>
      </c>
      <c r="D1017">
        <v>8</v>
      </c>
    </row>
    <row r="1018" spans="1:4">
      <c r="A1018" t="s">
        <v>54</v>
      </c>
      <c r="B1018" t="s">
        <v>244</v>
      </c>
      <c r="C1018" s="89">
        <v>45686</v>
      </c>
      <c r="D1018">
        <v>7</v>
      </c>
    </row>
    <row r="1019" spans="1:4">
      <c r="A1019" t="s">
        <v>54</v>
      </c>
      <c r="B1019" t="s">
        <v>244</v>
      </c>
      <c r="C1019" s="89">
        <v>45690</v>
      </c>
      <c r="D1019">
        <v>3</v>
      </c>
    </row>
    <row r="1020" spans="1:4">
      <c r="A1020" t="s">
        <v>54</v>
      </c>
      <c r="B1020" t="s">
        <v>244</v>
      </c>
      <c r="C1020" s="89">
        <v>45695</v>
      </c>
      <c r="D1020">
        <v>4</v>
      </c>
    </row>
    <row r="1021" spans="1:4">
      <c r="A1021" t="s">
        <v>54</v>
      </c>
      <c r="B1021" t="s">
        <v>244</v>
      </c>
      <c r="C1021" s="89">
        <v>45700</v>
      </c>
      <c r="D1021">
        <v>1</v>
      </c>
    </row>
    <row r="1022" spans="1:4">
      <c r="A1022" t="s">
        <v>54</v>
      </c>
      <c r="B1022" t="s">
        <v>244</v>
      </c>
      <c r="C1022" s="89">
        <v>45701</v>
      </c>
      <c r="D1022">
        <v>8</v>
      </c>
    </row>
    <row r="1023" spans="1:4">
      <c r="A1023" t="s">
        <v>54</v>
      </c>
      <c r="B1023" t="s">
        <v>244</v>
      </c>
      <c r="C1023" s="89">
        <v>45712</v>
      </c>
      <c r="D1023">
        <v>4</v>
      </c>
    </row>
    <row r="1024" spans="1:4">
      <c r="A1024" t="s">
        <v>54</v>
      </c>
      <c r="B1024" t="s">
        <v>244</v>
      </c>
      <c r="C1024" s="89">
        <v>45713</v>
      </c>
      <c r="D1024">
        <v>8</v>
      </c>
    </row>
    <row r="1025" spans="1:4">
      <c r="A1025" t="s">
        <v>54</v>
      </c>
      <c r="B1025" t="s">
        <v>244</v>
      </c>
      <c r="C1025" s="89">
        <v>45717</v>
      </c>
      <c r="D1025">
        <v>8</v>
      </c>
    </row>
    <row r="1026" spans="1:4">
      <c r="A1026" t="s">
        <v>54</v>
      </c>
      <c r="B1026" t="s">
        <v>244</v>
      </c>
      <c r="C1026" s="89">
        <v>45718</v>
      </c>
      <c r="D1026">
        <v>8</v>
      </c>
    </row>
    <row r="1027" spans="1:4">
      <c r="A1027" t="s">
        <v>54</v>
      </c>
      <c r="B1027" t="s">
        <v>244</v>
      </c>
      <c r="C1027" s="89">
        <v>45724</v>
      </c>
      <c r="D1027">
        <v>1</v>
      </c>
    </row>
    <row r="1028" spans="1:4">
      <c r="A1028" t="s">
        <v>54</v>
      </c>
      <c r="B1028" t="s">
        <v>244</v>
      </c>
      <c r="C1028" s="89">
        <v>45727</v>
      </c>
      <c r="D1028">
        <v>2</v>
      </c>
    </row>
    <row r="1029" spans="1:4">
      <c r="A1029" t="s">
        <v>54</v>
      </c>
      <c r="B1029" t="s">
        <v>244</v>
      </c>
      <c r="C1029" s="89">
        <v>45731</v>
      </c>
      <c r="D1029">
        <v>8</v>
      </c>
    </row>
    <row r="1030" spans="1:4">
      <c r="A1030" t="s">
        <v>54</v>
      </c>
      <c r="B1030" t="s">
        <v>244</v>
      </c>
      <c r="C1030" s="89">
        <v>45734</v>
      </c>
      <c r="D1030">
        <v>1</v>
      </c>
    </row>
    <row r="1031" spans="1:4">
      <c r="A1031" t="s">
        <v>54</v>
      </c>
      <c r="B1031" t="s">
        <v>244</v>
      </c>
      <c r="C1031" s="89">
        <v>45737</v>
      </c>
      <c r="D1031">
        <v>5</v>
      </c>
    </row>
    <row r="1032" spans="1:4">
      <c r="A1032" t="s">
        <v>54</v>
      </c>
      <c r="B1032" t="s">
        <v>244</v>
      </c>
      <c r="C1032" s="89">
        <v>45738</v>
      </c>
      <c r="D1032">
        <v>8</v>
      </c>
    </row>
    <row r="1033" spans="1:4">
      <c r="A1033" t="s">
        <v>54</v>
      </c>
      <c r="B1033" t="s">
        <v>244</v>
      </c>
      <c r="C1033" s="89">
        <v>45741</v>
      </c>
      <c r="D1033">
        <v>8</v>
      </c>
    </row>
    <row r="1034" spans="1:4">
      <c r="A1034" t="s">
        <v>54</v>
      </c>
      <c r="B1034" t="s">
        <v>244</v>
      </c>
      <c r="C1034" s="89">
        <v>45744</v>
      </c>
      <c r="D1034">
        <v>8</v>
      </c>
    </row>
    <row r="1035" spans="1:4">
      <c r="A1035" t="s">
        <v>276</v>
      </c>
      <c r="B1035" t="s">
        <v>245</v>
      </c>
      <c r="C1035" s="89">
        <v>45658</v>
      </c>
      <c r="D1035">
        <v>3</v>
      </c>
    </row>
    <row r="1036" spans="1:4">
      <c r="A1036" t="s">
        <v>276</v>
      </c>
      <c r="B1036" t="s">
        <v>245</v>
      </c>
      <c r="C1036" s="89">
        <v>45661</v>
      </c>
      <c r="D1036">
        <v>8</v>
      </c>
    </row>
    <row r="1037" spans="1:4">
      <c r="A1037" t="s">
        <v>276</v>
      </c>
      <c r="B1037" t="s">
        <v>245</v>
      </c>
      <c r="C1037" s="89">
        <v>45663</v>
      </c>
      <c r="D1037">
        <v>2</v>
      </c>
    </row>
    <row r="1038" spans="1:4">
      <c r="A1038" t="s">
        <v>276</v>
      </c>
      <c r="B1038" t="s">
        <v>245</v>
      </c>
      <c r="C1038" s="89">
        <v>45669</v>
      </c>
      <c r="D1038">
        <v>5</v>
      </c>
    </row>
    <row r="1039" spans="1:4">
      <c r="A1039" t="s">
        <v>276</v>
      </c>
      <c r="B1039" t="s">
        <v>245</v>
      </c>
      <c r="C1039" s="89">
        <v>45671</v>
      </c>
      <c r="D1039">
        <v>4</v>
      </c>
    </row>
    <row r="1040" spans="1:4">
      <c r="A1040" t="s">
        <v>276</v>
      </c>
      <c r="B1040" t="s">
        <v>245</v>
      </c>
      <c r="C1040" s="89">
        <v>45673</v>
      </c>
      <c r="D1040">
        <v>3</v>
      </c>
    </row>
    <row r="1041" spans="1:4">
      <c r="A1041" t="s">
        <v>276</v>
      </c>
      <c r="B1041" t="s">
        <v>245</v>
      </c>
      <c r="C1041" s="89">
        <v>45674</v>
      </c>
      <c r="D1041">
        <v>8</v>
      </c>
    </row>
    <row r="1042" spans="1:4">
      <c r="A1042" t="s">
        <v>276</v>
      </c>
      <c r="B1042" t="s">
        <v>245</v>
      </c>
      <c r="C1042" s="89">
        <v>45675</v>
      </c>
      <c r="D1042">
        <v>5</v>
      </c>
    </row>
    <row r="1043" spans="1:4">
      <c r="A1043" t="s">
        <v>276</v>
      </c>
      <c r="B1043" t="s">
        <v>245</v>
      </c>
      <c r="C1043" s="89">
        <v>45679</v>
      </c>
      <c r="D1043">
        <v>2</v>
      </c>
    </row>
    <row r="1044" spans="1:4">
      <c r="A1044" t="s">
        <v>276</v>
      </c>
      <c r="B1044" t="s">
        <v>245</v>
      </c>
      <c r="C1044" s="89">
        <v>45685</v>
      </c>
      <c r="D1044">
        <v>4</v>
      </c>
    </row>
    <row r="1045" spans="1:4">
      <c r="A1045" t="s">
        <v>276</v>
      </c>
      <c r="B1045" t="s">
        <v>245</v>
      </c>
      <c r="C1045" s="89">
        <v>45686</v>
      </c>
      <c r="D1045">
        <v>8</v>
      </c>
    </row>
    <row r="1046" spans="1:4">
      <c r="A1046" t="s">
        <v>276</v>
      </c>
      <c r="B1046" t="s">
        <v>245</v>
      </c>
      <c r="C1046" s="89">
        <v>45687</v>
      </c>
      <c r="D1046">
        <v>3</v>
      </c>
    </row>
    <row r="1047" spans="1:4">
      <c r="A1047" t="s">
        <v>276</v>
      </c>
      <c r="B1047" t="s">
        <v>245</v>
      </c>
      <c r="C1047" s="89">
        <v>45688</v>
      </c>
      <c r="D1047">
        <v>7</v>
      </c>
    </row>
    <row r="1048" spans="1:4">
      <c r="A1048" t="s">
        <v>276</v>
      </c>
      <c r="B1048" t="s">
        <v>245</v>
      </c>
      <c r="C1048" s="89">
        <v>45691</v>
      </c>
      <c r="D1048">
        <v>8</v>
      </c>
    </row>
    <row r="1049" spans="1:4">
      <c r="A1049" t="s">
        <v>276</v>
      </c>
      <c r="B1049" t="s">
        <v>245</v>
      </c>
      <c r="C1049" s="89">
        <v>45692</v>
      </c>
      <c r="D1049">
        <v>7</v>
      </c>
    </row>
    <row r="1050" spans="1:4">
      <c r="A1050" t="s">
        <v>276</v>
      </c>
      <c r="B1050" t="s">
        <v>245</v>
      </c>
      <c r="C1050" s="89">
        <v>45694</v>
      </c>
      <c r="D1050">
        <v>1</v>
      </c>
    </row>
    <row r="1051" spans="1:4">
      <c r="A1051" t="s">
        <v>276</v>
      </c>
      <c r="B1051" t="s">
        <v>245</v>
      </c>
      <c r="C1051" s="89">
        <v>45703</v>
      </c>
      <c r="D1051">
        <v>5</v>
      </c>
    </row>
    <row r="1052" spans="1:4">
      <c r="A1052" t="s">
        <v>276</v>
      </c>
      <c r="B1052" t="s">
        <v>245</v>
      </c>
      <c r="C1052" s="89">
        <v>45705</v>
      </c>
      <c r="D1052">
        <v>2</v>
      </c>
    </row>
    <row r="1053" spans="1:4">
      <c r="A1053" t="s">
        <v>276</v>
      </c>
      <c r="B1053" t="s">
        <v>245</v>
      </c>
      <c r="C1053" s="89">
        <v>45706</v>
      </c>
      <c r="D1053">
        <v>5</v>
      </c>
    </row>
    <row r="1054" spans="1:4">
      <c r="A1054" t="s">
        <v>276</v>
      </c>
      <c r="B1054" t="s">
        <v>245</v>
      </c>
      <c r="C1054" s="89">
        <v>45707</v>
      </c>
      <c r="D1054">
        <v>8</v>
      </c>
    </row>
    <row r="1055" spans="1:4">
      <c r="A1055" t="s">
        <v>276</v>
      </c>
      <c r="B1055" t="s">
        <v>245</v>
      </c>
      <c r="C1055" s="89">
        <v>45709</v>
      </c>
      <c r="D1055">
        <v>7</v>
      </c>
    </row>
    <row r="1056" spans="1:4">
      <c r="A1056" t="s">
        <v>276</v>
      </c>
      <c r="B1056" t="s">
        <v>245</v>
      </c>
      <c r="C1056" s="89">
        <v>45711</v>
      </c>
      <c r="D1056">
        <v>2</v>
      </c>
    </row>
    <row r="1057" spans="1:4">
      <c r="A1057" t="s">
        <v>276</v>
      </c>
      <c r="B1057" t="s">
        <v>245</v>
      </c>
      <c r="C1057" s="89">
        <v>45714</v>
      </c>
      <c r="D1057">
        <v>5</v>
      </c>
    </row>
    <row r="1058" spans="1:4">
      <c r="A1058" t="s">
        <v>276</v>
      </c>
      <c r="B1058" t="s">
        <v>245</v>
      </c>
      <c r="C1058" s="89">
        <v>45716</v>
      </c>
      <c r="D1058">
        <v>8</v>
      </c>
    </row>
    <row r="1059" spans="1:4">
      <c r="A1059" t="s">
        <v>276</v>
      </c>
      <c r="B1059" t="s">
        <v>245</v>
      </c>
      <c r="C1059" s="89">
        <v>45717</v>
      </c>
      <c r="D1059">
        <v>7</v>
      </c>
    </row>
    <row r="1060" spans="1:4">
      <c r="A1060" t="s">
        <v>276</v>
      </c>
      <c r="B1060" t="s">
        <v>245</v>
      </c>
      <c r="C1060" s="89">
        <v>45721</v>
      </c>
      <c r="D1060">
        <v>2</v>
      </c>
    </row>
    <row r="1061" spans="1:4">
      <c r="A1061" t="s">
        <v>276</v>
      </c>
      <c r="B1061" t="s">
        <v>245</v>
      </c>
      <c r="C1061" s="89">
        <v>45722</v>
      </c>
      <c r="D1061">
        <v>5</v>
      </c>
    </row>
    <row r="1062" spans="1:4">
      <c r="A1062" t="s">
        <v>276</v>
      </c>
      <c r="B1062" t="s">
        <v>245</v>
      </c>
      <c r="C1062" s="89">
        <v>45723</v>
      </c>
      <c r="D1062">
        <v>2</v>
      </c>
    </row>
    <row r="1063" spans="1:4">
      <c r="A1063" t="s">
        <v>276</v>
      </c>
      <c r="B1063" t="s">
        <v>245</v>
      </c>
      <c r="C1063" s="89">
        <v>45725</v>
      </c>
      <c r="D1063">
        <v>6</v>
      </c>
    </row>
    <row r="1064" spans="1:4">
      <c r="A1064" t="s">
        <v>276</v>
      </c>
      <c r="B1064" t="s">
        <v>245</v>
      </c>
      <c r="C1064" s="89">
        <v>45726</v>
      </c>
      <c r="D1064">
        <v>8</v>
      </c>
    </row>
    <row r="1065" spans="1:4">
      <c r="A1065" t="s">
        <v>276</v>
      </c>
      <c r="B1065" t="s">
        <v>245</v>
      </c>
      <c r="C1065" s="89">
        <v>45727</v>
      </c>
      <c r="D1065">
        <v>8</v>
      </c>
    </row>
    <row r="1066" spans="1:4">
      <c r="A1066" t="s">
        <v>276</v>
      </c>
      <c r="B1066" t="s">
        <v>245</v>
      </c>
      <c r="C1066" s="89">
        <v>45729</v>
      </c>
      <c r="D1066">
        <v>3</v>
      </c>
    </row>
    <row r="1067" spans="1:4">
      <c r="A1067" t="s">
        <v>276</v>
      </c>
      <c r="B1067" t="s">
        <v>245</v>
      </c>
      <c r="C1067" s="89">
        <v>45733</v>
      </c>
      <c r="D1067">
        <v>3</v>
      </c>
    </row>
    <row r="1068" spans="1:4">
      <c r="A1068" t="s">
        <v>276</v>
      </c>
      <c r="B1068" t="s">
        <v>245</v>
      </c>
      <c r="C1068" s="89">
        <v>45734</v>
      </c>
      <c r="D1068">
        <v>5</v>
      </c>
    </row>
    <row r="1069" spans="1:4">
      <c r="A1069" t="s">
        <v>276</v>
      </c>
      <c r="B1069" t="s">
        <v>245</v>
      </c>
      <c r="C1069" s="89">
        <v>45735</v>
      </c>
      <c r="D1069">
        <v>1</v>
      </c>
    </row>
    <row r="1070" spans="1:4">
      <c r="A1070" t="s">
        <v>276</v>
      </c>
      <c r="B1070" t="s">
        <v>245</v>
      </c>
      <c r="C1070" s="89">
        <v>45739</v>
      </c>
      <c r="D1070">
        <v>8</v>
      </c>
    </row>
    <row r="1071" spans="1:4">
      <c r="A1071" t="s">
        <v>276</v>
      </c>
      <c r="B1071" t="s">
        <v>245</v>
      </c>
      <c r="C1071" s="89">
        <v>45744</v>
      </c>
      <c r="D1071">
        <v>7</v>
      </c>
    </row>
    <row r="1072" spans="1:4">
      <c r="A1072" t="s">
        <v>277</v>
      </c>
      <c r="B1072" t="s">
        <v>246</v>
      </c>
      <c r="C1072" s="89">
        <v>45659</v>
      </c>
      <c r="D1072">
        <v>5</v>
      </c>
    </row>
    <row r="1073" spans="1:4">
      <c r="A1073" t="s">
        <v>277</v>
      </c>
      <c r="B1073" t="s">
        <v>246</v>
      </c>
      <c r="C1073" s="89">
        <v>45663</v>
      </c>
      <c r="D1073">
        <v>3</v>
      </c>
    </row>
    <row r="1074" spans="1:4">
      <c r="A1074" t="s">
        <v>277</v>
      </c>
      <c r="B1074" t="s">
        <v>246</v>
      </c>
      <c r="C1074" s="89">
        <v>45664</v>
      </c>
      <c r="D1074">
        <v>3</v>
      </c>
    </row>
    <row r="1075" spans="1:4">
      <c r="A1075" t="s">
        <v>277</v>
      </c>
      <c r="B1075" t="s">
        <v>246</v>
      </c>
      <c r="C1075" s="89">
        <v>45666</v>
      </c>
      <c r="D1075">
        <v>8</v>
      </c>
    </row>
    <row r="1076" spans="1:4">
      <c r="A1076" t="s">
        <v>277</v>
      </c>
      <c r="B1076" t="s">
        <v>246</v>
      </c>
      <c r="C1076" s="89">
        <v>45667</v>
      </c>
      <c r="D1076">
        <v>2</v>
      </c>
    </row>
    <row r="1077" spans="1:4">
      <c r="A1077" t="s">
        <v>277</v>
      </c>
      <c r="B1077" t="s">
        <v>246</v>
      </c>
      <c r="C1077" s="89">
        <v>45669</v>
      </c>
      <c r="D1077">
        <v>8</v>
      </c>
    </row>
    <row r="1078" spans="1:4">
      <c r="A1078" t="s">
        <v>277</v>
      </c>
      <c r="B1078" t="s">
        <v>246</v>
      </c>
      <c r="C1078" s="89">
        <v>45673</v>
      </c>
      <c r="D1078">
        <v>8</v>
      </c>
    </row>
    <row r="1079" spans="1:4">
      <c r="A1079" t="s">
        <v>277</v>
      </c>
      <c r="B1079" t="s">
        <v>246</v>
      </c>
      <c r="C1079" s="89">
        <v>45675</v>
      </c>
      <c r="D1079">
        <v>1</v>
      </c>
    </row>
    <row r="1080" spans="1:4">
      <c r="A1080" t="s">
        <v>277</v>
      </c>
      <c r="B1080" t="s">
        <v>246</v>
      </c>
      <c r="C1080" s="89">
        <v>45678</v>
      </c>
      <c r="D1080">
        <v>8</v>
      </c>
    </row>
    <row r="1081" spans="1:4">
      <c r="A1081" t="s">
        <v>277</v>
      </c>
      <c r="B1081" t="s">
        <v>246</v>
      </c>
      <c r="C1081" s="89">
        <v>45680</v>
      </c>
      <c r="D1081">
        <v>8</v>
      </c>
    </row>
    <row r="1082" spans="1:4">
      <c r="A1082" t="s">
        <v>277</v>
      </c>
      <c r="B1082" t="s">
        <v>246</v>
      </c>
      <c r="C1082" s="89">
        <v>45682</v>
      </c>
      <c r="D1082">
        <v>7</v>
      </c>
    </row>
    <row r="1083" spans="1:4">
      <c r="A1083" t="s">
        <v>277</v>
      </c>
      <c r="B1083" t="s">
        <v>246</v>
      </c>
      <c r="C1083" s="89">
        <v>45684</v>
      </c>
      <c r="D1083">
        <v>7</v>
      </c>
    </row>
    <row r="1084" spans="1:4">
      <c r="A1084" t="s">
        <v>277</v>
      </c>
      <c r="B1084" t="s">
        <v>246</v>
      </c>
      <c r="C1084" s="89">
        <v>45688</v>
      </c>
      <c r="D1084">
        <v>1</v>
      </c>
    </row>
    <row r="1085" spans="1:4">
      <c r="A1085" t="s">
        <v>277</v>
      </c>
      <c r="B1085" t="s">
        <v>246</v>
      </c>
      <c r="C1085" s="89">
        <v>45689</v>
      </c>
      <c r="D1085">
        <v>6</v>
      </c>
    </row>
    <row r="1086" spans="1:4">
      <c r="A1086" t="s">
        <v>277</v>
      </c>
      <c r="B1086" t="s">
        <v>246</v>
      </c>
      <c r="C1086" s="89">
        <v>45690</v>
      </c>
      <c r="D1086">
        <v>6</v>
      </c>
    </row>
    <row r="1087" spans="1:4">
      <c r="A1087" t="s">
        <v>277</v>
      </c>
      <c r="B1087" t="s">
        <v>246</v>
      </c>
      <c r="C1087" s="89">
        <v>45694</v>
      </c>
      <c r="D1087">
        <v>8</v>
      </c>
    </row>
    <row r="1088" spans="1:4">
      <c r="A1088" t="s">
        <v>277</v>
      </c>
      <c r="B1088" t="s">
        <v>246</v>
      </c>
      <c r="C1088" s="89">
        <v>45695</v>
      </c>
      <c r="D1088">
        <v>7</v>
      </c>
    </row>
    <row r="1089" spans="1:4">
      <c r="A1089" t="s">
        <v>277</v>
      </c>
      <c r="B1089" t="s">
        <v>246</v>
      </c>
      <c r="C1089" s="89">
        <v>45701</v>
      </c>
      <c r="D1089">
        <v>8</v>
      </c>
    </row>
    <row r="1090" spans="1:4">
      <c r="A1090" t="s">
        <v>277</v>
      </c>
      <c r="B1090" t="s">
        <v>246</v>
      </c>
      <c r="C1090" s="89">
        <v>45707</v>
      </c>
      <c r="D1090">
        <v>1</v>
      </c>
    </row>
    <row r="1091" spans="1:4">
      <c r="A1091" t="s">
        <v>277</v>
      </c>
      <c r="B1091" t="s">
        <v>246</v>
      </c>
      <c r="C1091" s="89">
        <v>45709</v>
      </c>
      <c r="D1091">
        <v>8</v>
      </c>
    </row>
    <row r="1092" spans="1:4">
      <c r="A1092" t="s">
        <v>277</v>
      </c>
      <c r="B1092" t="s">
        <v>246</v>
      </c>
      <c r="C1092" s="89">
        <v>45712</v>
      </c>
      <c r="D1092">
        <v>7</v>
      </c>
    </row>
    <row r="1093" spans="1:4">
      <c r="A1093" t="s">
        <v>277</v>
      </c>
      <c r="B1093" t="s">
        <v>246</v>
      </c>
      <c r="C1093" s="89">
        <v>45714</v>
      </c>
      <c r="D1093">
        <v>8</v>
      </c>
    </row>
    <row r="1094" spans="1:4">
      <c r="A1094" t="s">
        <v>277</v>
      </c>
      <c r="B1094" t="s">
        <v>246</v>
      </c>
      <c r="C1094" s="89">
        <v>45716</v>
      </c>
      <c r="D1094">
        <v>4</v>
      </c>
    </row>
    <row r="1095" spans="1:4">
      <c r="A1095" t="s">
        <v>277</v>
      </c>
      <c r="B1095" t="s">
        <v>246</v>
      </c>
      <c r="C1095" s="89">
        <v>45719</v>
      </c>
      <c r="D1095">
        <v>3</v>
      </c>
    </row>
    <row r="1096" spans="1:4">
      <c r="A1096" t="s">
        <v>277</v>
      </c>
      <c r="B1096" t="s">
        <v>246</v>
      </c>
      <c r="C1096" s="89">
        <v>45722</v>
      </c>
      <c r="D1096">
        <v>2</v>
      </c>
    </row>
    <row r="1097" spans="1:4">
      <c r="A1097" t="s">
        <v>277</v>
      </c>
      <c r="B1097" t="s">
        <v>246</v>
      </c>
      <c r="C1097" s="89">
        <v>45723</v>
      </c>
      <c r="D1097">
        <v>8</v>
      </c>
    </row>
    <row r="1098" spans="1:4">
      <c r="A1098" t="s">
        <v>277</v>
      </c>
      <c r="B1098" t="s">
        <v>246</v>
      </c>
      <c r="C1098" s="89">
        <v>45724</v>
      </c>
      <c r="D1098">
        <v>2</v>
      </c>
    </row>
    <row r="1099" spans="1:4">
      <c r="A1099" t="s">
        <v>277</v>
      </c>
      <c r="B1099" t="s">
        <v>246</v>
      </c>
      <c r="C1099" s="89">
        <v>45729</v>
      </c>
      <c r="D1099">
        <v>8</v>
      </c>
    </row>
    <row r="1100" spans="1:4">
      <c r="A1100" t="s">
        <v>277</v>
      </c>
      <c r="B1100" t="s">
        <v>246</v>
      </c>
      <c r="C1100" s="89">
        <v>45730</v>
      </c>
      <c r="D1100">
        <v>3</v>
      </c>
    </row>
    <row r="1101" spans="1:4">
      <c r="A1101" t="s">
        <v>277</v>
      </c>
      <c r="B1101" t="s">
        <v>246</v>
      </c>
      <c r="C1101" s="89">
        <v>45733</v>
      </c>
      <c r="D1101">
        <v>1</v>
      </c>
    </row>
    <row r="1102" spans="1:4">
      <c r="A1102" t="s">
        <v>277</v>
      </c>
      <c r="B1102" t="s">
        <v>246</v>
      </c>
      <c r="C1102" s="89">
        <v>45738</v>
      </c>
      <c r="D1102">
        <v>8</v>
      </c>
    </row>
    <row r="1103" spans="1:4">
      <c r="A1103" t="s">
        <v>277</v>
      </c>
      <c r="B1103" t="s">
        <v>246</v>
      </c>
      <c r="C1103" s="89">
        <v>45739</v>
      </c>
      <c r="D1103">
        <v>1</v>
      </c>
    </row>
    <row r="1104" spans="1:4">
      <c r="A1104" t="s">
        <v>277</v>
      </c>
      <c r="B1104" t="s">
        <v>246</v>
      </c>
      <c r="C1104" s="89">
        <v>45742</v>
      </c>
      <c r="D1104">
        <v>8</v>
      </c>
    </row>
    <row r="1105" spans="1:4">
      <c r="A1105" t="s">
        <v>277</v>
      </c>
      <c r="B1105" t="s">
        <v>246</v>
      </c>
      <c r="C1105" s="89">
        <v>45743</v>
      </c>
      <c r="D1105">
        <v>8</v>
      </c>
    </row>
    <row r="1106" spans="1:4">
      <c r="A1106" t="s">
        <v>277</v>
      </c>
      <c r="B1106" t="s">
        <v>246</v>
      </c>
      <c r="C1106" s="89">
        <v>45744</v>
      </c>
      <c r="D1106">
        <v>7</v>
      </c>
    </row>
    <row r="1107" spans="1:4">
      <c r="A1107" t="s">
        <v>277</v>
      </c>
      <c r="B1107" t="s">
        <v>246</v>
      </c>
      <c r="C1107" s="89">
        <v>45746</v>
      </c>
      <c r="D1107">
        <v>3</v>
      </c>
    </row>
    <row r="1108" spans="1:4">
      <c r="A1108" t="s">
        <v>277</v>
      </c>
      <c r="B1108" t="s">
        <v>246</v>
      </c>
      <c r="C1108" s="89">
        <v>45747</v>
      </c>
      <c r="D1108">
        <v>5</v>
      </c>
    </row>
    <row r="1109" spans="1:4">
      <c r="A1109" t="s">
        <v>49</v>
      </c>
      <c r="B1109" t="s">
        <v>247</v>
      </c>
      <c r="C1109" s="89">
        <v>45658</v>
      </c>
      <c r="D1109">
        <v>6</v>
      </c>
    </row>
    <row r="1110" spans="1:4">
      <c r="A1110" t="s">
        <v>49</v>
      </c>
      <c r="B1110" t="s">
        <v>247</v>
      </c>
      <c r="C1110" s="89">
        <v>45659</v>
      </c>
      <c r="D1110">
        <v>8</v>
      </c>
    </row>
    <row r="1111" spans="1:4">
      <c r="A1111" t="s">
        <v>49</v>
      </c>
      <c r="B1111" t="s">
        <v>247</v>
      </c>
      <c r="C1111" s="89">
        <v>45660</v>
      </c>
      <c r="D1111">
        <v>8</v>
      </c>
    </row>
    <row r="1112" spans="1:4">
      <c r="A1112" t="s">
        <v>49</v>
      </c>
      <c r="B1112" t="s">
        <v>247</v>
      </c>
      <c r="C1112" s="89">
        <v>45662</v>
      </c>
      <c r="D1112">
        <v>8</v>
      </c>
    </row>
    <row r="1113" spans="1:4">
      <c r="A1113" t="s">
        <v>49</v>
      </c>
      <c r="B1113" t="s">
        <v>247</v>
      </c>
      <c r="C1113" s="89">
        <v>45665</v>
      </c>
      <c r="D1113">
        <v>8</v>
      </c>
    </row>
    <row r="1114" spans="1:4">
      <c r="A1114" t="s">
        <v>49</v>
      </c>
      <c r="B1114" t="s">
        <v>247</v>
      </c>
      <c r="C1114" s="89">
        <v>45668</v>
      </c>
      <c r="D1114">
        <v>8</v>
      </c>
    </row>
    <row r="1115" spans="1:4">
      <c r="A1115" t="s">
        <v>49</v>
      </c>
      <c r="B1115" t="s">
        <v>247</v>
      </c>
      <c r="C1115" s="89">
        <v>45669</v>
      </c>
      <c r="D1115">
        <v>4</v>
      </c>
    </row>
    <row r="1116" spans="1:4">
      <c r="A1116" t="s">
        <v>49</v>
      </c>
      <c r="B1116" t="s">
        <v>247</v>
      </c>
      <c r="C1116" s="89">
        <v>45671</v>
      </c>
      <c r="D1116">
        <v>7</v>
      </c>
    </row>
    <row r="1117" spans="1:4">
      <c r="A1117" t="s">
        <v>49</v>
      </c>
      <c r="B1117" t="s">
        <v>247</v>
      </c>
      <c r="C1117" s="89">
        <v>45676</v>
      </c>
      <c r="D1117">
        <v>7</v>
      </c>
    </row>
    <row r="1118" spans="1:4">
      <c r="A1118" t="s">
        <v>49</v>
      </c>
      <c r="B1118" t="s">
        <v>247</v>
      </c>
      <c r="C1118" s="89">
        <v>45677</v>
      </c>
      <c r="D1118">
        <v>3</v>
      </c>
    </row>
    <row r="1119" spans="1:4">
      <c r="A1119" t="s">
        <v>49</v>
      </c>
      <c r="B1119" t="s">
        <v>247</v>
      </c>
      <c r="C1119" s="89">
        <v>45679</v>
      </c>
      <c r="D1119">
        <v>3</v>
      </c>
    </row>
    <row r="1120" spans="1:4">
      <c r="A1120" t="s">
        <v>49</v>
      </c>
      <c r="B1120" t="s">
        <v>247</v>
      </c>
      <c r="C1120" s="89">
        <v>45681</v>
      </c>
      <c r="D1120">
        <v>7</v>
      </c>
    </row>
    <row r="1121" spans="1:4">
      <c r="A1121" t="s">
        <v>49</v>
      </c>
      <c r="B1121" t="s">
        <v>247</v>
      </c>
      <c r="C1121" s="89">
        <v>45683</v>
      </c>
      <c r="D1121">
        <v>2</v>
      </c>
    </row>
    <row r="1122" spans="1:4">
      <c r="A1122" t="s">
        <v>49</v>
      </c>
      <c r="B1122" t="s">
        <v>247</v>
      </c>
      <c r="C1122" s="89">
        <v>45685</v>
      </c>
      <c r="D1122">
        <v>1</v>
      </c>
    </row>
    <row r="1123" spans="1:4">
      <c r="A1123" t="s">
        <v>49</v>
      </c>
      <c r="B1123" t="s">
        <v>247</v>
      </c>
      <c r="C1123" s="89">
        <v>45686</v>
      </c>
      <c r="D1123">
        <v>8</v>
      </c>
    </row>
    <row r="1124" spans="1:4">
      <c r="A1124" t="s">
        <v>49</v>
      </c>
      <c r="B1124" t="s">
        <v>247</v>
      </c>
      <c r="C1124" s="89">
        <v>45687</v>
      </c>
      <c r="D1124">
        <v>7</v>
      </c>
    </row>
    <row r="1125" spans="1:4">
      <c r="A1125" t="s">
        <v>49</v>
      </c>
      <c r="B1125" t="s">
        <v>247</v>
      </c>
      <c r="C1125" s="89">
        <v>45688</v>
      </c>
      <c r="D1125">
        <v>8</v>
      </c>
    </row>
    <row r="1126" spans="1:4">
      <c r="A1126" t="s">
        <v>49</v>
      </c>
      <c r="B1126" t="s">
        <v>247</v>
      </c>
      <c r="C1126" s="89">
        <v>45690</v>
      </c>
      <c r="D1126">
        <v>4</v>
      </c>
    </row>
    <row r="1127" spans="1:4">
      <c r="A1127" t="s">
        <v>49</v>
      </c>
      <c r="B1127" t="s">
        <v>247</v>
      </c>
      <c r="C1127" s="89">
        <v>45691</v>
      </c>
      <c r="D1127">
        <v>3</v>
      </c>
    </row>
    <row r="1128" spans="1:4">
      <c r="A1128" t="s">
        <v>49</v>
      </c>
      <c r="B1128" t="s">
        <v>247</v>
      </c>
      <c r="C1128" s="89">
        <v>45694</v>
      </c>
      <c r="D1128">
        <v>1</v>
      </c>
    </row>
    <row r="1129" spans="1:4">
      <c r="A1129" t="s">
        <v>49</v>
      </c>
      <c r="B1129" t="s">
        <v>247</v>
      </c>
      <c r="C1129" s="89">
        <v>45695</v>
      </c>
      <c r="D1129">
        <v>4</v>
      </c>
    </row>
    <row r="1130" spans="1:4">
      <c r="A1130" t="s">
        <v>49</v>
      </c>
      <c r="B1130" t="s">
        <v>247</v>
      </c>
      <c r="C1130" s="89">
        <v>45696</v>
      </c>
      <c r="D1130">
        <v>6</v>
      </c>
    </row>
    <row r="1131" spans="1:4">
      <c r="A1131" t="s">
        <v>49</v>
      </c>
      <c r="B1131" t="s">
        <v>247</v>
      </c>
      <c r="C1131" s="89">
        <v>45697</v>
      </c>
      <c r="D1131">
        <v>8</v>
      </c>
    </row>
    <row r="1132" spans="1:4">
      <c r="A1132" t="s">
        <v>49</v>
      </c>
      <c r="B1132" t="s">
        <v>247</v>
      </c>
      <c r="C1132" s="89">
        <v>45698</v>
      </c>
      <c r="D1132">
        <v>6</v>
      </c>
    </row>
    <row r="1133" spans="1:4">
      <c r="A1133" t="s">
        <v>49</v>
      </c>
      <c r="B1133" t="s">
        <v>247</v>
      </c>
      <c r="C1133" s="89">
        <v>45699</v>
      </c>
      <c r="D1133">
        <v>1</v>
      </c>
    </row>
    <row r="1134" spans="1:4">
      <c r="A1134" t="s">
        <v>49</v>
      </c>
      <c r="B1134" t="s">
        <v>247</v>
      </c>
      <c r="C1134" s="89">
        <v>45703</v>
      </c>
      <c r="D1134">
        <v>6</v>
      </c>
    </row>
    <row r="1135" spans="1:4">
      <c r="A1135" t="s">
        <v>49</v>
      </c>
      <c r="B1135" t="s">
        <v>247</v>
      </c>
      <c r="C1135" s="89">
        <v>45704</v>
      </c>
      <c r="D1135">
        <v>7</v>
      </c>
    </row>
    <row r="1136" spans="1:4">
      <c r="A1136" t="s">
        <v>49</v>
      </c>
      <c r="B1136" t="s">
        <v>247</v>
      </c>
      <c r="C1136" s="89">
        <v>45706</v>
      </c>
      <c r="D1136">
        <v>8</v>
      </c>
    </row>
    <row r="1137" spans="1:4">
      <c r="A1137" t="s">
        <v>49</v>
      </c>
      <c r="B1137" t="s">
        <v>247</v>
      </c>
      <c r="C1137" s="89">
        <v>45710</v>
      </c>
      <c r="D1137">
        <v>7</v>
      </c>
    </row>
    <row r="1138" spans="1:4">
      <c r="A1138" t="s">
        <v>49</v>
      </c>
      <c r="B1138" t="s">
        <v>247</v>
      </c>
      <c r="C1138" s="89">
        <v>45714</v>
      </c>
      <c r="D1138">
        <v>1</v>
      </c>
    </row>
    <row r="1139" spans="1:4">
      <c r="A1139" t="s">
        <v>49</v>
      </c>
      <c r="B1139" t="s">
        <v>247</v>
      </c>
      <c r="C1139" s="89">
        <v>45716</v>
      </c>
      <c r="D1139">
        <v>8</v>
      </c>
    </row>
    <row r="1140" spans="1:4">
      <c r="A1140" t="s">
        <v>49</v>
      </c>
      <c r="B1140" t="s">
        <v>247</v>
      </c>
      <c r="C1140" s="89">
        <v>45721</v>
      </c>
      <c r="D1140">
        <v>5</v>
      </c>
    </row>
    <row r="1141" spans="1:4">
      <c r="A1141" t="s">
        <v>49</v>
      </c>
      <c r="B1141" t="s">
        <v>247</v>
      </c>
      <c r="C1141" s="89">
        <v>45722</v>
      </c>
      <c r="D1141">
        <v>1</v>
      </c>
    </row>
    <row r="1142" spans="1:4">
      <c r="A1142" t="s">
        <v>49</v>
      </c>
      <c r="B1142" t="s">
        <v>247</v>
      </c>
      <c r="C1142" s="89">
        <v>45726</v>
      </c>
      <c r="D1142">
        <v>6</v>
      </c>
    </row>
    <row r="1143" spans="1:4">
      <c r="A1143" t="s">
        <v>49</v>
      </c>
      <c r="B1143" t="s">
        <v>247</v>
      </c>
      <c r="C1143" s="89">
        <v>45729</v>
      </c>
      <c r="D1143">
        <v>8</v>
      </c>
    </row>
    <row r="1144" spans="1:4">
      <c r="A1144" t="s">
        <v>49</v>
      </c>
      <c r="B1144" t="s">
        <v>247</v>
      </c>
      <c r="C1144" s="89">
        <v>45730</v>
      </c>
      <c r="D1144">
        <v>8</v>
      </c>
    </row>
    <row r="1145" spans="1:4">
      <c r="A1145" t="s">
        <v>49</v>
      </c>
      <c r="B1145" t="s">
        <v>247</v>
      </c>
      <c r="C1145" s="89">
        <v>45731</v>
      </c>
      <c r="D1145">
        <v>1</v>
      </c>
    </row>
    <row r="1146" spans="1:4">
      <c r="A1146" t="s">
        <v>49</v>
      </c>
      <c r="B1146" t="s">
        <v>247</v>
      </c>
      <c r="C1146" s="89">
        <v>45735</v>
      </c>
      <c r="D1146">
        <v>7</v>
      </c>
    </row>
    <row r="1147" spans="1:4">
      <c r="A1147" t="s">
        <v>49</v>
      </c>
      <c r="B1147" t="s">
        <v>247</v>
      </c>
      <c r="C1147" s="89">
        <v>45736</v>
      </c>
      <c r="D1147">
        <v>5</v>
      </c>
    </row>
    <row r="1148" spans="1:4">
      <c r="A1148" t="s">
        <v>49</v>
      </c>
      <c r="B1148" t="s">
        <v>247</v>
      </c>
      <c r="C1148" s="89">
        <v>45737</v>
      </c>
      <c r="D1148">
        <v>8</v>
      </c>
    </row>
    <row r="1149" spans="1:4">
      <c r="A1149" t="s">
        <v>49</v>
      </c>
      <c r="B1149" t="s">
        <v>247</v>
      </c>
      <c r="C1149" s="89">
        <v>45741</v>
      </c>
      <c r="D1149">
        <v>6</v>
      </c>
    </row>
    <row r="1150" spans="1:4">
      <c r="A1150" t="s">
        <v>49</v>
      </c>
      <c r="B1150" t="s">
        <v>247</v>
      </c>
      <c r="C1150" s="89">
        <v>45742</v>
      </c>
      <c r="D1150">
        <v>5</v>
      </c>
    </row>
    <row r="1151" spans="1:4">
      <c r="A1151" t="s">
        <v>49</v>
      </c>
      <c r="B1151" t="s">
        <v>247</v>
      </c>
      <c r="C1151" s="89">
        <v>45743</v>
      </c>
      <c r="D1151">
        <v>8</v>
      </c>
    </row>
    <row r="1152" spans="1:4">
      <c r="A1152" t="s">
        <v>49</v>
      </c>
      <c r="B1152" t="s">
        <v>247</v>
      </c>
      <c r="C1152" s="89">
        <v>45744</v>
      </c>
      <c r="D1152">
        <v>4</v>
      </c>
    </row>
    <row r="1153" spans="1:4">
      <c r="A1153" t="s">
        <v>49</v>
      </c>
      <c r="B1153" t="s">
        <v>247</v>
      </c>
      <c r="C1153" s="89">
        <v>45745</v>
      </c>
      <c r="D1153">
        <v>2</v>
      </c>
    </row>
    <row r="1154" spans="1:4">
      <c r="A1154" t="s">
        <v>42</v>
      </c>
      <c r="B1154" t="s">
        <v>248</v>
      </c>
      <c r="C1154" s="89">
        <v>45660</v>
      </c>
      <c r="D1154">
        <v>8</v>
      </c>
    </row>
    <row r="1155" spans="1:4">
      <c r="A1155" t="s">
        <v>42</v>
      </c>
      <c r="B1155" t="s">
        <v>248</v>
      </c>
      <c r="C1155" s="89">
        <v>45662</v>
      </c>
      <c r="D1155">
        <v>7</v>
      </c>
    </row>
    <row r="1156" spans="1:4">
      <c r="A1156" t="s">
        <v>42</v>
      </c>
      <c r="B1156" t="s">
        <v>248</v>
      </c>
      <c r="C1156" s="89">
        <v>45664</v>
      </c>
      <c r="D1156">
        <v>8</v>
      </c>
    </row>
    <row r="1157" spans="1:4">
      <c r="A1157" t="s">
        <v>42</v>
      </c>
      <c r="B1157" t="s">
        <v>248</v>
      </c>
      <c r="C1157" s="89">
        <v>45666</v>
      </c>
      <c r="D1157">
        <v>8</v>
      </c>
    </row>
    <row r="1158" spans="1:4">
      <c r="A1158" t="s">
        <v>42</v>
      </c>
      <c r="B1158" t="s">
        <v>248</v>
      </c>
      <c r="C1158" s="89">
        <v>45676</v>
      </c>
      <c r="D1158">
        <v>2</v>
      </c>
    </row>
    <row r="1159" spans="1:4">
      <c r="A1159" t="s">
        <v>42</v>
      </c>
      <c r="B1159" t="s">
        <v>248</v>
      </c>
      <c r="C1159" s="89">
        <v>45677</v>
      </c>
      <c r="D1159">
        <v>1</v>
      </c>
    </row>
    <row r="1160" spans="1:4">
      <c r="A1160" t="s">
        <v>42</v>
      </c>
      <c r="B1160" t="s">
        <v>248</v>
      </c>
      <c r="C1160" s="89">
        <v>45680</v>
      </c>
      <c r="D1160">
        <v>2</v>
      </c>
    </row>
    <row r="1161" spans="1:4">
      <c r="A1161" t="s">
        <v>42</v>
      </c>
      <c r="B1161" t="s">
        <v>248</v>
      </c>
      <c r="C1161" s="89">
        <v>45681</v>
      </c>
      <c r="D1161">
        <v>2</v>
      </c>
    </row>
    <row r="1162" spans="1:4">
      <c r="A1162" t="s">
        <v>42</v>
      </c>
      <c r="B1162" t="s">
        <v>248</v>
      </c>
      <c r="C1162" s="89">
        <v>45686</v>
      </c>
      <c r="D1162">
        <v>5</v>
      </c>
    </row>
    <row r="1163" spans="1:4">
      <c r="A1163" t="s">
        <v>42</v>
      </c>
      <c r="B1163" t="s">
        <v>248</v>
      </c>
      <c r="C1163" s="89">
        <v>45687</v>
      </c>
      <c r="D1163">
        <v>2</v>
      </c>
    </row>
    <row r="1164" spans="1:4">
      <c r="A1164" t="s">
        <v>42</v>
      </c>
      <c r="B1164" t="s">
        <v>248</v>
      </c>
      <c r="C1164" s="89">
        <v>45688</v>
      </c>
      <c r="D1164">
        <v>6</v>
      </c>
    </row>
    <row r="1165" spans="1:4">
      <c r="A1165" t="s">
        <v>42</v>
      </c>
      <c r="B1165" t="s">
        <v>248</v>
      </c>
      <c r="C1165" s="89">
        <v>45689</v>
      </c>
      <c r="D1165">
        <v>1</v>
      </c>
    </row>
    <row r="1166" spans="1:4">
      <c r="A1166" t="s">
        <v>42</v>
      </c>
      <c r="B1166" t="s">
        <v>248</v>
      </c>
      <c r="C1166" s="89">
        <v>45692</v>
      </c>
      <c r="D1166">
        <v>5</v>
      </c>
    </row>
    <row r="1167" spans="1:4">
      <c r="A1167" t="s">
        <v>42</v>
      </c>
      <c r="B1167" t="s">
        <v>248</v>
      </c>
      <c r="C1167" s="89">
        <v>45693</v>
      </c>
      <c r="D1167">
        <v>8</v>
      </c>
    </row>
    <row r="1168" spans="1:4">
      <c r="A1168" t="s">
        <v>42</v>
      </c>
      <c r="B1168" t="s">
        <v>248</v>
      </c>
      <c r="C1168" s="89">
        <v>45694</v>
      </c>
      <c r="D1168">
        <v>3</v>
      </c>
    </row>
    <row r="1169" spans="1:4">
      <c r="A1169" t="s">
        <v>42</v>
      </c>
      <c r="B1169" t="s">
        <v>248</v>
      </c>
      <c r="C1169" s="89">
        <v>45695</v>
      </c>
      <c r="D1169">
        <v>5</v>
      </c>
    </row>
    <row r="1170" spans="1:4">
      <c r="A1170" t="s">
        <v>42</v>
      </c>
      <c r="B1170" t="s">
        <v>248</v>
      </c>
      <c r="C1170" s="89">
        <v>45696</v>
      </c>
      <c r="D1170">
        <v>8</v>
      </c>
    </row>
    <row r="1171" spans="1:4">
      <c r="A1171" t="s">
        <v>42</v>
      </c>
      <c r="B1171" t="s">
        <v>248</v>
      </c>
      <c r="C1171" s="89">
        <v>45700</v>
      </c>
      <c r="D1171">
        <v>8</v>
      </c>
    </row>
    <row r="1172" spans="1:4">
      <c r="A1172" t="s">
        <v>42</v>
      </c>
      <c r="B1172" t="s">
        <v>248</v>
      </c>
      <c r="C1172" s="89">
        <v>45701</v>
      </c>
      <c r="D1172">
        <v>3</v>
      </c>
    </row>
    <row r="1173" spans="1:4">
      <c r="A1173" t="s">
        <v>42</v>
      </c>
      <c r="B1173" t="s">
        <v>248</v>
      </c>
      <c r="C1173" s="89">
        <v>45702</v>
      </c>
      <c r="D1173">
        <v>5</v>
      </c>
    </row>
    <row r="1174" spans="1:4">
      <c r="A1174" t="s">
        <v>42</v>
      </c>
      <c r="B1174" t="s">
        <v>248</v>
      </c>
      <c r="C1174" s="89">
        <v>45705</v>
      </c>
      <c r="D1174">
        <v>8</v>
      </c>
    </row>
    <row r="1175" spans="1:4">
      <c r="A1175" t="s">
        <v>42</v>
      </c>
      <c r="B1175" t="s">
        <v>248</v>
      </c>
      <c r="C1175" s="89">
        <v>45706</v>
      </c>
      <c r="D1175">
        <v>3</v>
      </c>
    </row>
    <row r="1176" spans="1:4">
      <c r="A1176" t="s">
        <v>42</v>
      </c>
      <c r="B1176" t="s">
        <v>248</v>
      </c>
      <c r="C1176" s="89">
        <v>45709</v>
      </c>
      <c r="D1176">
        <v>5</v>
      </c>
    </row>
    <row r="1177" spans="1:4">
      <c r="A1177" t="s">
        <v>42</v>
      </c>
      <c r="B1177" t="s">
        <v>248</v>
      </c>
      <c r="C1177" s="89">
        <v>45710</v>
      </c>
      <c r="D1177">
        <v>4</v>
      </c>
    </row>
    <row r="1178" spans="1:4">
      <c r="A1178" t="s">
        <v>42</v>
      </c>
      <c r="B1178" t="s">
        <v>248</v>
      </c>
      <c r="C1178" s="89">
        <v>45715</v>
      </c>
      <c r="D1178">
        <v>8</v>
      </c>
    </row>
    <row r="1179" spans="1:4">
      <c r="A1179" t="s">
        <v>42</v>
      </c>
      <c r="B1179" t="s">
        <v>248</v>
      </c>
      <c r="C1179" s="89">
        <v>45720</v>
      </c>
      <c r="D1179">
        <v>7</v>
      </c>
    </row>
    <row r="1180" spans="1:4">
      <c r="A1180" t="s">
        <v>42</v>
      </c>
      <c r="B1180" t="s">
        <v>248</v>
      </c>
      <c r="C1180" s="89">
        <v>45721</v>
      </c>
      <c r="D1180">
        <v>2</v>
      </c>
    </row>
    <row r="1181" spans="1:4">
      <c r="A1181" t="s">
        <v>42</v>
      </c>
      <c r="B1181" t="s">
        <v>248</v>
      </c>
      <c r="C1181" s="89">
        <v>45723</v>
      </c>
      <c r="D1181">
        <v>6</v>
      </c>
    </row>
    <row r="1182" spans="1:4">
      <c r="A1182" t="s">
        <v>42</v>
      </c>
      <c r="B1182" t="s">
        <v>248</v>
      </c>
      <c r="C1182" s="89">
        <v>45727</v>
      </c>
      <c r="D1182">
        <v>7</v>
      </c>
    </row>
    <row r="1183" spans="1:4">
      <c r="A1183" t="s">
        <v>42</v>
      </c>
      <c r="B1183" t="s">
        <v>248</v>
      </c>
      <c r="C1183" s="89">
        <v>45728</v>
      </c>
      <c r="D1183">
        <v>4</v>
      </c>
    </row>
    <row r="1184" spans="1:4">
      <c r="A1184" t="s">
        <v>42</v>
      </c>
      <c r="B1184" t="s">
        <v>248</v>
      </c>
      <c r="C1184" s="89">
        <v>45729</v>
      </c>
      <c r="D1184">
        <v>5</v>
      </c>
    </row>
    <row r="1185" spans="1:4">
      <c r="A1185" t="s">
        <v>42</v>
      </c>
      <c r="B1185" t="s">
        <v>248</v>
      </c>
      <c r="C1185" s="89">
        <v>45730</v>
      </c>
      <c r="D1185">
        <v>7</v>
      </c>
    </row>
    <row r="1186" spans="1:4">
      <c r="A1186" t="s">
        <v>42</v>
      </c>
      <c r="B1186" t="s">
        <v>248</v>
      </c>
      <c r="C1186" s="89">
        <v>45733</v>
      </c>
      <c r="D1186">
        <v>8</v>
      </c>
    </row>
    <row r="1187" spans="1:4">
      <c r="A1187" t="s">
        <v>42</v>
      </c>
      <c r="B1187" t="s">
        <v>248</v>
      </c>
      <c r="C1187" s="89">
        <v>45734</v>
      </c>
      <c r="D1187">
        <v>8</v>
      </c>
    </row>
    <row r="1188" spans="1:4">
      <c r="A1188" t="s">
        <v>42</v>
      </c>
      <c r="B1188" t="s">
        <v>248</v>
      </c>
      <c r="C1188" s="89">
        <v>45738</v>
      </c>
      <c r="D1188">
        <v>8</v>
      </c>
    </row>
    <row r="1189" spans="1:4">
      <c r="A1189" t="s">
        <v>42</v>
      </c>
      <c r="B1189" t="s">
        <v>248</v>
      </c>
      <c r="C1189" s="89">
        <v>45741</v>
      </c>
      <c r="D1189">
        <v>2</v>
      </c>
    </row>
    <row r="1190" spans="1:4">
      <c r="A1190" t="s">
        <v>42</v>
      </c>
      <c r="B1190" t="s">
        <v>248</v>
      </c>
      <c r="C1190" s="89">
        <v>45743</v>
      </c>
      <c r="D1190">
        <v>8</v>
      </c>
    </row>
    <row r="1191" spans="1:4">
      <c r="A1191" t="s">
        <v>42</v>
      </c>
      <c r="B1191" t="s">
        <v>248</v>
      </c>
      <c r="C1191" s="89">
        <v>45745</v>
      </c>
      <c r="D1191">
        <v>5</v>
      </c>
    </row>
    <row r="1192" spans="1:4">
      <c r="A1192" t="s">
        <v>42</v>
      </c>
      <c r="B1192" t="s">
        <v>248</v>
      </c>
      <c r="C1192" s="89">
        <v>45746</v>
      </c>
      <c r="D1192">
        <v>8</v>
      </c>
    </row>
    <row r="1193" spans="1:4">
      <c r="A1193" t="s">
        <v>57</v>
      </c>
      <c r="B1193" t="s">
        <v>248</v>
      </c>
      <c r="C1193" s="89">
        <v>45660</v>
      </c>
      <c r="D1193">
        <v>1</v>
      </c>
    </row>
    <row r="1194" spans="1:4">
      <c r="A1194" t="s">
        <v>57</v>
      </c>
      <c r="B1194" t="s">
        <v>248</v>
      </c>
      <c r="C1194" s="89">
        <v>45663</v>
      </c>
      <c r="D1194">
        <v>8</v>
      </c>
    </row>
    <row r="1195" spans="1:4">
      <c r="A1195" t="s">
        <v>57</v>
      </c>
      <c r="B1195" t="s">
        <v>248</v>
      </c>
      <c r="C1195" s="89">
        <v>45665</v>
      </c>
      <c r="D1195">
        <v>8</v>
      </c>
    </row>
    <row r="1196" spans="1:4">
      <c r="A1196" t="s">
        <v>57</v>
      </c>
      <c r="B1196" t="s">
        <v>248</v>
      </c>
      <c r="C1196" s="89">
        <v>45666</v>
      </c>
      <c r="D1196">
        <v>6</v>
      </c>
    </row>
    <row r="1197" spans="1:4">
      <c r="A1197" t="s">
        <v>57</v>
      </c>
      <c r="B1197" t="s">
        <v>248</v>
      </c>
      <c r="C1197" s="89">
        <v>45668</v>
      </c>
      <c r="D1197">
        <v>2</v>
      </c>
    </row>
    <row r="1198" spans="1:4">
      <c r="A1198" t="s">
        <v>57</v>
      </c>
      <c r="B1198" t="s">
        <v>248</v>
      </c>
      <c r="C1198" s="89">
        <v>45670</v>
      </c>
      <c r="D1198">
        <v>2</v>
      </c>
    </row>
    <row r="1199" spans="1:4">
      <c r="A1199" t="s">
        <v>57</v>
      </c>
      <c r="B1199" t="s">
        <v>248</v>
      </c>
      <c r="C1199" s="89">
        <v>45673</v>
      </c>
      <c r="D1199">
        <v>5</v>
      </c>
    </row>
    <row r="1200" spans="1:4">
      <c r="A1200" t="s">
        <v>57</v>
      </c>
      <c r="B1200" t="s">
        <v>248</v>
      </c>
      <c r="C1200" s="89">
        <v>45676</v>
      </c>
      <c r="D1200">
        <v>3</v>
      </c>
    </row>
    <row r="1201" spans="1:4">
      <c r="A1201" t="s">
        <v>57</v>
      </c>
      <c r="B1201" t="s">
        <v>248</v>
      </c>
      <c r="C1201" s="89">
        <v>45677</v>
      </c>
      <c r="D1201">
        <v>6</v>
      </c>
    </row>
    <row r="1202" spans="1:4">
      <c r="A1202" t="s">
        <v>57</v>
      </c>
      <c r="B1202" t="s">
        <v>248</v>
      </c>
      <c r="C1202" s="89">
        <v>45678</v>
      </c>
      <c r="D1202">
        <v>6</v>
      </c>
    </row>
    <row r="1203" spans="1:4">
      <c r="A1203" t="s">
        <v>57</v>
      </c>
      <c r="B1203" t="s">
        <v>248</v>
      </c>
      <c r="C1203" s="89">
        <v>45679</v>
      </c>
      <c r="D1203">
        <v>2</v>
      </c>
    </row>
    <row r="1204" spans="1:4">
      <c r="A1204" t="s">
        <v>57</v>
      </c>
      <c r="B1204" t="s">
        <v>248</v>
      </c>
      <c r="C1204" s="89">
        <v>45680</v>
      </c>
      <c r="D1204">
        <v>1</v>
      </c>
    </row>
    <row r="1205" spans="1:4">
      <c r="A1205" t="s">
        <v>57</v>
      </c>
      <c r="B1205" t="s">
        <v>248</v>
      </c>
      <c r="C1205" s="89">
        <v>45686</v>
      </c>
      <c r="D1205">
        <v>1</v>
      </c>
    </row>
    <row r="1206" spans="1:4">
      <c r="A1206" t="s">
        <v>57</v>
      </c>
      <c r="B1206" t="s">
        <v>248</v>
      </c>
      <c r="C1206" s="89">
        <v>45689</v>
      </c>
      <c r="D1206">
        <v>8</v>
      </c>
    </row>
    <row r="1207" spans="1:4">
      <c r="A1207" t="s">
        <v>57</v>
      </c>
      <c r="B1207" t="s">
        <v>248</v>
      </c>
      <c r="C1207" s="89">
        <v>45690</v>
      </c>
      <c r="D1207">
        <v>8</v>
      </c>
    </row>
    <row r="1208" spans="1:4">
      <c r="A1208" t="s">
        <v>57</v>
      </c>
      <c r="B1208" t="s">
        <v>248</v>
      </c>
      <c r="C1208" s="89">
        <v>45691</v>
      </c>
      <c r="D1208">
        <v>2</v>
      </c>
    </row>
    <row r="1209" spans="1:4">
      <c r="A1209" t="s">
        <v>57</v>
      </c>
      <c r="B1209" t="s">
        <v>248</v>
      </c>
      <c r="C1209" s="89">
        <v>45692</v>
      </c>
      <c r="D1209">
        <v>6</v>
      </c>
    </row>
    <row r="1210" spans="1:4">
      <c r="A1210" t="s">
        <v>57</v>
      </c>
      <c r="B1210" t="s">
        <v>248</v>
      </c>
      <c r="C1210" s="89">
        <v>45694</v>
      </c>
      <c r="D1210">
        <v>8</v>
      </c>
    </row>
    <row r="1211" spans="1:4">
      <c r="A1211" t="s">
        <v>57</v>
      </c>
      <c r="B1211" t="s">
        <v>248</v>
      </c>
      <c r="C1211" s="89">
        <v>45698</v>
      </c>
      <c r="D1211">
        <v>6</v>
      </c>
    </row>
    <row r="1212" spans="1:4">
      <c r="A1212" t="s">
        <v>57</v>
      </c>
      <c r="B1212" t="s">
        <v>248</v>
      </c>
      <c r="C1212" s="89">
        <v>45700</v>
      </c>
      <c r="D1212">
        <v>8</v>
      </c>
    </row>
    <row r="1213" spans="1:4">
      <c r="A1213" t="s">
        <v>57</v>
      </c>
      <c r="B1213" t="s">
        <v>248</v>
      </c>
      <c r="C1213" s="89">
        <v>45701</v>
      </c>
      <c r="D1213">
        <v>7</v>
      </c>
    </row>
    <row r="1214" spans="1:4">
      <c r="A1214" t="s">
        <v>57</v>
      </c>
      <c r="B1214" t="s">
        <v>248</v>
      </c>
      <c r="C1214" s="89">
        <v>45703</v>
      </c>
      <c r="D1214">
        <v>1</v>
      </c>
    </row>
    <row r="1215" spans="1:4">
      <c r="A1215" t="s">
        <v>57</v>
      </c>
      <c r="B1215" t="s">
        <v>248</v>
      </c>
      <c r="C1215" s="89">
        <v>45704</v>
      </c>
      <c r="D1215">
        <v>8</v>
      </c>
    </row>
    <row r="1216" spans="1:4">
      <c r="A1216" t="s">
        <v>57</v>
      </c>
      <c r="B1216" t="s">
        <v>248</v>
      </c>
      <c r="C1216" s="89">
        <v>45706</v>
      </c>
      <c r="D1216">
        <v>4</v>
      </c>
    </row>
    <row r="1217" spans="1:4">
      <c r="A1217" t="s">
        <v>57</v>
      </c>
      <c r="B1217" t="s">
        <v>248</v>
      </c>
      <c r="C1217" s="89">
        <v>45708</v>
      </c>
      <c r="D1217">
        <v>3</v>
      </c>
    </row>
    <row r="1218" spans="1:4">
      <c r="A1218" t="s">
        <v>57</v>
      </c>
      <c r="B1218" t="s">
        <v>248</v>
      </c>
      <c r="C1218" s="89">
        <v>45710</v>
      </c>
      <c r="D1218">
        <v>8</v>
      </c>
    </row>
    <row r="1219" spans="1:4">
      <c r="A1219" t="s">
        <v>57</v>
      </c>
      <c r="B1219" t="s">
        <v>248</v>
      </c>
      <c r="C1219" s="89">
        <v>45711</v>
      </c>
      <c r="D1219">
        <v>8</v>
      </c>
    </row>
    <row r="1220" spans="1:4">
      <c r="A1220" t="s">
        <v>57</v>
      </c>
      <c r="B1220" t="s">
        <v>248</v>
      </c>
      <c r="C1220" s="89">
        <v>45719</v>
      </c>
      <c r="D1220">
        <v>2</v>
      </c>
    </row>
    <row r="1221" spans="1:4">
      <c r="A1221" t="s">
        <v>57</v>
      </c>
      <c r="B1221" t="s">
        <v>248</v>
      </c>
      <c r="C1221" s="89">
        <v>45721</v>
      </c>
      <c r="D1221">
        <v>2</v>
      </c>
    </row>
    <row r="1222" spans="1:4">
      <c r="A1222" t="s">
        <v>57</v>
      </c>
      <c r="B1222" t="s">
        <v>248</v>
      </c>
      <c r="C1222" s="89">
        <v>45726</v>
      </c>
      <c r="D1222">
        <v>7</v>
      </c>
    </row>
    <row r="1223" spans="1:4">
      <c r="A1223" t="s">
        <v>57</v>
      </c>
      <c r="B1223" t="s">
        <v>248</v>
      </c>
      <c r="C1223" s="89">
        <v>45730</v>
      </c>
      <c r="D1223">
        <v>3</v>
      </c>
    </row>
    <row r="1224" spans="1:4">
      <c r="A1224" t="s">
        <v>57</v>
      </c>
      <c r="B1224" t="s">
        <v>248</v>
      </c>
      <c r="C1224" s="89">
        <v>45733</v>
      </c>
      <c r="D1224">
        <v>4</v>
      </c>
    </row>
    <row r="1225" spans="1:4">
      <c r="A1225" t="s">
        <v>57</v>
      </c>
      <c r="B1225" t="s">
        <v>248</v>
      </c>
      <c r="C1225" s="89">
        <v>45734</v>
      </c>
      <c r="D1225">
        <v>1</v>
      </c>
    </row>
    <row r="1226" spans="1:4">
      <c r="A1226" t="s">
        <v>57</v>
      </c>
      <c r="B1226" t="s">
        <v>248</v>
      </c>
      <c r="C1226" s="89">
        <v>45735</v>
      </c>
      <c r="D1226">
        <v>4</v>
      </c>
    </row>
    <row r="1227" spans="1:4">
      <c r="A1227" t="s">
        <v>57</v>
      </c>
      <c r="B1227" t="s">
        <v>248</v>
      </c>
      <c r="C1227" s="89">
        <v>45736</v>
      </c>
      <c r="D1227">
        <v>6</v>
      </c>
    </row>
    <row r="1228" spans="1:4">
      <c r="A1228" t="s">
        <v>57</v>
      </c>
      <c r="B1228" t="s">
        <v>248</v>
      </c>
      <c r="C1228" s="89">
        <v>45737</v>
      </c>
      <c r="D1228">
        <v>5</v>
      </c>
    </row>
    <row r="1229" spans="1:4">
      <c r="A1229" t="s">
        <v>57</v>
      </c>
      <c r="B1229" t="s">
        <v>248</v>
      </c>
      <c r="C1229" s="89">
        <v>45744</v>
      </c>
      <c r="D1229">
        <v>8</v>
      </c>
    </row>
    <row r="1230" spans="1:4">
      <c r="A1230" t="s">
        <v>57</v>
      </c>
      <c r="B1230" t="s">
        <v>248</v>
      </c>
      <c r="C1230" s="89">
        <v>45747</v>
      </c>
      <c r="D1230">
        <v>8</v>
      </c>
    </row>
    <row r="1231" spans="1:4">
      <c r="A1231" t="s">
        <v>55</v>
      </c>
      <c r="B1231" t="s">
        <v>249</v>
      </c>
      <c r="C1231" s="89">
        <v>45658</v>
      </c>
      <c r="D1231">
        <v>7</v>
      </c>
    </row>
    <row r="1232" spans="1:4">
      <c r="A1232" t="s">
        <v>55</v>
      </c>
      <c r="B1232" t="s">
        <v>249</v>
      </c>
      <c r="C1232" s="89">
        <v>45660</v>
      </c>
      <c r="D1232">
        <v>8</v>
      </c>
    </row>
    <row r="1233" spans="1:4">
      <c r="A1233" t="s">
        <v>55</v>
      </c>
      <c r="B1233" t="s">
        <v>249</v>
      </c>
      <c r="C1233" s="89">
        <v>45661</v>
      </c>
      <c r="D1233">
        <v>8</v>
      </c>
    </row>
    <row r="1234" spans="1:4">
      <c r="A1234" t="s">
        <v>55</v>
      </c>
      <c r="B1234" t="s">
        <v>249</v>
      </c>
      <c r="C1234" s="89">
        <v>45662</v>
      </c>
      <c r="D1234">
        <v>3</v>
      </c>
    </row>
    <row r="1235" spans="1:4">
      <c r="A1235" t="s">
        <v>55</v>
      </c>
      <c r="B1235" t="s">
        <v>249</v>
      </c>
      <c r="C1235" s="89">
        <v>45663</v>
      </c>
      <c r="D1235">
        <v>8</v>
      </c>
    </row>
    <row r="1236" spans="1:4">
      <c r="A1236" t="s">
        <v>55</v>
      </c>
      <c r="B1236" t="s">
        <v>249</v>
      </c>
      <c r="C1236" s="89">
        <v>45668</v>
      </c>
      <c r="D1236">
        <v>8</v>
      </c>
    </row>
    <row r="1237" spans="1:4">
      <c r="A1237" t="s">
        <v>55</v>
      </c>
      <c r="B1237" t="s">
        <v>249</v>
      </c>
      <c r="C1237" s="89">
        <v>45670</v>
      </c>
      <c r="D1237">
        <v>2</v>
      </c>
    </row>
    <row r="1238" spans="1:4">
      <c r="A1238" t="s">
        <v>55</v>
      </c>
      <c r="B1238" t="s">
        <v>249</v>
      </c>
      <c r="C1238" s="89">
        <v>45677</v>
      </c>
      <c r="D1238">
        <v>6</v>
      </c>
    </row>
    <row r="1239" spans="1:4">
      <c r="A1239" t="s">
        <v>55</v>
      </c>
      <c r="B1239" t="s">
        <v>249</v>
      </c>
      <c r="C1239" s="89">
        <v>45678</v>
      </c>
      <c r="D1239">
        <v>4</v>
      </c>
    </row>
    <row r="1240" spans="1:4">
      <c r="A1240" t="s">
        <v>55</v>
      </c>
      <c r="B1240" t="s">
        <v>249</v>
      </c>
      <c r="C1240" s="89">
        <v>45679</v>
      </c>
      <c r="D1240">
        <v>7</v>
      </c>
    </row>
    <row r="1241" spans="1:4">
      <c r="A1241" t="s">
        <v>55</v>
      </c>
      <c r="B1241" t="s">
        <v>249</v>
      </c>
      <c r="C1241" s="89">
        <v>45681</v>
      </c>
      <c r="D1241">
        <v>4</v>
      </c>
    </row>
    <row r="1242" spans="1:4">
      <c r="A1242" t="s">
        <v>55</v>
      </c>
      <c r="B1242" t="s">
        <v>249</v>
      </c>
      <c r="C1242" s="89">
        <v>45683</v>
      </c>
      <c r="D1242">
        <v>1</v>
      </c>
    </row>
    <row r="1243" spans="1:4">
      <c r="A1243" t="s">
        <v>55</v>
      </c>
      <c r="B1243" t="s">
        <v>249</v>
      </c>
      <c r="C1243" s="89">
        <v>45685</v>
      </c>
      <c r="D1243">
        <v>6</v>
      </c>
    </row>
    <row r="1244" spans="1:4">
      <c r="A1244" t="s">
        <v>55</v>
      </c>
      <c r="B1244" t="s">
        <v>249</v>
      </c>
      <c r="C1244" s="89">
        <v>45697</v>
      </c>
      <c r="D1244">
        <v>2</v>
      </c>
    </row>
    <row r="1245" spans="1:4">
      <c r="A1245" t="s">
        <v>55</v>
      </c>
      <c r="B1245" t="s">
        <v>249</v>
      </c>
      <c r="C1245" s="89">
        <v>45701</v>
      </c>
      <c r="D1245">
        <v>6</v>
      </c>
    </row>
    <row r="1246" spans="1:4">
      <c r="A1246" t="s">
        <v>55</v>
      </c>
      <c r="B1246" t="s">
        <v>249</v>
      </c>
      <c r="C1246" s="89">
        <v>45702</v>
      </c>
      <c r="D1246">
        <v>7</v>
      </c>
    </row>
    <row r="1247" spans="1:4">
      <c r="A1247" t="s">
        <v>55</v>
      </c>
      <c r="B1247" t="s">
        <v>249</v>
      </c>
      <c r="C1247" s="89">
        <v>45703</v>
      </c>
      <c r="D1247">
        <v>3</v>
      </c>
    </row>
    <row r="1248" spans="1:4">
      <c r="A1248" t="s">
        <v>55</v>
      </c>
      <c r="B1248" t="s">
        <v>249</v>
      </c>
      <c r="C1248" s="89">
        <v>45704</v>
      </c>
      <c r="D1248">
        <v>7</v>
      </c>
    </row>
    <row r="1249" spans="1:4">
      <c r="A1249" t="s">
        <v>55</v>
      </c>
      <c r="B1249" t="s">
        <v>249</v>
      </c>
      <c r="C1249" s="89">
        <v>45708</v>
      </c>
      <c r="D1249">
        <v>5</v>
      </c>
    </row>
    <row r="1250" spans="1:4">
      <c r="A1250" t="s">
        <v>55</v>
      </c>
      <c r="B1250" t="s">
        <v>249</v>
      </c>
      <c r="C1250" s="89">
        <v>45709</v>
      </c>
      <c r="D1250">
        <v>1</v>
      </c>
    </row>
    <row r="1251" spans="1:4">
      <c r="A1251" t="s">
        <v>55</v>
      </c>
      <c r="B1251" t="s">
        <v>249</v>
      </c>
      <c r="C1251" s="89">
        <v>45712</v>
      </c>
      <c r="D1251">
        <v>8</v>
      </c>
    </row>
    <row r="1252" spans="1:4">
      <c r="A1252" t="s">
        <v>55</v>
      </c>
      <c r="B1252" t="s">
        <v>249</v>
      </c>
      <c r="C1252" s="89">
        <v>45713</v>
      </c>
      <c r="D1252">
        <v>7</v>
      </c>
    </row>
    <row r="1253" spans="1:4">
      <c r="A1253" t="s">
        <v>55</v>
      </c>
      <c r="B1253" t="s">
        <v>249</v>
      </c>
      <c r="C1253" s="89">
        <v>45714</v>
      </c>
      <c r="D1253">
        <v>2</v>
      </c>
    </row>
    <row r="1254" spans="1:4">
      <c r="A1254" t="s">
        <v>55</v>
      </c>
      <c r="B1254" t="s">
        <v>249</v>
      </c>
      <c r="C1254" s="89">
        <v>45715</v>
      </c>
      <c r="D1254">
        <v>2</v>
      </c>
    </row>
    <row r="1255" spans="1:4">
      <c r="A1255" t="s">
        <v>55</v>
      </c>
      <c r="B1255" t="s">
        <v>249</v>
      </c>
      <c r="C1255" s="89">
        <v>45716</v>
      </c>
      <c r="D1255">
        <v>7</v>
      </c>
    </row>
    <row r="1256" spans="1:4">
      <c r="A1256" t="s">
        <v>55</v>
      </c>
      <c r="B1256" t="s">
        <v>249</v>
      </c>
      <c r="C1256" s="89">
        <v>45718</v>
      </c>
      <c r="D1256">
        <v>4</v>
      </c>
    </row>
    <row r="1257" spans="1:4">
      <c r="A1257" t="s">
        <v>55</v>
      </c>
      <c r="B1257" t="s">
        <v>249</v>
      </c>
      <c r="C1257" s="89">
        <v>45720</v>
      </c>
      <c r="D1257">
        <v>7</v>
      </c>
    </row>
    <row r="1258" spans="1:4">
      <c r="A1258" t="s">
        <v>55</v>
      </c>
      <c r="B1258" t="s">
        <v>249</v>
      </c>
      <c r="C1258" s="89">
        <v>45722</v>
      </c>
      <c r="D1258">
        <v>6</v>
      </c>
    </row>
    <row r="1259" spans="1:4">
      <c r="A1259" t="s">
        <v>55</v>
      </c>
      <c r="B1259" t="s">
        <v>249</v>
      </c>
      <c r="C1259" s="89">
        <v>45723</v>
      </c>
      <c r="D1259">
        <v>1</v>
      </c>
    </row>
    <row r="1260" spans="1:4">
      <c r="A1260" t="s">
        <v>55</v>
      </c>
      <c r="B1260" t="s">
        <v>249</v>
      </c>
      <c r="C1260" s="89">
        <v>45725</v>
      </c>
      <c r="D1260">
        <v>2</v>
      </c>
    </row>
    <row r="1261" spans="1:4">
      <c r="A1261" t="s">
        <v>55</v>
      </c>
      <c r="B1261" t="s">
        <v>249</v>
      </c>
      <c r="C1261" s="89">
        <v>45726</v>
      </c>
      <c r="D1261">
        <v>3</v>
      </c>
    </row>
    <row r="1262" spans="1:4">
      <c r="A1262" t="s">
        <v>55</v>
      </c>
      <c r="B1262" t="s">
        <v>249</v>
      </c>
      <c r="C1262" s="89">
        <v>45727</v>
      </c>
      <c r="D1262">
        <v>8</v>
      </c>
    </row>
    <row r="1263" spans="1:4">
      <c r="A1263" t="s">
        <v>55</v>
      </c>
      <c r="B1263" t="s">
        <v>249</v>
      </c>
      <c r="C1263" s="89">
        <v>45729</v>
      </c>
      <c r="D1263">
        <v>7</v>
      </c>
    </row>
    <row r="1264" spans="1:4">
      <c r="A1264" t="s">
        <v>55</v>
      </c>
      <c r="B1264" t="s">
        <v>249</v>
      </c>
      <c r="C1264" s="89">
        <v>45730</v>
      </c>
      <c r="D1264">
        <v>8</v>
      </c>
    </row>
    <row r="1265" spans="1:4">
      <c r="A1265" t="s">
        <v>55</v>
      </c>
      <c r="B1265" t="s">
        <v>249</v>
      </c>
      <c r="C1265" s="89">
        <v>45732</v>
      </c>
      <c r="D1265">
        <v>3</v>
      </c>
    </row>
    <row r="1266" spans="1:4">
      <c r="A1266" t="s">
        <v>55</v>
      </c>
      <c r="B1266" t="s">
        <v>249</v>
      </c>
      <c r="C1266" s="89">
        <v>45735</v>
      </c>
      <c r="D1266">
        <v>8</v>
      </c>
    </row>
    <row r="1267" spans="1:4">
      <c r="A1267" t="s">
        <v>55</v>
      </c>
      <c r="B1267" t="s">
        <v>249</v>
      </c>
      <c r="C1267" s="89">
        <v>45737</v>
      </c>
      <c r="D1267">
        <v>2</v>
      </c>
    </row>
    <row r="1268" spans="1:4">
      <c r="A1268" t="s">
        <v>55</v>
      </c>
      <c r="B1268" t="s">
        <v>249</v>
      </c>
      <c r="C1268" s="89">
        <v>45738</v>
      </c>
      <c r="D1268">
        <v>2</v>
      </c>
    </row>
    <row r="1269" spans="1:4">
      <c r="A1269" t="s">
        <v>55</v>
      </c>
      <c r="B1269" t="s">
        <v>249</v>
      </c>
      <c r="C1269" s="89">
        <v>45741</v>
      </c>
      <c r="D1269">
        <v>8</v>
      </c>
    </row>
    <row r="1270" spans="1:4">
      <c r="A1270" t="s">
        <v>55</v>
      </c>
      <c r="B1270" t="s">
        <v>249</v>
      </c>
      <c r="C1270" s="89">
        <v>45743</v>
      </c>
      <c r="D1270">
        <v>1</v>
      </c>
    </row>
    <row r="1271" spans="1:4">
      <c r="A1271" t="s">
        <v>55</v>
      </c>
      <c r="B1271" t="s">
        <v>249</v>
      </c>
      <c r="C1271" s="89">
        <v>45744</v>
      </c>
      <c r="D1271">
        <v>7</v>
      </c>
    </row>
    <row r="1272" spans="1:4">
      <c r="A1272" t="s">
        <v>278</v>
      </c>
      <c r="B1272" t="s">
        <v>250</v>
      </c>
      <c r="C1272" s="89">
        <v>45658</v>
      </c>
      <c r="D1272">
        <v>8</v>
      </c>
    </row>
    <row r="1273" spans="1:4">
      <c r="A1273" t="s">
        <v>278</v>
      </c>
      <c r="B1273" t="s">
        <v>250</v>
      </c>
      <c r="C1273" s="89">
        <v>45661</v>
      </c>
      <c r="D1273">
        <v>3</v>
      </c>
    </row>
    <row r="1274" spans="1:4">
      <c r="A1274" t="s">
        <v>278</v>
      </c>
      <c r="B1274" t="s">
        <v>250</v>
      </c>
      <c r="C1274" s="89">
        <v>45668</v>
      </c>
      <c r="D1274">
        <v>7</v>
      </c>
    </row>
    <row r="1275" spans="1:4">
      <c r="A1275" t="s">
        <v>278</v>
      </c>
      <c r="B1275" t="s">
        <v>250</v>
      </c>
      <c r="C1275" s="89">
        <v>45670</v>
      </c>
      <c r="D1275">
        <v>3</v>
      </c>
    </row>
    <row r="1276" spans="1:4">
      <c r="A1276" t="s">
        <v>278</v>
      </c>
      <c r="B1276" t="s">
        <v>250</v>
      </c>
      <c r="C1276" s="89">
        <v>45672</v>
      </c>
      <c r="D1276">
        <v>6</v>
      </c>
    </row>
    <row r="1277" spans="1:4">
      <c r="A1277" t="s">
        <v>278</v>
      </c>
      <c r="B1277" t="s">
        <v>250</v>
      </c>
      <c r="C1277" s="89">
        <v>45675</v>
      </c>
      <c r="D1277">
        <v>6</v>
      </c>
    </row>
    <row r="1278" spans="1:4">
      <c r="A1278" t="s">
        <v>278</v>
      </c>
      <c r="B1278" t="s">
        <v>250</v>
      </c>
      <c r="C1278" s="89">
        <v>45676</v>
      </c>
      <c r="D1278">
        <v>5</v>
      </c>
    </row>
    <row r="1279" spans="1:4">
      <c r="A1279" t="s">
        <v>278</v>
      </c>
      <c r="B1279" t="s">
        <v>250</v>
      </c>
      <c r="C1279" s="89">
        <v>45678</v>
      </c>
      <c r="D1279">
        <v>6</v>
      </c>
    </row>
    <row r="1280" spans="1:4">
      <c r="A1280" t="s">
        <v>278</v>
      </c>
      <c r="B1280" t="s">
        <v>250</v>
      </c>
      <c r="C1280" s="89">
        <v>45679</v>
      </c>
      <c r="D1280">
        <v>8</v>
      </c>
    </row>
    <row r="1281" spans="1:4">
      <c r="A1281" t="s">
        <v>278</v>
      </c>
      <c r="B1281" t="s">
        <v>250</v>
      </c>
      <c r="C1281" s="89">
        <v>45680</v>
      </c>
      <c r="D1281">
        <v>8</v>
      </c>
    </row>
    <row r="1282" spans="1:4">
      <c r="A1282" t="s">
        <v>278</v>
      </c>
      <c r="B1282" t="s">
        <v>250</v>
      </c>
      <c r="C1282" s="89">
        <v>45682</v>
      </c>
      <c r="D1282">
        <v>7</v>
      </c>
    </row>
    <row r="1283" spans="1:4">
      <c r="A1283" t="s">
        <v>278</v>
      </c>
      <c r="B1283" t="s">
        <v>250</v>
      </c>
      <c r="C1283" s="89">
        <v>45685</v>
      </c>
      <c r="D1283">
        <v>7</v>
      </c>
    </row>
    <row r="1284" spans="1:4">
      <c r="A1284" t="s">
        <v>278</v>
      </c>
      <c r="B1284" t="s">
        <v>250</v>
      </c>
      <c r="C1284" s="89">
        <v>45687</v>
      </c>
      <c r="D1284">
        <v>4</v>
      </c>
    </row>
    <row r="1285" spans="1:4">
      <c r="A1285" t="s">
        <v>278</v>
      </c>
      <c r="B1285" t="s">
        <v>250</v>
      </c>
      <c r="C1285" s="89">
        <v>45688</v>
      </c>
      <c r="D1285">
        <v>3</v>
      </c>
    </row>
    <row r="1286" spans="1:4">
      <c r="A1286" t="s">
        <v>278</v>
      </c>
      <c r="B1286" t="s">
        <v>250</v>
      </c>
      <c r="C1286" s="89">
        <v>45689</v>
      </c>
      <c r="D1286">
        <v>8</v>
      </c>
    </row>
    <row r="1287" spans="1:4">
      <c r="A1287" t="s">
        <v>278</v>
      </c>
      <c r="B1287" t="s">
        <v>250</v>
      </c>
      <c r="C1287" s="89">
        <v>45692</v>
      </c>
      <c r="D1287">
        <v>8</v>
      </c>
    </row>
    <row r="1288" spans="1:4">
      <c r="A1288" t="s">
        <v>278</v>
      </c>
      <c r="B1288" t="s">
        <v>250</v>
      </c>
      <c r="C1288" s="89">
        <v>45693</v>
      </c>
      <c r="D1288">
        <v>6</v>
      </c>
    </row>
    <row r="1289" spans="1:4">
      <c r="A1289" t="s">
        <v>278</v>
      </c>
      <c r="B1289" t="s">
        <v>250</v>
      </c>
      <c r="C1289" s="89">
        <v>45697</v>
      </c>
      <c r="D1289">
        <v>8</v>
      </c>
    </row>
    <row r="1290" spans="1:4">
      <c r="A1290" t="s">
        <v>278</v>
      </c>
      <c r="B1290" t="s">
        <v>250</v>
      </c>
      <c r="C1290" s="89">
        <v>45700</v>
      </c>
      <c r="D1290">
        <v>8</v>
      </c>
    </row>
    <row r="1291" spans="1:4">
      <c r="A1291" t="s">
        <v>278</v>
      </c>
      <c r="B1291" t="s">
        <v>250</v>
      </c>
      <c r="C1291" s="89">
        <v>45704</v>
      </c>
      <c r="D1291">
        <v>8</v>
      </c>
    </row>
    <row r="1292" spans="1:4">
      <c r="A1292" t="s">
        <v>278</v>
      </c>
      <c r="B1292" t="s">
        <v>250</v>
      </c>
      <c r="C1292" s="89">
        <v>45707</v>
      </c>
      <c r="D1292">
        <v>5</v>
      </c>
    </row>
    <row r="1293" spans="1:4">
      <c r="A1293" t="s">
        <v>278</v>
      </c>
      <c r="B1293" t="s">
        <v>250</v>
      </c>
      <c r="C1293" s="89">
        <v>45709</v>
      </c>
      <c r="D1293">
        <v>5</v>
      </c>
    </row>
    <row r="1294" spans="1:4">
      <c r="A1294" t="s">
        <v>278</v>
      </c>
      <c r="B1294" t="s">
        <v>250</v>
      </c>
      <c r="C1294" s="89">
        <v>45711</v>
      </c>
      <c r="D1294">
        <v>2</v>
      </c>
    </row>
    <row r="1295" spans="1:4">
      <c r="A1295" t="s">
        <v>278</v>
      </c>
      <c r="B1295" t="s">
        <v>250</v>
      </c>
      <c r="C1295" s="89">
        <v>45715</v>
      </c>
      <c r="D1295">
        <v>6</v>
      </c>
    </row>
    <row r="1296" spans="1:4">
      <c r="A1296" t="s">
        <v>278</v>
      </c>
      <c r="B1296" t="s">
        <v>250</v>
      </c>
      <c r="C1296" s="89">
        <v>45716</v>
      </c>
      <c r="D1296">
        <v>6</v>
      </c>
    </row>
    <row r="1297" spans="1:4">
      <c r="A1297" t="s">
        <v>278</v>
      </c>
      <c r="B1297" t="s">
        <v>250</v>
      </c>
      <c r="C1297" s="89">
        <v>45721</v>
      </c>
      <c r="D1297">
        <v>4</v>
      </c>
    </row>
    <row r="1298" spans="1:4">
      <c r="A1298" t="s">
        <v>278</v>
      </c>
      <c r="B1298" t="s">
        <v>250</v>
      </c>
      <c r="C1298" s="89">
        <v>45726</v>
      </c>
      <c r="D1298">
        <v>8</v>
      </c>
    </row>
    <row r="1299" spans="1:4">
      <c r="A1299" t="s">
        <v>278</v>
      </c>
      <c r="B1299" t="s">
        <v>250</v>
      </c>
      <c r="C1299" s="89">
        <v>45732</v>
      </c>
      <c r="D1299">
        <v>4</v>
      </c>
    </row>
    <row r="1300" spans="1:4">
      <c r="A1300" t="s">
        <v>278</v>
      </c>
      <c r="B1300" t="s">
        <v>250</v>
      </c>
      <c r="C1300" s="89">
        <v>45733</v>
      </c>
      <c r="D1300">
        <v>6</v>
      </c>
    </row>
    <row r="1301" spans="1:4">
      <c r="A1301" t="s">
        <v>278</v>
      </c>
      <c r="B1301" t="s">
        <v>250</v>
      </c>
      <c r="C1301" s="89">
        <v>45742</v>
      </c>
      <c r="D1301">
        <v>8</v>
      </c>
    </row>
    <row r="1302" spans="1:4">
      <c r="A1302" t="s">
        <v>278</v>
      </c>
      <c r="B1302" t="s">
        <v>250</v>
      </c>
      <c r="C1302" s="89">
        <v>45744</v>
      </c>
      <c r="D1302">
        <v>1</v>
      </c>
    </row>
    <row r="1303" spans="1:4">
      <c r="A1303" t="s">
        <v>278</v>
      </c>
      <c r="B1303" t="s">
        <v>250</v>
      </c>
      <c r="C1303" s="89">
        <v>45747</v>
      </c>
      <c r="D1303">
        <v>1</v>
      </c>
    </row>
    <row r="1304" spans="1:4">
      <c r="A1304" t="s">
        <v>62</v>
      </c>
      <c r="B1304" t="s">
        <v>251</v>
      </c>
      <c r="C1304" s="89">
        <v>45659</v>
      </c>
      <c r="D1304">
        <v>7</v>
      </c>
    </row>
    <row r="1305" spans="1:4">
      <c r="A1305" t="s">
        <v>62</v>
      </c>
      <c r="B1305" t="s">
        <v>251</v>
      </c>
      <c r="C1305" s="89">
        <v>45662</v>
      </c>
      <c r="D1305">
        <v>6</v>
      </c>
    </row>
    <row r="1306" spans="1:4">
      <c r="A1306" t="s">
        <v>62</v>
      </c>
      <c r="B1306" t="s">
        <v>251</v>
      </c>
      <c r="C1306" s="89">
        <v>45665</v>
      </c>
      <c r="D1306">
        <v>8</v>
      </c>
    </row>
    <row r="1307" spans="1:4">
      <c r="A1307" t="s">
        <v>62</v>
      </c>
      <c r="B1307" t="s">
        <v>251</v>
      </c>
      <c r="C1307" s="89">
        <v>45666</v>
      </c>
      <c r="D1307">
        <v>2</v>
      </c>
    </row>
    <row r="1308" spans="1:4">
      <c r="A1308" t="s">
        <v>62</v>
      </c>
      <c r="B1308" t="s">
        <v>251</v>
      </c>
      <c r="C1308" s="89">
        <v>45667</v>
      </c>
      <c r="D1308">
        <v>8</v>
      </c>
    </row>
    <row r="1309" spans="1:4">
      <c r="A1309" t="s">
        <v>62</v>
      </c>
      <c r="B1309" t="s">
        <v>251</v>
      </c>
      <c r="C1309" s="89">
        <v>45671</v>
      </c>
      <c r="D1309">
        <v>1</v>
      </c>
    </row>
    <row r="1310" spans="1:4">
      <c r="A1310" t="s">
        <v>62</v>
      </c>
      <c r="B1310" t="s">
        <v>251</v>
      </c>
      <c r="C1310" s="89">
        <v>45674</v>
      </c>
      <c r="D1310">
        <v>1</v>
      </c>
    </row>
    <row r="1311" spans="1:4">
      <c r="A1311" t="s">
        <v>62</v>
      </c>
      <c r="B1311" t="s">
        <v>251</v>
      </c>
      <c r="C1311" s="89">
        <v>45675</v>
      </c>
      <c r="D1311">
        <v>8</v>
      </c>
    </row>
    <row r="1312" spans="1:4">
      <c r="A1312" t="s">
        <v>62</v>
      </c>
      <c r="B1312" t="s">
        <v>251</v>
      </c>
      <c r="C1312" s="89">
        <v>45676</v>
      </c>
      <c r="D1312">
        <v>8</v>
      </c>
    </row>
    <row r="1313" spans="1:4">
      <c r="A1313" t="s">
        <v>62</v>
      </c>
      <c r="B1313" t="s">
        <v>251</v>
      </c>
      <c r="C1313" s="89">
        <v>45680</v>
      </c>
      <c r="D1313">
        <v>8</v>
      </c>
    </row>
    <row r="1314" spans="1:4">
      <c r="A1314" t="s">
        <v>62</v>
      </c>
      <c r="B1314" t="s">
        <v>251</v>
      </c>
      <c r="C1314" s="89">
        <v>45682</v>
      </c>
      <c r="D1314">
        <v>7</v>
      </c>
    </row>
    <row r="1315" spans="1:4">
      <c r="A1315" t="s">
        <v>62</v>
      </c>
      <c r="B1315" t="s">
        <v>251</v>
      </c>
      <c r="C1315" s="89">
        <v>45685</v>
      </c>
      <c r="D1315">
        <v>4</v>
      </c>
    </row>
    <row r="1316" spans="1:4">
      <c r="A1316" t="s">
        <v>62</v>
      </c>
      <c r="B1316" t="s">
        <v>251</v>
      </c>
      <c r="C1316" s="89">
        <v>45689</v>
      </c>
      <c r="D1316">
        <v>1</v>
      </c>
    </row>
    <row r="1317" spans="1:4">
      <c r="A1317" t="s">
        <v>62</v>
      </c>
      <c r="B1317" t="s">
        <v>251</v>
      </c>
      <c r="C1317" s="89">
        <v>45691</v>
      </c>
      <c r="D1317">
        <v>8</v>
      </c>
    </row>
    <row r="1318" spans="1:4">
      <c r="A1318" t="s">
        <v>62</v>
      </c>
      <c r="B1318" t="s">
        <v>251</v>
      </c>
      <c r="C1318" s="89">
        <v>45697</v>
      </c>
      <c r="D1318">
        <v>5</v>
      </c>
    </row>
    <row r="1319" spans="1:4">
      <c r="A1319" t="s">
        <v>62</v>
      </c>
      <c r="B1319" t="s">
        <v>251</v>
      </c>
      <c r="C1319" s="89">
        <v>45700</v>
      </c>
      <c r="D1319">
        <v>3</v>
      </c>
    </row>
    <row r="1320" spans="1:4">
      <c r="A1320" t="s">
        <v>62</v>
      </c>
      <c r="B1320" t="s">
        <v>251</v>
      </c>
      <c r="C1320" s="89">
        <v>45701</v>
      </c>
      <c r="D1320">
        <v>1</v>
      </c>
    </row>
    <row r="1321" spans="1:4">
      <c r="A1321" t="s">
        <v>62</v>
      </c>
      <c r="B1321" t="s">
        <v>251</v>
      </c>
      <c r="C1321" s="89">
        <v>45706</v>
      </c>
      <c r="D1321">
        <v>8</v>
      </c>
    </row>
    <row r="1322" spans="1:4">
      <c r="A1322" t="s">
        <v>62</v>
      </c>
      <c r="B1322" t="s">
        <v>251</v>
      </c>
      <c r="C1322" s="89">
        <v>45707</v>
      </c>
      <c r="D1322">
        <v>7</v>
      </c>
    </row>
    <row r="1323" spans="1:4">
      <c r="A1323" t="s">
        <v>62</v>
      </c>
      <c r="B1323" t="s">
        <v>251</v>
      </c>
      <c r="C1323" s="89">
        <v>45710</v>
      </c>
      <c r="D1323">
        <v>4</v>
      </c>
    </row>
    <row r="1324" spans="1:4">
      <c r="A1324" t="s">
        <v>62</v>
      </c>
      <c r="B1324" t="s">
        <v>251</v>
      </c>
      <c r="C1324" s="89">
        <v>45711</v>
      </c>
      <c r="D1324">
        <v>7</v>
      </c>
    </row>
    <row r="1325" spans="1:4">
      <c r="A1325" t="s">
        <v>62</v>
      </c>
      <c r="B1325" t="s">
        <v>251</v>
      </c>
      <c r="C1325" s="89">
        <v>45712</v>
      </c>
      <c r="D1325">
        <v>5</v>
      </c>
    </row>
    <row r="1326" spans="1:4">
      <c r="A1326" t="s">
        <v>62</v>
      </c>
      <c r="B1326" t="s">
        <v>251</v>
      </c>
      <c r="C1326" s="89">
        <v>45713</v>
      </c>
      <c r="D1326">
        <v>6</v>
      </c>
    </row>
    <row r="1327" spans="1:4">
      <c r="A1327" t="s">
        <v>62</v>
      </c>
      <c r="B1327" t="s">
        <v>251</v>
      </c>
      <c r="C1327" s="89">
        <v>45718</v>
      </c>
      <c r="D1327">
        <v>3</v>
      </c>
    </row>
    <row r="1328" spans="1:4">
      <c r="A1328" t="s">
        <v>62</v>
      </c>
      <c r="B1328" t="s">
        <v>251</v>
      </c>
      <c r="C1328" s="89">
        <v>45719</v>
      </c>
      <c r="D1328">
        <v>6</v>
      </c>
    </row>
    <row r="1329" spans="1:4">
      <c r="A1329" t="s">
        <v>62</v>
      </c>
      <c r="B1329" t="s">
        <v>251</v>
      </c>
      <c r="C1329" s="89">
        <v>45720</v>
      </c>
      <c r="D1329">
        <v>5</v>
      </c>
    </row>
    <row r="1330" spans="1:4">
      <c r="A1330" t="s">
        <v>62</v>
      </c>
      <c r="B1330" t="s">
        <v>251</v>
      </c>
      <c r="C1330" s="89">
        <v>45722</v>
      </c>
      <c r="D1330">
        <v>8</v>
      </c>
    </row>
    <row r="1331" spans="1:4">
      <c r="A1331" t="s">
        <v>62</v>
      </c>
      <c r="B1331" t="s">
        <v>251</v>
      </c>
      <c r="C1331" s="89">
        <v>45723</v>
      </c>
      <c r="D1331">
        <v>8</v>
      </c>
    </row>
    <row r="1332" spans="1:4">
      <c r="A1332" t="s">
        <v>62</v>
      </c>
      <c r="B1332" t="s">
        <v>251</v>
      </c>
      <c r="C1332" s="89">
        <v>45724</v>
      </c>
      <c r="D1332">
        <v>4</v>
      </c>
    </row>
    <row r="1333" spans="1:4">
      <c r="A1333" t="s">
        <v>62</v>
      </c>
      <c r="B1333" t="s">
        <v>251</v>
      </c>
      <c r="C1333" s="89">
        <v>45727</v>
      </c>
      <c r="D1333">
        <v>2</v>
      </c>
    </row>
    <row r="1334" spans="1:4">
      <c r="A1334" t="s">
        <v>62</v>
      </c>
      <c r="B1334" t="s">
        <v>251</v>
      </c>
      <c r="C1334" s="89">
        <v>45730</v>
      </c>
      <c r="D1334">
        <v>5</v>
      </c>
    </row>
    <row r="1335" spans="1:4">
      <c r="A1335" t="s">
        <v>62</v>
      </c>
      <c r="B1335" t="s">
        <v>251</v>
      </c>
      <c r="C1335" s="89">
        <v>45733</v>
      </c>
      <c r="D1335">
        <v>4</v>
      </c>
    </row>
    <row r="1336" spans="1:4">
      <c r="A1336" t="s">
        <v>62</v>
      </c>
      <c r="B1336" t="s">
        <v>251</v>
      </c>
      <c r="C1336" s="89">
        <v>45734</v>
      </c>
      <c r="D1336">
        <v>4</v>
      </c>
    </row>
    <row r="1337" spans="1:4">
      <c r="A1337" t="s">
        <v>62</v>
      </c>
      <c r="B1337" t="s">
        <v>251</v>
      </c>
      <c r="C1337" s="89">
        <v>45738</v>
      </c>
      <c r="D1337">
        <v>8</v>
      </c>
    </row>
    <row r="1338" spans="1:4">
      <c r="A1338" t="s">
        <v>62</v>
      </c>
      <c r="B1338" t="s">
        <v>251</v>
      </c>
      <c r="C1338" s="89">
        <v>45739</v>
      </c>
      <c r="D1338">
        <v>8</v>
      </c>
    </row>
    <row r="1339" spans="1:4">
      <c r="A1339" t="s">
        <v>62</v>
      </c>
      <c r="B1339" t="s">
        <v>251</v>
      </c>
      <c r="C1339" s="89">
        <v>45740</v>
      </c>
      <c r="D1339">
        <v>3</v>
      </c>
    </row>
    <row r="1340" spans="1:4">
      <c r="A1340" t="s">
        <v>62</v>
      </c>
      <c r="B1340" t="s">
        <v>251</v>
      </c>
      <c r="C1340" s="89">
        <v>45747</v>
      </c>
      <c r="D1340">
        <v>7</v>
      </c>
    </row>
    <row r="1341" spans="1:4">
      <c r="A1341" t="s">
        <v>196</v>
      </c>
      <c r="B1341" t="s">
        <v>252</v>
      </c>
      <c r="C1341" s="89">
        <v>45662</v>
      </c>
      <c r="D1341">
        <v>3</v>
      </c>
    </row>
    <row r="1342" spans="1:4">
      <c r="A1342" t="s">
        <v>196</v>
      </c>
      <c r="B1342" t="s">
        <v>252</v>
      </c>
      <c r="C1342" s="89">
        <v>45665</v>
      </c>
      <c r="D1342">
        <v>6</v>
      </c>
    </row>
    <row r="1343" spans="1:4">
      <c r="A1343" t="s">
        <v>196</v>
      </c>
      <c r="B1343" t="s">
        <v>252</v>
      </c>
      <c r="C1343" s="89">
        <v>45667</v>
      </c>
      <c r="D1343">
        <v>8</v>
      </c>
    </row>
    <row r="1344" spans="1:4">
      <c r="A1344" t="s">
        <v>196</v>
      </c>
      <c r="B1344" t="s">
        <v>252</v>
      </c>
      <c r="C1344" s="89">
        <v>45675</v>
      </c>
      <c r="D1344">
        <v>5</v>
      </c>
    </row>
    <row r="1345" spans="1:4">
      <c r="A1345" t="s">
        <v>196</v>
      </c>
      <c r="B1345" t="s">
        <v>252</v>
      </c>
      <c r="C1345" s="89">
        <v>45677</v>
      </c>
      <c r="D1345">
        <v>8</v>
      </c>
    </row>
    <row r="1346" spans="1:4">
      <c r="A1346" t="s">
        <v>196</v>
      </c>
      <c r="B1346" t="s">
        <v>252</v>
      </c>
      <c r="C1346" s="89">
        <v>45678</v>
      </c>
      <c r="D1346">
        <v>5</v>
      </c>
    </row>
    <row r="1347" spans="1:4">
      <c r="A1347" t="s">
        <v>196</v>
      </c>
      <c r="B1347" t="s">
        <v>252</v>
      </c>
      <c r="C1347" s="89">
        <v>45679</v>
      </c>
      <c r="D1347">
        <v>3</v>
      </c>
    </row>
    <row r="1348" spans="1:4">
      <c r="A1348" t="s">
        <v>196</v>
      </c>
      <c r="B1348" t="s">
        <v>252</v>
      </c>
      <c r="C1348" s="89">
        <v>45680</v>
      </c>
      <c r="D1348">
        <v>7</v>
      </c>
    </row>
    <row r="1349" spans="1:4">
      <c r="A1349" t="s">
        <v>196</v>
      </c>
      <c r="B1349" t="s">
        <v>252</v>
      </c>
      <c r="C1349" s="89">
        <v>45681</v>
      </c>
      <c r="D1349">
        <v>3</v>
      </c>
    </row>
    <row r="1350" spans="1:4">
      <c r="A1350" t="s">
        <v>196</v>
      </c>
      <c r="B1350" t="s">
        <v>252</v>
      </c>
      <c r="C1350" s="89">
        <v>45682</v>
      </c>
      <c r="D1350">
        <v>8</v>
      </c>
    </row>
    <row r="1351" spans="1:4">
      <c r="A1351" t="s">
        <v>196</v>
      </c>
      <c r="B1351" t="s">
        <v>252</v>
      </c>
      <c r="C1351" s="89">
        <v>45683</v>
      </c>
      <c r="D1351">
        <v>7</v>
      </c>
    </row>
    <row r="1352" spans="1:4">
      <c r="A1352" t="s">
        <v>196</v>
      </c>
      <c r="B1352" t="s">
        <v>252</v>
      </c>
      <c r="C1352" s="89">
        <v>45684</v>
      </c>
      <c r="D1352">
        <v>6</v>
      </c>
    </row>
    <row r="1353" spans="1:4">
      <c r="A1353" t="s">
        <v>196</v>
      </c>
      <c r="B1353" t="s">
        <v>252</v>
      </c>
      <c r="C1353" s="89">
        <v>45687</v>
      </c>
      <c r="D1353">
        <v>5</v>
      </c>
    </row>
    <row r="1354" spans="1:4">
      <c r="A1354" t="s">
        <v>196</v>
      </c>
      <c r="B1354" t="s">
        <v>252</v>
      </c>
      <c r="C1354" s="89">
        <v>45688</v>
      </c>
      <c r="D1354">
        <v>2</v>
      </c>
    </row>
    <row r="1355" spans="1:4">
      <c r="A1355" t="s">
        <v>196</v>
      </c>
      <c r="B1355" t="s">
        <v>252</v>
      </c>
      <c r="C1355" s="89">
        <v>45690</v>
      </c>
      <c r="D1355">
        <v>8</v>
      </c>
    </row>
    <row r="1356" spans="1:4">
      <c r="A1356" t="s">
        <v>196</v>
      </c>
      <c r="B1356" t="s">
        <v>252</v>
      </c>
      <c r="C1356" s="89">
        <v>45691</v>
      </c>
      <c r="D1356">
        <v>5</v>
      </c>
    </row>
    <row r="1357" spans="1:4">
      <c r="A1357" t="s">
        <v>196</v>
      </c>
      <c r="B1357" t="s">
        <v>252</v>
      </c>
      <c r="C1357" s="89">
        <v>45694</v>
      </c>
      <c r="D1357">
        <v>3</v>
      </c>
    </row>
    <row r="1358" spans="1:4">
      <c r="A1358" t="s">
        <v>196</v>
      </c>
      <c r="B1358" t="s">
        <v>252</v>
      </c>
      <c r="C1358" s="89">
        <v>45700</v>
      </c>
      <c r="D1358">
        <v>8</v>
      </c>
    </row>
    <row r="1359" spans="1:4">
      <c r="A1359" t="s">
        <v>196</v>
      </c>
      <c r="B1359" t="s">
        <v>252</v>
      </c>
      <c r="C1359" s="89">
        <v>45704</v>
      </c>
      <c r="D1359">
        <v>8</v>
      </c>
    </row>
    <row r="1360" spans="1:4">
      <c r="A1360" t="s">
        <v>196</v>
      </c>
      <c r="B1360" t="s">
        <v>252</v>
      </c>
      <c r="C1360" s="89">
        <v>45709</v>
      </c>
      <c r="D1360">
        <v>8</v>
      </c>
    </row>
    <row r="1361" spans="1:4">
      <c r="A1361" t="s">
        <v>196</v>
      </c>
      <c r="B1361" t="s">
        <v>252</v>
      </c>
      <c r="C1361" s="89">
        <v>45711</v>
      </c>
      <c r="D1361">
        <v>8</v>
      </c>
    </row>
    <row r="1362" spans="1:4">
      <c r="A1362" t="s">
        <v>196</v>
      </c>
      <c r="B1362" t="s">
        <v>252</v>
      </c>
      <c r="C1362" s="89">
        <v>45713</v>
      </c>
      <c r="D1362">
        <v>4</v>
      </c>
    </row>
    <row r="1363" spans="1:4">
      <c r="A1363" t="s">
        <v>196</v>
      </c>
      <c r="B1363" t="s">
        <v>252</v>
      </c>
      <c r="C1363" s="89">
        <v>45718</v>
      </c>
      <c r="D1363">
        <v>8</v>
      </c>
    </row>
    <row r="1364" spans="1:4">
      <c r="A1364" t="s">
        <v>196</v>
      </c>
      <c r="B1364" t="s">
        <v>252</v>
      </c>
      <c r="C1364" s="89">
        <v>45719</v>
      </c>
      <c r="D1364">
        <v>7</v>
      </c>
    </row>
    <row r="1365" spans="1:4">
      <c r="A1365" t="s">
        <v>196</v>
      </c>
      <c r="B1365" t="s">
        <v>252</v>
      </c>
      <c r="C1365" s="89">
        <v>45723</v>
      </c>
      <c r="D1365">
        <v>2</v>
      </c>
    </row>
    <row r="1366" spans="1:4">
      <c r="A1366" t="s">
        <v>196</v>
      </c>
      <c r="B1366" t="s">
        <v>252</v>
      </c>
      <c r="C1366" s="89">
        <v>45725</v>
      </c>
      <c r="D1366">
        <v>8</v>
      </c>
    </row>
    <row r="1367" spans="1:4">
      <c r="A1367" t="s">
        <v>196</v>
      </c>
      <c r="B1367" t="s">
        <v>252</v>
      </c>
      <c r="C1367" s="89">
        <v>45727</v>
      </c>
      <c r="D1367">
        <v>8</v>
      </c>
    </row>
    <row r="1368" spans="1:4">
      <c r="A1368" t="s">
        <v>196</v>
      </c>
      <c r="B1368" t="s">
        <v>252</v>
      </c>
      <c r="C1368" s="89">
        <v>45731</v>
      </c>
      <c r="D1368">
        <v>8</v>
      </c>
    </row>
    <row r="1369" spans="1:4">
      <c r="A1369" t="s">
        <v>196</v>
      </c>
      <c r="B1369" t="s">
        <v>252</v>
      </c>
      <c r="C1369" s="89">
        <v>45736</v>
      </c>
      <c r="D1369">
        <v>8</v>
      </c>
    </row>
    <row r="1370" spans="1:4">
      <c r="A1370" t="s">
        <v>196</v>
      </c>
      <c r="B1370" t="s">
        <v>252</v>
      </c>
      <c r="C1370" s="89">
        <v>45740</v>
      </c>
      <c r="D1370">
        <v>3</v>
      </c>
    </row>
    <row r="1371" spans="1:4">
      <c r="A1371" t="s">
        <v>196</v>
      </c>
      <c r="B1371" t="s">
        <v>252</v>
      </c>
      <c r="C1371" s="89">
        <v>45744</v>
      </c>
      <c r="D1371">
        <v>6</v>
      </c>
    </row>
    <row r="1372" spans="1:4">
      <c r="A1372" t="s">
        <v>196</v>
      </c>
      <c r="B1372" t="s">
        <v>252</v>
      </c>
      <c r="C1372" s="89">
        <v>45747</v>
      </c>
      <c r="D1372">
        <v>8</v>
      </c>
    </row>
    <row r="1373" spans="1:4">
      <c r="A1373" t="s">
        <v>51</v>
      </c>
      <c r="B1373" t="s">
        <v>252</v>
      </c>
      <c r="C1373" s="89">
        <v>45660</v>
      </c>
      <c r="D1373">
        <v>4</v>
      </c>
    </row>
    <row r="1374" spans="1:4">
      <c r="A1374" t="s">
        <v>51</v>
      </c>
      <c r="B1374" t="s">
        <v>252</v>
      </c>
      <c r="C1374" s="89">
        <v>45662</v>
      </c>
      <c r="D1374">
        <v>6</v>
      </c>
    </row>
    <row r="1375" spans="1:4">
      <c r="A1375" t="s">
        <v>51</v>
      </c>
      <c r="B1375" t="s">
        <v>252</v>
      </c>
      <c r="C1375" s="89">
        <v>45669</v>
      </c>
      <c r="D1375">
        <v>3</v>
      </c>
    </row>
    <row r="1376" spans="1:4">
      <c r="A1376" t="s">
        <v>51</v>
      </c>
      <c r="B1376" t="s">
        <v>252</v>
      </c>
      <c r="C1376" s="89">
        <v>45673</v>
      </c>
      <c r="D1376">
        <v>3</v>
      </c>
    </row>
    <row r="1377" spans="1:4">
      <c r="A1377" t="s">
        <v>51</v>
      </c>
      <c r="B1377" t="s">
        <v>252</v>
      </c>
      <c r="C1377" s="89">
        <v>45674</v>
      </c>
      <c r="D1377">
        <v>8</v>
      </c>
    </row>
    <row r="1378" spans="1:4">
      <c r="A1378" t="s">
        <v>51</v>
      </c>
      <c r="B1378" t="s">
        <v>252</v>
      </c>
      <c r="C1378" s="89">
        <v>45676</v>
      </c>
      <c r="D1378">
        <v>7</v>
      </c>
    </row>
    <row r="1379" spans="1:4">
      <c r="A1379" t="s">
        <v>51</v>
      </c>
      <c r="B1379" t="s">
        <v>252</v>
      </c>
      <c r="C1379" s="89">
        <v>45677</v>
      </c>
      <c r="D1379">
        <v>1</v>
      </c>
    </row>
    <row r="1380" spans="1:4">
      <c r="A1380" t="s">
        <v>51</v>
      </c>
      <c r="B1380" t="s">
        <v>252</v>
      </c>
      <c r="C1380" s="89">
        <v>45678</v>
      </c>
      <c r="D1380">
        <v>3</v>
      </c>
    </row>
    <row r="1381" spans="1:4">
      <c r="A1381" t="s">
        <v>51</v>
      </c>
      <c r="B1381" t="s">
        <v>252</v>
      </c>
      <c r="C1381" s="89">
        <v>45680</v>
      </c>
      <c r="D1381">
        <v>5</v>
      </c>
    </row>
    <row r="1382" spans="1:4">
      <c r="A1382" t="s">
        <v>51</v>
      </c>
      <c r="B1382" t="s">
        <v>252</v>
      </c>
      <c r="C1382" s="89">
        <v>45681</v>
      </c>
      <c r="D1382">
        <v>1</v>
      </c>
    </row>
    <row r="1383" spans="1:4">
      <c r="A1383" t="s">
        <v>51</v>
      </c>
      <c r="B1383" t="s">
        <v>252</v>
      </c>
      <c r="C1383" s="89">
        <v>45682</v>
      </c>
      <c r="D1383">
        <v>8</v>
      </c>
    </row>
    <row r="1384" spans="1:4">
      <c r="A1384" t="s">
        <v>51</v>
      </c>
      <c r="B1384" t="s">
        <v>252</v>
      </c>
      <c r="C1384" s="89">
        <v>45684</v>
      </c>
      <c r="D1384">
        <v>8</v>
      </c>
    </row>
    <row r="1385" spans="1:4">
      <c r="A1385" t="s">
        <v>51</v>
      </c>
      <c r="B1385" t="s">
        <v>252</v>
      </c>
      <c r="C1385" s="89">
        <v>45685</v>
      </c>
      <c r="D1385">
        <v>5</v>
      </c>
    </row>
    <row r="1386" spans="1:4">
      <c r="A1386" t="s">
        <v>51</v>
      </c>
      <c r="B1386" t="s">
        <v>252</v>
      </c>
      <c r="C1386" s="89">
        <v>45687</v>
      </c>
      <c r="D1386">
        <v>2</v>
      </c>
    </row>
    <row r="1387" spans="1:4">
      <c r="A1387" t="s">
        <v>51</v>
      </c>
      <c r="B1387" t="s">
        <v>252</v>
      </c>
      <c r="C1387" s="89">
        <v>45691</v>
      </c>
      <c r="D1387">
        <v>1</v>
      </c>
    </row>
    <row r="1388" spans="1:4">
      <c r="A1388" t="s">
        <v>51</v>
      </c>
      <c r="B1388" t="s">
        <v>252</v>
      </c>
      <c r="C1388" s="89">
        <v>45697</v>
      </c>
      <c r="D1388">
        <v>4</v>
      </c>
    </row>
    <row r="1389" spans="1:4">
      <c r="A1389" t="s">
        <v>51</v>
      </c>
      <c r="B1389" t="s">
        <v>252</v>
      </c>
      <c r="C1389" s="89">
        <v>45699</v>
      </c>
      <c r="D1389">
        <v>7</v>
      </c>
    </row>
    <row r="1390" spans="1:4">
      <c r="A1390" t="s">
        <v>51</v>
      </c>
      <c r="B1390" t="s">
        <v>252</v>
      </c>
      <c r="C1390" s="89">
        <v>45700</v>
      </c>
      <c r="D1390">
        <v>5</v>
      </c>
    </row>
    <row r="1391" spans="1:4">
      <c r="A1391" t="s">
        <v>51</v>
      </c>
      <c r="B1391" t="s">
        <v>252</v>
      </c>
      <c r="C1391" s="89">
        <v>45703</v>
      </c>
      <c r="D1391">
        <v>5</v>
      </c>
    </row>
    <row r="1392" spans="1:4">
      <c r="A1392" t="s">
        <v>51</v>
      </c>
      <c r="B1392" t="s">
        <v>252</v>
      </c>
      <c r="C1392" s="89">
        <v>45704</v>
      </c>
      <c r="D1392">
        <v>5</v>
      </c>
    </row>
    <row r="1393" spans="1:4">
      <c r="A1393" t="s">
        <v>51</v>
      </c>
      <c r="B1393" t="s">
        <v>252</v>
      </c>
      <c r="C1393" s="89">
        <v>45705</v>
      </c>
      <c r="D1393">
        <v>8</v>
      </c>
    </row>
    <row r="1394" spans="1:4">
      <c r="A1394" t="s">
        <v>51</v>
      </c>
      <c r="B1394" t="s">
        <v>252</v>
      </c>
      <c r="C1394" s="89">
        <v>45707</v>
      </c>
      <c r="D1394">
        <v>2</v>
      </c>
    </row>
    <row r="1395" spans="1:4">
      <c r="A1395" t="s">
        <v>51</v>
      </c>
      <c r="B1395" t="s">
        <v>252</v>
      </c>
      <c r="C1395" s="89">
        <v>45709</v>
      </c>
      <c r="D1395">
        <v>7</v>
      </c>
    </row>
    <row r="1396" spans="1:4">
      <c r="A1396" t="s">
        <v>51</v>
      </c>
      <c r="B1396" t="s">
        <v>252</v>
      </c>
      <c r="C1396" s="89">
        <v>45711</v>
      </c>
      <c r="D1396">
        <v>4</v>
      </c>
    </row>
    <row r="1397" spans="1:4">
      <c r="A1397" t="s">
        <v>51</v>
      </c>
      <c r="B1397" t="s">
        <v>252</v>
      </c>
      <c r="C1397" s="89">
        <v>45712</v>
      </c>
      <c r="D1397">
        <v>3</v>
      </c>
    </row>
    <row r="1398" spans="1:4">
      <c r="A1398" t="s">
        <v>51</v>
      </c>
      <c r="B1398" t="s">
        <v>252</v>
      </c>
      <c r="C1398" s="89">
        <v>45714</v>
      </c>
      <c r="D1398">
        <v>3</v>
      </c>
    </row>
    <row r="1399" spans="1:4">
      <c r="A1399" t="s">
        <v>51</v>
      </c>
      <c r="B1399" t="s">
        <v>252</v>
      </c>
      <c r="C1399" s="89">
        <v>45718</v>
      </c>
      <c r="D1399">
        <v>1</v>
      </c>
    </row>
    <row r="1400" spans="1:4">
      <c r="A1400" t="s">
        <v>51</v>
      </c>
      <c r="B1400" t="s">
        <v>252</v>
      </c>
      <c r="C1400" s="89">
        <v>45722</v>
      </c>
      <c r="D1400">
        <v>2</v>
      </c>
    </row>
    <row r="1401" spans="1:4">
      <c r="A1401" t="s">
        <v>51</v>
      </c>
      <c r="B1401" t="s">
        <v>252</v>
      </c>
      <c r="C1401" s="89">
        <v>45723</v>
      </c>
      <c r="D1401">
        <v>6</v>
      </c>
    </row>
    <row r="1402" spans="1:4">
      <c r="A1402" t="s">
        <v>51</v>
      </c>
      <c r="B1402" t="s">
        <v>252</v>
      </c>
      <c r="C1402" s="89">
        <v>45724</v>
      </c>
      <c r="D1402">
        <v>3</v>
      </c>
    </row>
    <row r="1403" spans="1:4">
      <c r="A1403" t="s">
        <v>51</v>
      </c>
      <c r="B1403" t="s">
        <v>252</v>
      </c>
      <c r="C1403" s="89">
        <v>45729</v>
      </c>
      <c r="D1403">
        <v>8</v>
      </c>
    </row>
    <row r="1404" spans="1:4">
      <c r="A1404" t="s">
        <v>51</v>
      </c>
      <c r="B1404" t="s">
        <v>252</v>
      </c>
      <c r="C1404" s="89">
        <v>45730</v>
      </c>
      <c r="D1404">
        <v>5</v>
      </c>
    </row>
    <row r="1405" spans="1:4">
      <c r="A1405" t="s">
        <v>51</v>
      </c>
      <c r="B1405" t="s">
        <v>252</v>
      </c>
      <c r="C1405" s="89">
        <v>45733</v>
      </c>
      <c r="D1405">
        <v>8</v>
      </c>
    </row>
    <row r="1406" spans="1:4">
      <c r="A1406" t="s">
        <v>51</v>
      </c>
      <c r="B1406" t="s">
        <v>252</v>
      </c>
      <c r="C1406" s="89">
        <v>45738</v>
      </c>
      <c r="D1406">
        <v>8</v>
      </c>
    </row>
    <row r="1407" spans="1:4">
      <c r="A1407" t="s">
        <v>51</v>
      </c>
      <c r="B1407" t="s">
        <v>252</v>
      </c>
      <c r="C1407" s="89">
        <v>45742</v>
      </c>
      <c r="D1407">
        <v>3</v>
      </c>
    </row>
    <row r="1408" spans="1:4">
      <c r="A1408" t="s">
        <v>51</v>
      </c>
      <c r="B1408" t="s">
        <v>252</v>
      </c>
      <c r="C1408" s="89">
        <v>45747</v>
      </c>
      <c r="D1408">
        <v>5</v>
      </c>
    </row>
    <row r="1409" spans="1:4">
      <c r="A1409" t="s">
        <v>46</v>
      </c>
      <c r="B1409" t="s">
        <v>253</v>
      </c>
      <c r="C1409" s="89">
        <v>45661</v>
      </c>
      <c r="D1409">
        <v>5</v>
      </c>
    </row>
    <row r="1410" spans="1:4">
      <c r="A1410" t="s">
        <v>46</v>
      </c>
      <c r="B1410" t="s">
        <v>253</v>
      </c>
      <c r="C1410" s="89">
        <v>45662</v>
      </c>
      <c r="D1410">
        <v>5</v>
      </c>
    </row>
    <row r="1411" spans="1:4">
      <c r="A1411" t="s">
        <v>46</v>
      </c>
      <c r="B1411" t="s">
        <v>253</v>
      </c>
      <c r="C1411" s="89">
        <v>45664</v>
      </c>
      <c r="D1411">
        <v>7</v>
      </c>
    </row>
    <row r="1412" spans="1:4">
      <c r="A1412" t="s">
        <v>46</v>
      </c>
      <c r="B1412" t="s">
        <v>253</v>
      </c>
      <c r="C1412" s="89">
        <v>45665</v>
      </c>
      <c r="D1412">
        <v>8</v>
      </c>
    </row>
    <row r="1413" spans="1:4">
      <c r="A1413" t="s">
        <v>46</v>
      </c>
      <c r="B1413" t="s">
        <v>253</v>
      </c>
      <c r="C1413" s="89">
        <v>45668</v>
      </c>
      <c r="D1413">
        <v>1</v>
      </c>
    </row>
    <row r="1414" spans="1:4">
      <c r="A1414" t="s">
        <v>46</v>
      </c>
      <c r="B1414" t="s">
        <v>253</v>
      </c>
      <c r="C1414" s="89">
        <v>45670</v>
      </c>
      <c r="D1414">
        <v>4</v>
      </c>
    </row>
    <row r="1415" spans="1:4">
      <c r="A1415" t="s">
        <v>46</v>
      </c>
      <c r="B1415" t="s">
        <v>253</v>
      </c>
      <c r="C1415" s="89">
        <v>45671</v>
      </c>
      <c r="D1415">
        <v>6</v>
      </c>
    </row>
    <row r="1416" spans="1:4">
      <c r="A1416" t="s">
        <v>46</v>
      </c>
      <c r="B1416" t="s">
        <v>253</v>
      </c>
      <c r="C1416" s="89">
        <v>45679</v>
      </c>
      <c r="D1416">
        <v>2</v>
      </c>
    </row>
    <row r="1417" spans="1:4">
      <c r="A1417" t="s">
        <v>46</v>
      </c>
      <c r="B1417" t="s">
        <v>253</v>
      </c>
      <c r="C1417" s="89">
        <v>45684</v>
      </c>
      <c r="D1417">
        <v>3</v>
      </c>
    </row>
    <row r="1418" spans="1:4">
      <c r="A1418" t="s">
        <v>46</v>
      </c>
      <c r="B1418" t="s">
        <v>253</v>
      </c>
      <c r="C1418" s="89">
        <v>45686</v>
      </c>
      <c r="D1418">
        <v>8</v>
      </c>
    </row>
    <row r="1419" spans="1:4">
      <c r="A1419" t="s">
        <v>46</v>
      </c>
      <c r="B1419" t="s">
        <v>253</v>
      </c>
      <c r="C1419" s="89">
        <v>45689</v>
      </c>
      <c r="D1419">
        <v>4</v>
      </c>
    </row>
    <row r="1420" spans="1:4">
      <c r="A1420" t="s">
        <v>46</v>
      </c>
      <c r="B1420" t="s">
        <v>253</v>
      </c>
      <c r="C1420" s="89">
        <v>45691</v>
      </c>
      <c r="D1420">
        <v>2</v>
      </c>
    </row>
    <row r="1421" spans="1:4">
      <c r="A1421" t="s">
        <v>46</v>
      </c>
      <c r="B1421" t="s">
        <v>253</v>
      </c>
      <c r="C1421" s="89">
        <v>45692</v>
      </c>
      <c r="D1421">
        <v>8</v>
      </c>
    </row>
    <row r="1422" spans="1:4">
      <c r="A1422" t="s">
        <v>46</v>
      </c>
      <c r="B1422" t="s">
        <v>253</v>
      </c>
      <c r="C1422" s="89">
        <v>45695</v>
      </c>
      <c r="D1422">
        <v>5</v>
      </c>
    </row>
    <row r="1423" spans="1:4">
      <c r="A1423" t="s">
        <v>46</v>
      </c>
      <c r="B1423" t="s">
        <v>253</v>
      </c>
      <c r="C1423" s="89">
        <v>45697</v>
      </c>
      <c r="D1423">
        <v>5</v>
      </c>
    </row>
    <row r="1424" spans="1:4">
      <c r="A1424" t="s">
        <v>46</v>
      </c>
      <c r="B1424" t="s">
        <v>253</v>
      </c>
      <c r="C1424" s="89">
        <v>45699</v>
      </c>
      <c r="D1424">
        <v>7</v>
      </c>
    </row>
    <row r="1425" spans="1:4">
      <c r="A1425" t="s">
        <v>46</v>
      </c>
      <c r="B1425" t="s">
        <v>253</v>
      </c>
      <c r="C1425" s="89">
        <v>45700</v>
      </c>
      <c r="D1425">
        <v>2</v>
      </c>
    </row>
    <row r="1426" spans="1:4">
      <c r="A1426" t="s">
        <v>46</v>
      </c>
      <c r="B1426" t="s">
        <v>253</v>
      </c>
      <c r="C1426" s="89">
        <v>45703</v>
      </c>
      <c r="D1426">
        <v>4</v>
      </c>
    </row>
    <row r="1427" spans="1:4">
      <c r="A1427" t="s">
        <v>46</v>
      </c>
      <c r="B1427" t="s">
        <v>253</v>
      </c>
      <c r="C1427" s="89">
        <v>45704</v>
      </c>
      <c r="D1427">
        <v>7</v>
      </c>
    </row>
    <row r="1428" spans="1:4">
      <c r="A1428" t="s">
        <v>46</v>
      </c>
      <c r="B1428" t="s">
        <v>253</v>
      </c>
      <c r="C1428" s="89">
        <v>45708</v>
      </c>
      <c r="D1428">
        <v>1</v>
      </c>
    </row>
    <row r="1429" spans="1:4">
      <c r="A1429" t="s">
        <v>46</v>
      </c>
      <c r="B1429" t="s">
        <v>253</v>
      </c>
      <c r="C1429" s="89">
        <v>45709</v>
      </c>
      <c r="D1429">
        <v>4</v>
      </c>
    </row>
    <row r="1430" spans="1:4">
      <c r="A1430" t="s">
        <v>46</v>
      </c>
      <c r="B1430" t="s">
        <v>253</v>
      </c>
      <c r="C1430" s="89">
        <v>45710</v>
      </c>
      <c r="D1430">
        <v>8</v>
      </c>
    </row>
    <row r="1431" spans="1:4">
      <c r="A1431" t="s">
        <v>46</v>
      </c>
      <c r="B1431" t="s">
        <v>253</v>
      </c>
      <c r="C1431" s="89">
        <v>45711</v>
      </c>
      <c r="D1431">
        <v>8</v>
      </c>
    </row>
    <row r="1432" spans="1:4">
      <c r="A1432" t="s">
        <v>46</v>
      </c>
      <c r="B1432" t="s">
        <v>253</v>
      </c>
      <c r="C1432" s="89">
        <v>45717</v>
      </c>
      <c r="D1432">
        <v>8</v>
      </c>
    </row>
    <row r="1433" spans="1:4">
      <c r="A1433" t="s">
        <v>46</v>
      </c>
      <c r="B1433" t="s">
        <v>253</v>
      </c>
      <c r="C1433" s="89">
        <v>45720</v>
      </c>
      <c r="D1433">
        <v>8</v>
      </c>
    </row>
    <row r="1434" spans="1:4">
      <c r="A1434" t="s">
        <v>46</v>
      </c>
      <c r="B1434" t="s">
        <v>253</v>
      </c>
      <c r="C1434" s="89">
        <v>45721</v>
      </c>
      <c r="D1434">
        <v>8</v>
      </c>
    </row>
    <row r="1435" spans="1:4">
      <c r="A1435" t="s">
        <v>46</v>
      </c>
      <c r="B1435" t="s">
        <v>253</v>
      </c>
      <c r="C1435" s="89">
        <v>45722</v>
      </c>
      <c r="D1435">
        <v>8</v>
      </c>
    </row>
    <row r="1436" spans="1:4">
      <c r="A1436" t="s">
        <v>46</v>
      </c>
      <c r="B1436" t="s">
        <v>253</v>
      </c>
      <c r="C1436" s="89">
        <v>45728</v>
      </c>
      <c r="D1436">
        <v>8</v>
      </c>
    </row>
    <row r="1437" spans="1:4">
      <c r="A1437" t="s">
        <v>46</v>
      </c>
      <c r="B1437" t="s">
        <v>253</v>
      </c>
      <c r="C1437" s="89">
        <v>45730</v>
      </c>
      <c r="D1437">
        <v>1</v>
      </c>
    </row>
    <row r="1438" spans="1:4">
      <c r="A1438" t="s">
        <v>46</v>
      </c>
      <c r="B1438" t="s">
        <v>253</v>
      </c>
      <c r="C1438" s="89">
        <v>45731</v>
      </c>
      <c r="D1438">
        <v>3</v>
      </c>
    </row>
    <row r="1439" spans="1:4">
      <c r="A1439" t="s">
        <v>46</v>
      </c>
      <c r="B1439" t="s">
        <v>253</v>
      </c>
      <c r="C1439" s="89">
        <v>45734</v>
      </c>
      <c r="D1439">
        <v>8</v>
      </c>
    </row>
    <row r="1440" spans="1:4">
      <c r="A1440" t="s">
        <v>46</v>
      </c>
      <c r="B1440" t="s">
        <v>253</v>
      </c>
      <c r="C1440" s="89">
        <v>45735</v>
      </c>
      <c r="D1440">
        <v>8</v>
      </c>
    </row>
    <row r="1441" spans="1:4">
      <c r="A1441" t="s">
        <v>46</v>
      </c>
      <c r="B1441" t="s">
        <v>253</v>
      </c>
      <c r="C1441" s="89">
        <v>45736</v>
      </c>
      <c r="D1441">
        <v>8</v>
      </c>
    </row>
    <row r="1442" spans="1:4">
      <c r="A1442" t="s">
        <v>46</v>
      </c>
      <c r="B1442" t="s">
        <v>253</v>
      </c>
      <c r="C1442" s="89">
        <v>45739</v>
      </c>
      <c r="D1442">
        <v>2</v>
      </c>
    </row>
    <row r="1443" spans="1:4">
      <c r="A1443" t="s">
        <v>46</v>
      </c>
      <c r="B1443" t="s">
        <v>253</v>
      </c>
      <c r="C1443" s="89">
        <v>45740</v>
      </c>
      <c r="D1443">
        <v>8</v>
      </c>
    </row>
    <row r="1444" spans="1:4">
      <c r="A1444" t="s">
        <v>46</v>
      </c>
      <c r="B1444" t="s">
        <v>253</v>
      </c>
      <c r="C1444" s="89">
        <v>45741</v>
      </c>
      <c r="D1444">
        <v>1</v>
      </c>
    </row>
    <row r="1445" spans="1:4">
      <c r="A1445" t="s">
        <v>46</v>
      </c>
      <c r="B1445" t="s">
        <v>253</v>
      </c>
      <c r="C1445" s="89">
        <v>45744</v>
      </c>
      <c r="D1445">
        <v>4</v>
      </c>
    </row>
    <row r="1446" spans="1:4">
      <c r="A1446" t="s">
        <v>46</v>
      </c>
      <c r="B1446" t="s">
        <v>253</v>
      </c>
      <c r="C1446" s="89">
        <v>45747</v>
      </c>
      <c r="D1446">
        <v>4</v>
      </c>
    </row>
    <row r="1447" spans="1:4">
      <c r="A1447" t="s">
        <v>60</v>
      </c>
      <c r="B1447" t="s">
        <v>254</v>
      </c>
      <c r="C1447" s="89">
        <v>45658</v>
      </c>
      <c r="D1447">
        <v>4</v>
      </c>
    </row>
    <row r="1448" spans="1:4">
      <c r="A1448" t="s">
        <v>60</v>
      </c>
      <c r="B1448" t="s">
        <v>254</v>
      </c>
      <c r="C1448" s="89">
        <v>45660</v>
      </c>
      <c r="D1448">
        <v>2</v>
      </c>
    </row>
    <row r="1449" spans="1:4">
      <c r="A1449" t="s">
        <v>60</v>
      </c>
      <c r="B1449" t="s">
        <v>254</v>
      </c>
      <c r="C1449" s="89">
        <v>45662</v>
      </c>
      <c r="D1449">
        <v>8</v>
      </c>
    </row>
    <row r="1450" spans="1:4">
      <c r="A1450" t="s">
        <v>60</v>
      </c>
      <c r="B1450" t="s">
        <v>254</v>
      </c>
      <c r="C1450" s="89">
        <v>45664</v>
      </c>
      <c r="D1450">
        <v>8</v>
      </c>
    </row>
    <row r="1451" spans="1:4">
      <c r="A1451" t="s">
        <v>60</v>
      </c>
      <c r="B1451" t="s">
        <v>254</v>
      </c>
      <c r="C1451" s="89">
        <v>45666</v>
      </c>
      <c r="D1451">
        <v>3</v>
      </c>
    </row>
    <row r="1452" spans="1:4">
      <c r="A1452" t="s">
        <v>60</v>
      </c>
      <c r="B1452" t="s">
        <v>254</v>
      </c>
      <c r="C1452" s="89">
        <v>45667</v>
      </c>
      <c r="D1452">
        <v>7</v>
      </c>
    </row>
    <row r="1453" spans="1:4">
      <c r="A1453" t="s">
        <v>60</v>
      </c>
      <c r="B1453" t="s">
        <v>254</v>
      </c>
      <c r="C1453" s="89">
        <v>45668</v>
      </c>
      <c r="D1453">
        <v>7</v>
      </c>
    </row>
    <row r="1454" spans="1:4">
      <c r="A1454" t="s">
        <v>60</v>
      </c>
      <c r="B1454" t="s">
        <v>254</v>
      </c>
      <c r="C1454" s="89">
        <v>45669</v>
      </c>
      <c r="D1454">
        <v>8</v>
      </c>
    </row>
    <row r="1455" spans="1:4">
      <c r="A1455" t="s">
        <v>60</v>
      </c>
      <c r="B1455" t="s">
        <v>254</v>
      </c>
      <c r="C1455" s="89">
        <v>45670</v>
      </c>
      <c r="D1455">
        <v>7</v>
      </c>
    </row>
    <row r="1456" spans="1:4">
      <c r="A1456" t="s">
        <v>60</v>
      </c>
      <c r="B1456" t="s">
        <v>254</v>
      </c>
      <c r="C1456" s="89">
        <v>45672</v>
      </c>
      <c r="D1456">
        <v>6</v>
      </c>
    </row>
    <row r="1457" spans="1:4">
      <c r="A1457" t="s">
        <v>60</v>
      </c>
      <c r="B1457" t="s">
        <v>254</v>
      </c>
      <c r="C1457" s="89">
        <v>45677</v>
      </c>
      <c r="D1457">
        <v>4</v>
      </c>
    </row>
    <row r="1458" spans="1:4">
      <c r="A1458" t="s">
        <v>60</v>
      </c>
      <c r="B1458" t="s">
        <v>254</v>
      </c>
      <c r="C1458" s="89">
        <v>45679</v>
      </c>
      <c r="D1458">
        <v>8</v>
      </c>
    </row>
    <row r="1459" spans="1:4">
      <c r="A1459" t="s">
        <v>60</v>
      </c>
      <c r="B1459" t="s">
        <v>254</v>
      </c>
      <c r="C1459" s="89">
        <v>45685</v>
      </c>
      <c r="D1459">
        <v>8</v>
      </c>
    </row>
    <row r="1460" spans="1:4">
      <c r="A1460" t="s">
        <v>60</v>
      </c>
      <c r="B1460" t="s">
        <v>254</v>
      </c>
      <c r="C1460" s="89">
        <v>45686</v>
      </c>
      <c r="D1460">
        <v>2</v>
      </c>
    </row>
    <row r="1461" spans="1:4">
      <c r="A1461" t="s">
        <v>60</v>
      </c>
      <c r="B1461" t="s">
        <v>254</v>
      </c>
      <c r="C1461" s="89">
        <v>45690</v>
      </c>
      <c r="D1461">
        <v>3</v>
      </c>
    </row>
    <row r="1462" spans="1:4">
      <c r="A1462" t="s">
        <v>60</v>
      </c>
      <c r="B1462" t="s">
        <v>254</v>
      </c>
      <c r="C1462" s="89">
        <v>45693</v>
      </c>
      <c r="D1462">
        <v>6</v>
      </c>
    </row>
    <row r="1463" spans="1:4">
      <c r="A1463" t="s">
        <v>60</v>
      </c>
      <c r="B1463" t="s">
        <v>254</v>
      </c>
      <c r="C1463" s="89">
        <v>45694</v>
      </c>
      <c r="D1463">
        <v>7</v>
      </c>
    </row>
    <row r="1464" spans="1:4">
      <c r="A1464" t="s">
        <v>60</v>
      </c>
      <c r="B1464" t="s">
        <v>254</v>
      </c>
      <c r="C1464" s="89">
        <v>45698</v>
      </c>
      <c r="D1464">
        <v>7</v>
      </c>
    </row>
    <row r="1465" spans="1:4">
      <c r="A1465" t="s">
        <v>60</v>
      </c>
      <c r="B1465" t="s">
        <v>254</v>
      </c>
      <c r="C1465" s="89">
        <v>45700</v>
      </c>
      <c r="D1465">
        <v>7</v>
      </c>
    </row>
    <row r="1466" spans="1:4">
      <c r="A1466" t="s">
        <v>60</v>
      </c>
      <c r="B1466" t="s">
        <v>254</v>
      </c>
      <c r="C1466" s="89">
        <v>45701</v>
      </c>
      <c r="D1466">
        <v>2</v>
      </c>
    </row>
    <row r="1467" spans="1:4">
      <c r="A1467" t="s">
        <v>60</v>
      </c>
      <c r="B1467" t="s">
        <v>254</v>
      </c>
      <c r="C1467" s="89">
        <v>45702</v>
      </c>
      <c r="D1467">
        <v>8</v>
      </c>
    </row>
    <row r="1468" spans="1:4">
      <c r="A1468" t="s">
        <v>60</v>
      </c>
      <c r="B1468" t="s">
        <v>254</v>
      </c>
      <c r="C1468" s="89">
        <v>45704</v>
      </c>
      <c r="D1468">
        <v>8</v>
      </c>
    </row>
    <row r="1469" spans="1:4">
      <c r="A1469" t="s">
        <v>60</v>
      </c>
      <c r="B1469" t="s">
        <v>254</v>
      </c>
      <c r="C1469" s="89">
        <v>45705</v>
      </c>
      <c r="D1469">
        <v>8</v>
      </c>
    </row>
    <row r="1470" spans="1:4">
      <c r="A1470" t="s">
        <v>60</v>
      </c>
      <c r="B1470" t="s">
        <v>254</v>
      </c>
      <c r="C1470" s="89">
        <v>45715</v>
      </c>
      <c r="D1470">
        <v>6</v>
      </c>
    </row>
    <row r="1471" spans="1:4">
      <c r="A1471" t="s">
        <v>60</v>
      </c>
      <c r="B1471" t="s">
        <v>254</v>
      </c>
      <c r="C1471" s="89">
        <v>45718</v>
      </c>
      <c r="D1471">
        <v>6</v>
      </c>
    </row>
    <row r="1472" spans="1:4">
      <c r="A1472" t="s">
        <v>60</v>
      </c>
      <c r="B1472" t="s">
        <v>254</v>
      </c>
      <c r="C1472" s="89">
        <v>45719</v>
      </c>
      <c r="D1472">
        <v>3</v>
      </c>
    </row>
    <row r="1473" spans="1:4">
      <c r="A1473" t="s">
        <v>60</v>
      </c>
      <c r="B1473" t="s">
        <v>254</v>
      </c>
      <c r="C1473" s="89">
        <v>45722</v>
      </c>
      <c r="D1473">
        <v>8</v>
      </c>
    </row>
    <row r="1474" spans="1:4">
      <c r="A1474" t="s">
        <v>60</v>
      </c>
      <c r="B1474" t="s">
        <v>254</v>
      </c>
      <c r="C1474" s="89">
        <v>45723</v>
      </c>
      <c r="D1474">
        <v>5</v>
      </c>
    </row>
    <row r="1475" spans="1:4">
      <c r="A1475" t="s">
        <v>60</v>
      </c>
      <c r="B1475" t="s">
        <v>254</v>
      </c>
      <c r="C1475" s="89">
        <v>45732</v>
      </c>
      <c r="D1475">
        <v>1</v>
      </c>
    </row>
    <row r="1476" spans="1:4">
      <c r="A1476" t="s">
        <v>60</v>
      </c>
      <c r="B1476" t="s">
        <v>254</v>
      </c>
      <c r="C1476" s="89">
        <v>45733</v>
      </c>
      <c r="D1476">
        <v>5</v>
      </c>
    </row>
    <row r="1477" spans="1:4">
      <c r="A1477" t="s">
        <v>60</v>
      </c>
      <c r="B1477" t="s">
        <v>254</v>
      </c>
      <c r="C1477" s="89">
        <v>45735</v>
      </c>
      <c r="D1477">
        <v>8</v>
      </c>
    </row>
    <row r="1478" spans="1:4">
      <c r="A1478" t="s">
        <v>60</v>
      </c>
      <c r="B1478" t="s">
        <v>254</v>
      </c>
      <c r="C1478" s="89">
        <v>45736</v>
      </c>
      <c r="D1478">
        <v>2</v>
      </c>
    </row>
    <row r="1479" spans="1:4">
      <c r="A1479" t="s">
        <v>60</v>
      </c>
      <c r="B1479" t="s">
        <v>254</v>
      </c>
      <c r="C1479" s="89">
        <v>45737</v>
      </c>
      <c r="D1479">
        <v>8</v>
      </c>
    </row>
    <row r="1480" spans="1:4">
      <c r="A1480" t="s">
        <v>60</v>
      </c>
      <c r="B1480" t="s">
        <v>254</v>
      </c>
      <c r="C1480" s="89">
        <v>45741</v>
      </c>
      <c r="D1480">
        <v>3</v>
      </c>
    </row>
    <row r="1481" spans="1:4">
      <c r="A1481" t="s">
        <v>60</v>
      </c>
      <c r="B1481" t="s">
        <v>254</v>
      </c>
      <c r="C1481" s="89">
        <v>45742</v>
      </c>
      <c r="D1481">
        <v>3</v>
      </c>
    </row>
    <row r="1482" spans="1:4">
      <c r="A1482" t="s">
        <v>60</v>
      </c>
      <c r="B1482" t="s">
        <v>254</v>
      </c>
      <c r="C1482" s="89">
        <v>45745</v>
      </c>
      <c r="D1482">
        <v>5</v>
      </c>
    </row>
    <row r="1483" spans="1:4">
      <c r="A1483" t="s">
        <v>60</v>
      </c>
      <c r="B1483" t="s">
        <v>254</v>
      </c>
      <c r="C1483" s="89">
        <v>45747</v>
      </c>
      <c r="D1483">
        <v>3</v>
      </c>
    </row>
    <row r="1484" spans="1:4">
      <c r="A1484" t="s">
        <v>63</v>
      </c>
      <c r="B1484" t="s">
        <v>255</v>
      </c>
      <c r="C1484" s="89">
        <v>45660</v>
      </c>
      <c r="D1484">
        <v>3</v>
      </c>
    </row>
    <row r="1485" spans="1:4">
      <c r="A1485" t="s">
        <v>63</v>
      </c>
      <c r="B1485" t="s">
        <v>255</v>
      </c>
      <c r="C1485" s="89">
        <v>45662</v>
      </c>
      <c r="D1485">
        <v>7</v>
      </c>
    </row>
    <row r="1486" spans="1:4">
      <c r="A1486" t="s">
        <v>63</v>
      </c>
      <c r="B1486" t="s">
        <v>255</v>
      </c>
      <c r="C1486" s="89">
        <v>45665</v>
      </c>
      <c r="D1486">
        <v>4</v>
      </c>
    </row>
    <row r="1487" spans="1:4">
      <c r="A1487" t="s">
        <v>63</v>
      </c>
      <c r="B1487" t="s">
        <v>255</v>
      </c>
      <c r="C1487" s="89">
        <v>45668</v>
      </c>
      <c r="D1487">
        <v>2</v>
      </c>
    </row>
    <row r="1488" spans="1:4">
      <c r="A1488" t="s">
        <v>63</v>
      </c>
      <c r="B1488" t="s">
        <v>255</v>
      </c>
      <c r="C1488" s="89">
        <v>45669</v>
      </c>
      <c r="D1488">
        <v>4</v>
      </c>
    </row>
    <row r="1489" spans="1:4">
      <c r="A1489" t="s">
        <v>63</v>
      </c>
      <c r="B1489" t="s">
        <v>255</v>
      </c>
      <c r="C1489" s="89">
        <v>45673</v>
      </c>
      <c r="D1489">
        <v>1</v>
      </c>
    </row>
    <row r="1490" spans="1:4">
      <c r="A1490" t="s">
        <v>63</v>
      </c>
      <c r="B1490" t="s">
        <v>255</v>
      </c>
      <c r="C1490" s="89">
        <v>45674</v>
      </c>
      <c r="D1490">
        <v>2</v>
      </c>
    </row>
    <row r="1491" spans="1:4">
      <c r="A1491" t="s">
        <v>63</v>
      </c>
      <c r="B1491" t="s">
        <v>255</v>
      </c>
      <c r="C1491" s="89">
        <v>45676</v>
      </c>
      <c r="D1491">
        <v>4</v>
      </c>
    </row>
    <row r="1492" spans="1:4">
      <c r="A1492" t="s">
        <v>63</v>
      </c>
      <c r="B1492" t="s">
        <v>255</v>
      </c>
      <c r="C1492" s="89">
        <v>45677</v>
      </c>
      <c r="D1492">
        <v>8</v>
      </c>
    </row>
    <row r="1493" spans="1:4">
      <c r="A1493" t="s">
        <v>63</v>
      </c>
      <c r="B1493" t="s">
        <v>255</v>
      </c>
      <c r="C1493" s="89">
        <v>45678</v>
      </c>
      <c r="D1493">
        <v>8</v>
      </c>
    </row>
    <row r="1494" spans="1:4">
      <c r="A1494" t="s">
        <v>63</v>
      </c>
      <c r="B1494" t="s">
        <v>255</v>
      </c>
      <c r="C1494" s="89">
        <v>45679</v>
      </c>
      <c r="D1494">
        <v>8</v>
      </c>
    </row>
    <row r="1495" spans="1:4">
      <c r="A1495" t="s">
        <v>63</v>
      </c>
      <c r="B1495" t="s">
        <v>255</v>
      </c>
      <c r="C1495" s="89">
        <v>45684</v>
      </c>
      <c r="D1495">
        <v>2</v>
      </c>
    </row>
    <row r="1496" spans="1:4">
      <c r="A1496" t="s">
        <v>63</v>
      </c>
      <c r="B1496" t="s">
        <v>255</v>
      </c>
      <c r="C1496" s="89">
        <v>45685</v>
      </c>
      <c r="D1496">
        <v>8</v>
      </c>
    </row>
    <row r="1497" spans="1:4">
      <c r="A1497" t="s">
        <v>63</v>
      </c>
      <c r="B1497" t="s">
        <v>255</v>
      </c>
      <c r="C1497" s="89">
        <v>45687</v>
      </c>
      <c r="D1497">
        <v>8</v>
      </c>
    </row>
    <row r="1498" spans="1:4">
      <c r="A1498" t="s">
        <v>63</v>
      </c>
      <c r="B1498" t="s">
        <v>255</v>
      </c>
      <c r="C1498" s="89">
        <v>45689</v>
      </c>
      <c r="D1498">
        <v>2</v>
      </c>
    </row>
    <row r="1499" spans="1:4">
      <c r="A1499" t="s">
        <v>63</v>
      </c>
      <c r="B1499" t="s">
        <v>255</v>
      </c>
      <c r="C1499" s="89">
        <v>45690</v>
      </c>
      <c r="D1499">
        <v>3</v>
      </c>
    </row>
    <row r="1500" spans="1:4">
      <c r="A1500" t="s">
        <v>63</v>
      </c>
      <c r="B1500" t="s">
        <v>255</v>
      </c>
      <c r="C1500" s="89">
        <v>45692</v>
      </c>
      <c r="D1500">
        <v>4</v>
      </c>
    </row>
    <row r="1501" spans="1:4">
      <c r="A1501" t="s">
        <v>63</v>
      </c>
      <c r="B1501" t="s">
        <v>255</v>
      </c>
      <c r="C1501" s="89">
        <v>45694</v>
      </c>
      <c r="D1501">
        <v>8</v>
      </c>
    </row>
    <row r="1502" spans="1:4">
      <c r="A1502" t="s">
        <v>63</v>
      </c>
      <c r="B1502" t="s">
        <v>255</v>
      </c>
      <c r="C1502" s="89">
        <v>45699</v>
      </c>
      <c r="D1502">
        <v>8</v>
      </c>
    </row>
    <row r="1503" spans="1:4">
      <c r="A1503" t="s">
        <v>63</v>
      </c>
      <c r="B1503" t="s">
        <v>255</v>
      </c>
      <c r="C1503" s="89">
        <v>45701</v>
      </c>
      <c r="D1503">
        <v>8</v>
      </c>
    </row>
    <row r="1504" spans="1:4">
      <c r="A1504" t="s">
        <v>63</v>
      </c>
      <c r="B1504" t="s">
        <v>255</v>
      </c>
      <c r="C1504" s="89">
        <v>45703</v>
      </c>
      <c r="D1504">
        <v>2</v>
      </c>
    </row>
    <row r="1505" spans="1:4">
      <c r="A1505" t="s">
        <v>63</v>
      </c>
      <c r="B1505" t="s">
        <v>255</v>
      </c>
      <c r="C1505" s="89">
        <v>45705</v>
      </c>
      <c r="D1505">
        <v>4</v>
      </c>
    </row>
    <row r="1506" spans="1:4">
      <c r="A1506" t="s">
        <v>63</v>
      </c>
      <c r="B1506" t="s">
        <v>255</v>
      </c>
      <c r="C1506" s="89">
        <v>45710</v>
      </c>
      <c r="D1506">
        <v>5</v>
      </c>
    </row>
    <row r="1507" spans="1:4">
      <c r="A1507" t="s">
        <v>63</v>
      </c>
      <c r="B1507" t="s">
        <v>255</v>
      </c>
      <c r="C1507" s="89">
        <v>45714</v>
      </c>
      <c r="D1507">
        <v>5</v>
      </c>
    </row>
    <row r="1508" spans="1:4">
      <c r="A1508" t="s">
        <v>63</v>
      </c>
      <c r="B1508" t="s">
        <v>255</v>
      </c>
      <c r="C1508" s="89">
        <v>45716</v>
      </c>
      <c r="D1508">
        <v>2</v>
      </c>
    </row>
    <row r="1509" spans="1:4">
      <c r="A1509" t="s">
        <v>63</v>
      </c>
      <c r="B1509" t="s">
        <v>255</v>
      </c>
      <c r="C1509" s="89">
        <v>45717</v>
      </c>
      <c r="D1509">
        <v>5</v>
      </c>
    </row>
    <row r="1510" spans="1:4">
      <c r="A1510" t="s">
        <v>63</v>
      </c>
      <c r="B1510" t="s">
        <v>255</v>
      </c>
      <c r="C1510" s="89">
        <v>45722</v>
      </c>
      <c r="D1510">
        <v>5</v>
      </c>
    </row>
    <row r="1511" spans="1:4">
      <c r="A1511" t="s">
        <v>63</v>
      </c>
      <c r="B1511" t="s">
        <v>255</v>
      </c>
      <c r="C1511" s="89">
        <v>45723</v>
      </c>
      <c r="D1511">
        <v>5</v>
      </c>
    </row>
    <row r="1512" spans="1:4">
      <c r="A1512" t="s">
        <v>63</v>
      </c>
      <c r="B1512" t="s">
        <v>255</v>
      </c>
      <c r="C1512" s="89">
        <v>45725</v>
      </c>
      <c r="D1512">
        <v>8</v>
      </c>
    </row>
    <row r="1513" spans="1:4">
      <c r="A1513" t="s">
        <v>63</v>
      </c>
      <c r="B1513" t="s">
        <v>255</v>
      </c>
      <c r="C1513" s="89">
        <v>45728</v>
      </c>
      <c r="D1513">
        <v>6</v>
      </c>
    </row>
    <row r="1514" spans="1:4">
      <c r="A1514" t="s">
        <v>63</v>
      </c>
      <c r="B1514" t="s">
        <v>255</v>
      </c>
      <c r="C1514" s="89">
        <v>45732</v>
      </c>
      <c r="D1514">
        <v>4</v>
      </c>
    </row>
    <row r="1515" spans="1:4">
      <c r="A1515" t="s">
        <v>63</v>
      </c>
      <c r="B1515" t="s">
        <v>255</v>
      </c>
      <c r="C1515" s="89">
        <v>45734</v>
      </c>
      <c r="D1515">
        <v>6</v>
      </c>
    </row>
    <row r="1516" spans="1:4">
      <c r="A1516" t="s">
        <v>63</v>
      </c>
      <c r="B1516" t="s">
        <v>255</v>
      </c>
      <c r="C1516" s="89">
        <v>45735</v>
      </c>
      <c r="D1516">
        <v>6</v>
      </c>
    </row>
    <row r="1517" spans="1:4">
      <c r="A1517" t="s">
        <v>63</v>
      </c>
      <c r="B1517" t="s">
        <v>255</v>
      </c>
      <c r="C1517" s="89">
        <v>45736</v>
      </c>
      <c r="D1517">
        <v>4</v>
      </c>
    </row>
    <row r="1518" spans="1:4">
      <c r="A1518" t="s">
        <v>63</v>
      </c>
      <c r="B1518" t="s">
        <v>255</v>
      </c>
      <c r="C1518" s="89">
        <v>45746</v>
      </c>
      <c r="D1518">
        <v>8</v>
      </c>
    </row>
    <row r="1519" spans="1:4">
      <c r="A1519" t="s">
        <v>279</v>
      </c>
      <c r="B1519" t="s">
        <v>256</v>
      </c>
      <c r="C1519" s="89">
        <v>45658</v>
      </c>
      <c r="D1519">
        <v>8</v>
      </c>
    </row>
    <row r="1520" spans="1:4">
      <c r="A1520" t="s">
        <v>279</v>
      </c>
      <c r="B1520" t="s">
        <v>256</v>
      </c>
      <c r="C1520" s="89">
        <v>45659</v>
      </c>
      <c r="D1520">
        <v>8</v>
      </c>
    </row>
    <row r="1521" spans="1:4">
      <c r="A1521" t="s">
        <v>279</v>
      </c>
      <c r="B1521" t="s">
        <v>256</v>
      </c>
      <c r="C1521" s="89">
        <v>45660</v>
      </c>
      <c r="D1521">
        <v>6</v>
      </c>
    </row>
    <row r="1522" spans="1:4">
      <c r="A1522" t="s">
        <v>279</v>
      </c>
      <c r="B1522" t="s">
        <v>256</v>
      </c>
      <c r="C1522" s="89">
        <v>45661</v>
      </c>
      <c r="D1522">
        <v>2</v>
      </c>
    </row>
    <row r="1523" spans="1:4">
      <c r="A1523" t="s">
        <v>279</v>
      </c>
      <c r="B1523" t="s">
        <v>256</v>
      </c>
      <c r="C1523" s="89">
        <v>45662</v>
      </c>
      <c r="D1523">
        <v>8</v>
      </c>
    </row>
    <row r="1524" spans="1:4">
      <c r="A1524" t="s">
        <v>279</v>
      </c>
      <c r="B1524" t="s">
        <v>256</v>
      </c>
      <c r="C1524" s="89">
        <v>45663</v>
      </c>
      <c r="D1524">
        <v>2</v>
      </c>
    </row>
    <row r="1525" spans="1:4">
      <c r="A1525" t="s">
        <v>279</v>
      </c>
      <c r="B1525" t="s">
        <v>256</v>
      </c>
      <c r="C1525" s="89">
        <v>45664</v>
      </c>
      <c r="D1525">
        <v>8</v>
      </c>
    </row>
    <row r="1526" spans="1:4">
      <c r="A1526" t="s">
        <v>279</v>
      </c>
      <c r="B1526" t="s">
        <v>256</v>
      </c>
      <c r="C1526" s="89">
        <v>45665</v>
      </c>
      <c r="D1526">
        <v>8</v>
      </c>
    </row>
    <row r="1527" spans="1:4">
      <c r="A1527" t="s">
        <v>279</v>
      </c>
      <c r="B1527" t="s">
        <v>256</v>
      </c>
      <c r="C1527" s="89">
        <v>45666</v>
      </c>
      <c r="D1527">
        <v>7</v>
      </c>
    </row>
    <row r="1528" spans="1:4">
      <c r="A1528" t="s">
        <v>279</v>
      </c>
      <c r="B1528" t="s">
        <v>256</v>
      </c>
      <c r="C1528" s="89">
        <v>45667</v>
      </c>
      <c r="D1528">
        <v>5</v>
      </c>
    </row>
    <row r="1529" spans="1:4">
      <c r="A1529" t="s">
        <v>279</v>
      </c>
      <c r="B1529" t="s">
        <v>256</v>
      </c>
      <c r="C1529" s="89">
        <v>45670</v>
      </c>
      <c r="D1529">
        <v>3</v>
      </c>
    </row>
    <row r="1530" spans="1:4">
      <c r="A1530" t="s">
        <v>279</v>
      </c>
      <c r="B1530" t="s">
        <v>256</v>
      </c>
      <c r="C1530" s="89">
        <v>45671</v>
      </c>
      <c r="D1530">
        <v>6</v>
      </c>
    </row>
    <row r="1531" spans="1:4">
      <c r="A1531" t="s">
        <v>279</v>
      </c>
      <c r="B1531" t="s">
        <v>256</v>
      </c>
      <c r="C1531" s="89">
        <v>45672</v>
      </c>
      <c r="D1531">
        <v>8</v>
      </c>
    </row>
    <row r="1532" spans="1:4">
      <c r="A1532" t="s">
        <v>279</v>
      </c>
      <c r="B1532" t="s">
        <v>256</v>
      </c>
      <c r="C1532" s="89">
        <v>45683</v>
      </c>
      <c r="D1532">
        <v>3</v>
      </c>
    </row>
    <row r="1533" spans="1:4">
      <c r="A1533" t="s">
        <v>279</v>
      </c>
      <c r="B1533" t="s">
        <v>256</v>
      </c>
      <c r="C1533" s="89">
        <v>45685</v>
      </c>
      <c r="D1533">
        <v>6</v>
      </c>
    </row>
    <row r="1534" spans="1:4">
      <c r="A1534" t="s">
        <v>279</v>
      </c>
      <c r="B1534" t="s">
        <v>256</v>
      </c>
      <c r="C1534" s="89">
        <v>45688</v>
      </c>
      <c r="D1534">
        <v>8</v>
      </c>
    </row>
    <row r="1535" spans="1:4">
      <c r="A1535" t="s">
        <v>279</v>
      </c>
      <c r="B1535" t="s">
        <v>256</v>
      </c>
      <c r="C1535" s="89">
        <v>45690</v>
      </c>
      <c r="D1535">
        <v>6</v>
      </c>
    </row>
    <row r="1536" spans="1:4">
      <c r="A1536" t="s">
        <v>279</v>
      </c>
      <c r="B1536" t="s">
        <v>256</v>
      </c>
      <c r="C1536" s="89">
        <v>45691</v>
      </c>
      <c r="D1536">
        <v>3</v>
      </c>
    </row>
    <row r="1537" spans="1:4">
      <c r="A1537" t="s">
        <v>279</v>
      </c>
      <c r="B1537" t="s">
        <v>256</v>
      </c>
      <c r="C1537" s="89">
        <v>45692</v>
      </c>
      <c r="D1537">
        <v>8</v>
      </c>
    </row>
    <row r="1538" spans="1:4">
      <c r="A1538" t="s">
        <v>279</v>
      </c>
      <c r="B1538" t="s">
        <v>256</v>
      </c>
      <c r="C1538" s="89">
        <v>45694</v>
      </c>
      <c r="D1538">
        <v>4</v>
      </c>
    </row>
    <row r="1539" spans="1:4">
      <c r="A1539" t="s">
        <v>279</v>
      </c>
      <c r="B1539" t="s">
        <v>256</v>
      </c>
      <c r="C1539" s="89">
        <v>45696</v>
      </c>
      <c r="D1539">
        <v>5</v>
      </c>
    </row>
    <row r="1540" spans="1:4">
      <c r="A1540" t="s">
        <v>279</v>
      </c>
      <c r="B1540" t="s">
        <v>256</v>
      </c>
      <c r="C1540" s="89">
        <v>45699</v>
      </c>
      <c r="D1540">
        <v>8</v>
      </c>
    </row>
    <row r="1541" spans="1:4">
      <c r="A1541" t="s">
        <v>279</v>
      </c>
      <c r="B1541" t="s">
        <v>256</v>
      </c>
      <c r="C1541" s="89">
        <v>45701</v>
      </c>
      <c r="D1541">
        <v>8</v>
      </c>
    </row>
    <row r="1542" spans="1:4">
      <c r="A1542" t="s">
        <v>279</v>
      </c>
      <c r="B1542" t="s">
        <v>256</v>
      </c>
      <c r="C1542" s="89">
        <v>45705</v>
      </c>
      <c r="D1542">
        <v>2</v>
      </c>
    </row>
    <row r="1543" spans="1:4">
      <c r="A1543" t="s">
        <v>279</v>
      </c>
      <c r="B1543" t="s">
        <v>256</v>
      </c>
      <c r="C1543" s="89">
        <v>45709</v>
      </c>
      <c r="D1543">
        <v>6</v>
      </c>
    </row>
    <row r="1544" spans="1:4">
      <c r="A1544" t="s">
        <v>279</v>
      </c>
      <c r="B1544" t="s">
        <v>256</v>
      </c>
      <c r="C1544" s="89">
        <v>45714</v>
      </c>
      <c r="D1544">
        <v>8</v>
      </c>
    </row>
    <row r="1545" spans="1:4">
      <c r="A1545" t="s">
        <v>279</v>
      </c>
      <c r="B1545" t="s">
        <v>256</v>
      </c>
      <c r="C1545" s="89">
        <v>45717</v>
      </c>
      <c r="D1545">
        <v>6</v>
      </c>
    </row>
    <row r="1546" spans="1:4">
      <c r="A1546" t="s">
        <v>279</v>
      </c>
      <c r="B1546" t="s">
        <v>256</v>
      </c>
      <c r="C1546" s="89">
        <v>45718</v>
      </c>
      <c r="D1546">
        <v>5</v>
      </c>
    </row>
    <row r="1547" spans="1:4">
      <c r="A1547" t="s">
        <v>279</v>
      </c>
      <c r="B1547" t="s">
        <v>256</v>
      </c>
      <c r="C1547" s="89">
        <v>45719</v>
      </c>
      <c r="D1547">
        <v>8</v>
      </c>
    </row>
    <row r="1548" spans="1:4">
      <c r="A1548" t="s">
        <v>279</v>
      </c>
      <c r="B1548" t="s">
        <v>256</v>
      </c>
      <c r="C1548" s="89">
        <v>45727</v>
      </c>
      <c r="D1548">
        <v>7</v>
      </c>
    </row>
    <row r="1549" spans="1:4">
      <c r="A1549" t="s">
        <v>279</v>
      </c>
      <c r="B1549" t="s">
        <v>256</v>
      </c>
      <c r="C1549" s="89">
        <v>45728</v>
      </c>
      <c r="D1549">
        <v>6</v>
      </c>
    </row>
    <row r="1550" spans="1:4">
      <c r="A1550" t="s">
        <v>279</v>
      </c>
      <c r="B1550" t="s">
        <v>256</v>
      </c>
      <c r="C1550" s="89">
        <v>45729</v>
      </c>
      <c r="D1550">
        <v>1</v>
      </c>
    </row>
    <row r="1551" spans="1:4">
      <c r="A1551" t="s">
        <v>279</v>
      </c>
      <c r="B1551" t="s">
        <v>256</v>
      </c>
      <c r="C1551" s="89">
        <v>45734</v>
      </c>
      <c r="D1551">
        <v>8</v>
      </c>
    </row>
    <row r="1552" spans="1:4">
      <c r="A1552" t="s">
        <v>279</v>
      </c>
      <c r="B1552" t="s">
        <v>256</v>
      </c>
      <c r="C1552" s="89">
        <v>45737</v>
      </c>
      <c r="D1552">
        <v>3</v>
      </c>
    </row>
    <row r="1553" spans="1:4">
      <c r="A1553" t="s">
        <v>279</v>
      </c>
      <c r="B1553" t="s">
        <v>256</v>
      </c>
      <c r="C1553" s="89">
        <v>45739</v>
      </c>
      <c r="D1553">
        <v>1</v>
      </c>
    </row>
    <row r="1554" spans="1:4">
      <c r="A1554" t="s">
        <v>279</v>
      </c>
      <c r="B1554" t="s">
        <v>256</v>
      </c>
      <c r="C1554" s="89">
        <v>45741</v>
      </c>
      <c r="D1554">
        <v>1</v>
      </c>
    </row>
    <row r="1555" spans="1:4">
      <c r="A1555" t="s">
        <v>279</v>
      </c>
      <c r="B1555" t="s">
        <v>256</v>
      </c>
      <c r="C1555" s="89">
        <v>45742</v>
      </c>
      <c r="D1555">
        <v>8</v>
      </c>
    </row>
    <row r="1556" spans="1:4">
      <c r="A1556" t="s">
        <v>279</v>
      </c>
      <c r="B1556" t="s">
        <v>256</v>
      </c>
      <c r="C1556" s="89">
        <v>45744</v>
      </c>
      <c r="D1556">
        <v>8</v>
      </c>
    </row>
    <row r="1557" spans="1:4">
      <c r="A1557" t="s">
        <v>279</v>
      </c>
      <c r="B1557" t="s">
        <v>256</v>
      </c>
      <c r="C1557" s="89">
        <v>45745</v>
      </c>
      <c r="D1557">
        <v>8</v>
      </c>
    </row>
    <row r="1558" spans="1:4">
      <c r="A1558" t="s">
        <v>280</v>
      </c>
      <c r="B1558" t="s">
        <v>257</v>
      </c>
      <c r="C1558" s="89">
        <v>45658</v>
      </c>
      <c r="D1558">
        <v>4</v>
      </c>
    </row>
    <row r="1559" spans="1:4">
      <c r="A1559" t="s">
        <v>280</v>
      </c>
      <c r="B1559" t="s">
        <v>257</v>
      </c>
      <c r="C1559" s="89">
        <v>45659</v>
      </c>
      <c r="D1559">
        <v>7</v>
      </c>
    </row>
    <row r="1560" spans="1:4">
      <c r="A1560" t="s">
        <v>280</v>
      </c>
      <c r="B1560" t="s">
        <v>257</v>
      </c>
      <c r="C1560" s="89">
        <v>45663</v>
      </c>
      <c r="D1560">
        <v>6</v>
      </c>
    </row>
    <row r="1561" spans="1:4">
      <c r="A1561" t="s">
        <v>280</v>
      </c>
      <c r="B1561" t="s">
        <v>257</v>
      </c>
      <c r="C1561" s="89">
        <v>45669</v>
      </c>
      <c r="D1561">
        <v>4</v>
      </c>
    </row>
    <row r="1562" spans="1:4">
      <c r="A1562" t="s">
        <v>280</v>
      </c>
      <c r="B1562" t="s">
        <v>257</v>
      </c>
      <c r="C1562" s="89">
        <v>45673</v>
      </c>
      <c r="D1562">
        <v>4</v>
      </c>
    </row>
    <row r="1563" spans="1:4">
      <c r="A1563" t="s">
        <v>280</v>
      </c>
      <c r="B1563" t="s">
        <v>257</v>
      </c>
      <c r="C1563" s="89">
        <v>45674</v>
      </c>
      <c r="D1563">
        <v>6</v>
      </c>
    </row>
    <row r="1564" spans="1:4">
      <c r="A1564" t="s">
        <v>280</v>
      </c>
      <c r="B1564" t="s">
        <v>257</v>
      </c>
      <c r="C1564" s="89">
        <v>45675</v>
      </c>
      <c r="D1564">
        <v>2</v>
      </c>
    </row>
    <row r="1565" spans="1:4">
      <c r="A1565" t="s">
        <v>280</v>
      </c>
      <c r="B1565" t="s">
        <v>257</v>
      </c>
      <c r="C1565" s="89">
        <v>45678</v>
      </c>
      <c r="D1565">
        <v>2</v>
      </c>
    </row>
    <row r="1566" spans="1:4">
      <c r="A1566" t="s">
        <v>280</v>
      </c>
      <c r="B1566" t="s">
        <v>257</v>
      </c>
      <c r="C1566" s="89">
        <v>45679</v>
      </c>
      <c r="D1566">
        <v>1</v>
      </c>
    </row>
    <row r="1567" spans="1:4">
      <c r="A1567" t="s">
        <v>280</v>
      </c>
      <c r="B1567" t="s">
        <v>257</v>
      </c>
      <c r="C1567" s="89">
        <v>45685</v>
      </c>
      <c r="D1567">
        <v>2</v>
      </c>
    </row>
    <row r="1568" spans="1:4">
      <c r="A1568" t="s">
        <v>280</v>
      </c>
      <c r="B1568" t="s">
        <v>257</v>
      </c>
      <c r="C1568" s="89">
        <v>45686</v>
      </c>
      <c r="D1568">
        <v>5</v>
      </c>
    </row>
    <row r="1569" spans="1:4">
      <c r="A1569" t="s">
        <v>280</v>
      </c>
      <c r="B1569" t="s">
        <v>257</v>
      </c>
      <c r="C1569" s="89">
        <v>45687</v>
      </c>
      <c r="D1569">
        <v>8</v>
      </c>
    </row>
    <row r="1570" spans="1:4">
      <c r="A1570" t="s">
        <v>280</v>
      </c>
      <c r="B1570" t="s">
        <v>257</v>
      </c>
      <c r="C1570" s="89">
        <v>45690</v>
      </c>
      <c r="D1570">
        <v>6</v>
      </c>
    </row>
    <row r="1571" spans="1:4">
      <c r="A1571" t="s">
        <v>280</v>
      </c>
      <c r="B1571" t="s">
        <v>257</v>
      </c>
      <c r="C1571" s="89">
        <v>45693</v>
      </c>
      <c r="D1571">
        <v>1</v>
      </c>
    </row>
    <row r="1572" spans="1:4">
      <c r="A1572" t="s">
        <v>280</v>
      </c>
      <c r="B1572" t="s">
        <v>257</v>
      </c>
      <c r="C1572" s="89">
        <v>45694</v>
      </c>
      <c r="D1572">
        <v>8</v>
      </c>
    </row>
    <row r="1573" spans="1:4">
      <c r="A1573" t="s">
        <v>280</v>
      </c>
      <c r="B1573" t="s">
        <v>257</v>
      </c>
      <c r="C1573" s="89">
        <v>45696</v>
      </c>
      <c r="D1573">
        <v>8</v>
      </c>
    </row>
    <row r="1574" spans="1:4">
      <c r="A1574" t="s">
        <v>280</v>
      </c>
      <c r="B1574" t="s">
        <v>257</v>
      </c>
      <c r="C1574" s="89">
        <v>45700</v>
      </c>
      <c r="D1574">
        <v>7</v>
      </c>
    </row>
    <row r="1575" spans="1:4">
      <c r="A1575" t="s">
        <v>280</v>
      </c>
      <c r="B1575" t="s">
        <v>257</v>
      </c>
      <c r="C1575" s="89">
        <v>45701</v>
      </c>
      <c r="D1575">
        <v>8</v>
      </c>
    </row>
    <row r="1576" spans="1:4">
      <c r="A1576" t="s">
        <v>280</v>
      </c>
      <c r="B1576" t="s">
        <v>257</v>
      </c>
      <c r="C1576" s="89">
        <v>45704</v>
      </c>
      <c r="D1576">
        <v>8</v>
      </c>
    </row>
    <row r="1577" spans="1:4">
      <c r="A1577" t="s">
        <v>280</v>
      </c>
      <c r="B1577" t="s">
        <v>257</v>
      </c>
      <c r="C1577" s="89">
        <v>45710</v>
      </c>
      <c r="D1577">
        <v>8</v>
      </c>
    </row>
    <row r="1578" spans="1:4">
      <c r="A1578" t="s">
        <v>280</v>
      </c>
      <c r="B1578" t="s">
        <v>257</v>
      </c>
      <c r="C1578" s="89">
        <v>45711</v>
      </c>
      <c r="D1578">
        <v>5</v>
      </c>
    </row>
    <row r="1579" spans="1:4">
      <c r="A1579" t="s">
        <v>280</v>
      </c>
      <c r="B1579" t="s">
        <v>257</v>
      </c>
      <c r="C1579" s="89">
        <v>45713</v>
      </c>
      <c r="D1579">
        <v>2</v>
      </c>
    </row>
    <row r="1580" spans="1:4">
      <c r="A1580" t="s">
        <v>280</v>
      </c>
      <c r="B1580" t="s">
        <v>257</v>
      </c>
      <c r="C1580" s="89">
        <v>45718</v>
      </c>
      <c r="D1580">
        <v>8</v>
      </c>
    </row>
    <row r="1581" spans="1:4">
      <c r="A1581" t="s">
        <v>280</v>
      </c>
      <c r="B1581" t="s">
        <v>257</v>
      </c>
      <c r="C1581" s="89">
        <v>45719</v>
      </c>
      <c r="D1581">
        <v>8</v>
      </c>
    </row>
    <row r="1582" spans="1:4">
      <c r="A1582" t="s">
        <v>280</v>
      </c>
      <c r="B1582" t="s">
        <v>257</v>
      </c>
      <c r="C1582" s="89">
        <v>45722</v>
      </c>
      <c r="D1582">
        <v>3</v>
      </c>
    </row>
    <row r="1583" spans="1:4">
      <c r="A1583" t="s">
        <v>280</v>
      </c>
      <c r="B1583" t="s">
        <v>257</v>
      </c>
      <c r="C1583" s="89">
        <v>45723</v>
      </c>
      <c r="D1583">
        <v>8</v>
      </c>
    </row>
    <row r="1584" spans="1:4">
      <c r="A1584" t="s">
        <v>280</v>
      </c>
      <c r="B1584" t="s">
        <v>257</v>
      </c>
      <c r="C1584" s="89">
        <v>45726</v>
      </c>
      <c r="D1584">
        <v>8</v>
      </c>
    </row>
    <row r="1585" spans="1:4">
      <c r="A1585" t="s">
        <v>280</v>
      </c>
      <c r="B1585" t="s">
        <v>257</v>
      </c>
      <c r="C1585" s="89">
        <v>45728</v>
      </c>
      <c r="D1585">
        <v>2</v>
      </c>
    </row>
    <row r="1586" spans="1:4">
      <c r="A1586" t="s">
        <v>280</v>
      </c>
      <c r="B1586" t="s">
        <v>257</v>
      </c>
      <c r="C1586" s="89">
        <v>45729</v>
      </c>
      <c r="D1586">
        <v>7</v>
      </c>
    </row>
    <row r="1587" spans="1:4">
      <c r="A1587" t="s">
        <v>280</v>
      </c>
      <c r="B1587" t="s">
        <v>257</v>
      </c>
      <c r="C1587" s="89">
        <v>45730</v>
      </c>
      <c r="D1587">
        <v>4</v>
      </c>
    </row>
    <row r="1588" spans="1:4">
      <c r="A1588" t="s">
        <v>280</v>
      </c>
      <c r="B1588" t="s">
        <v>257</v>
      </c>
      <c r="C1588" s="89">
        <v>45731</v>
      </c>
      <c r="D1588">
        <v>6</v>
      </c>
    </row>
    <row r="1589" spans="1:4">
      <c r="A1589" t="s">
        <v>280</v>
      </c>
      <c r="B1589" t="s">
        <v>257</v>
      </c>
      <c r="C1589" s="89">
        <v>45733</v>
      </c>
      <c r="D1589">
        <v>7</v>
      </c>
    </row>
    <row r="1590" spans="1:4">
      <c r="A1590" t="s">
        <v>280</v>
      </c>
      <c r="B1590" t="s">
        <v>257</v>
      </c>
      <c r="C1590" s="89">
        <v>45734</v>
      </c>
      <c r="D1590">
        <v>8</v>
      </c>
    </row>
    <row r="1591" spans="1:4">
      <c r="A1591" t="s">
        <v>280</v>
      </c>
      <c r="B1591" t="s">
        <v>257</v>
      </c>
      <c r="C1591" s="89">
        <v>45738</v>
      </c>
      <c r="D1591">
        <v>7</v>
      </c>
    </row>
    <row r="1592" spans="1:4">
      <c r="A1592" t="s">
        <v>280</v>
      </c>
      <c r="B1592" t="s">
        <v>257</v>
      </c>
      <c r="C1592" s="89">
        <v>45740</v>
      </c>
      <c r="D1592">
        <v>6</v>
      </c>
    </row>
    <row r="1593" spans="1:4">
      <c r="A1593" t="s">
        <v>280</v>
      </c>
      <c r="B1593" t="s">
        <v>257</v>
      </c>
      <c r="C1593" s="89">
        <v>45741</v>
      </c>
      <c r="D1593">
        <v>3</v>
      </c>
    </row>
    <row r="1594" spans="1:4">
      <c r="A1594" t="s">
        <v>280</v>
      </c>
      <c r="B1594" t="s">
        <v>257</v>
      </c>
      <c r="C1594" s="89">
        <v>45743</v>
      </c>
      <c r="D1594">
        <v>6</v>
      </c>
    </row>
    <row r="1595" spans="1:4">
      <c r="A1595" t="s">
        <v>48</v>
      </c>
      <c r="B1595" t="s">
        <v>259</v>
      </c>
      <c r="C1595" s="89">
        <v>45660</v>
      </c>
      <c r="D1595">
        <v>8</v>
      </c>
    </row>
    <row r="1596" spans="1:4">
      <c r="A1596" t="s">
        <v>48</v>
      </c>
      <c r="B1596" t="s">
        <v>259</v>
      </c>
      <c r="C1596" s="89">
        <v>45661</v>
      </c>
      <c r="D1596">
        <v>8</v>
      </c>
    </row>
    <row r="1597" spans="1:4">
      <c r="A1597" t="s">
        <v>48</v>
      </c>
      <c r="B1597" t="s">
        <v>259</v>
      </c>
      <c r="C1597" s="89">
        <v>45665</v>
      </c>
      <c r="D1597">
        <v>1</v>
      </c>
    </row>
    <row r="1598" spans="1:4">
      <c r="A1598" t="s">
        <v>48</v>
      </c>
      <c r="B1598" t="s">
        <v>259</v>
      </c>
      <c r="C1598" s="89">
        <v>45666</v>
      </c>
      <c r="D1598">
        <v>7</v>
      </c>
    </row>
    <row r="1599" spans="1:4">
      <c r="A1599" t="s">
        <v>48</v>
      </c>
      <c r="B1599" t="s">
        <v>259</v>
      </c>
      <c r="C1599" s="89">
        <v>45669</v>
      </c>
      <c r="D1599">
        <v>8</v>
      </c>
    </row>
    <row r="1600" spans="1:4">
      <c r="A1600" t="s">
        <v>48</v>
      </c>
      <c r="B1600" t="s">
        <v>259</v>
      </c>
      <c r="C1600" s="89">
        <v>45675</v>
      </c>
      <c r="D1600">
        <v>5</v>
      </c>
    </row>
    <row r="1601" spans="1:4">
      <c r="A1601" t="s">
        <v>48</v>
      </c>
      <c r="B1601" t="s">
        <v>259</v>
      </c>
      <c r="C1601" s="89">
        <v>45677</v>
      </c>
      <c r="D1601">
        <v>8</v>
      </c>
    </row>
    <row r="1602" spans="1:4">
      <c r="A1602" t="s">
        <v>48</v>
      </c>
      <c r="B1602" t="s">
        <v>259</v>
      </c>
      <c r="C1602" s="89">
        <v>45679</v>
      </c>
      <c r="D1602">
        <v>2</v>
      </c>
    </row>
    <row r="1603" spans="1:4">
      <c r="A1603" t="s">
        <v>48</v>
      </c>
      <c r="B1603" t="s">
        <v>259</v>
      </c>
      <c r="C1603" s="89">
        <v>45682</v>
      </c>
      <c r="D1603">
        <v>3</v>
      </c>
    </row>
    <row r="1604" spans="1:4">
      <c r="A1604" t="s">
        <v>48</v>
      </c>
      <c r="B1604" t="s">
        <v>259</v>
      </c>
      <c r="C1604" s="89">
        <v>45685</v>
      </c>
      <c r="D1604">
        <v>6</v>
      </c>
    </row>
    <row r="1605" spans="1:4">
      <c r="A1605" t="s">
        <v>48</v>
      </c>
      <c r="B1605" t="s">
        <v>259</v>
      </c>
      <c r="C1605" s="89">
        <v>45689</v>
      </c>
      <c r="D1605">
        <v>8</v>
      </c>
    </row>
    <row r="1606" spans="1:4">
      <c r="A1606" t="s">
        <v>48</v>
      </c>
      <c r="B1606" t="s">
        <v>259</v>
      </c>
      <c r="C1606" s="89">
        <v>45691</v>
      </c>
      <c r="D1606">
        <v>6</v>
      </c>
    </row>
    <row r="1607" spans="1:4">
      <c r="A1607" t="s">
        <v>48</v>
      </c>
      <c r="B1607" t="s">
        <v>259</v>
      </c>
      <c r="C1607" s="89">
        <v>45695</v>
      </c>
      <c r="D1607">
        <v>7</v>
      </c>
    </row>
    <row r="1608" spans="1:4">
      <c r="A1608" t="s">
        <v>48</v>
      </c>
      <c r="B1608" t="s">
        <v>259</v>
      </c>
      <c r="C1608" s="89">
        <v>45697</v>
      </c>
      <c r="D1608">
        <v>2</v>
      </c>
    </row>
    <row r="1609" spans="1:4">
      <c r="A1609" t="s">
        <v>48</v>
      </c>
      <c r="B1609" t="s">
        <v>259</v>
      </c>
      <c r="C1609" s="89">
        <v>45699</v>
      </c>
      <c r="D1609">
        <v>6</v>
      </c>
    </row>
    <row r="1610" spans="1:4">
      <c r="A1610" t="s">
        <v>48</v>
      </c>
      <c r="B1610" t="s">
        <v>259</v>
      </c>
      <c r="C1610" s="89">
        <v>45703</v>
      </c>
      <c r="D1610">
        <v>4</v>
      </c>
    </row>
    <row r="1611" spans="1:4">
      <c r="A1611" t="s">
        <v>48</v>
      </c>
      <c r="B1611" t="s">
        <v>259</v>
      </c>
      <c r="C1611" s="89">
        <v>45708</v>
      </c>
      <c r="D1611">
        <v>3</v>
      </c>
    </row>
    <row r="1612" spans="1:4">
      <c r="A1612" t="s">
        <v>48</v>
      </c>
      <c r="B1612" t="s">
        <v>259</v>
      </c>
      <c r="C1612" s="89">
        <v>45712</v>
      </c>
      <c r="D1612">
        <v>6</v>
      </c>
    </row>
    <row r="1613" spans="1:4">
      <c r="A1613" t="s">
        <v>48</v>
      </c>
      <c r="B1613" t="s">
        <v>259</v>
      </c>
      <c r="C1613" s="89">
        <v>45713</v>
      </c>
      <c r="D1613">
        <v>6</v>
      </c>
    </row>
    <row r="1614" spans="1:4">
      <c r="A1614" t="s">
        <v>48</v>
      </c>
      <c r="B1614" t="s">
        <v>259</v>
      </c>
      <c r="C1614" s="89">
        <v>45714</v>
      </c>
      <c r="D1614">
        <v>8</v>
      </c>
    </row>
    <row r="1615" spans="1:4">
      <c r="A1615" t="s">
        <v>48</v>
      </c>
      <c r="B1615" t="s">
        <v>259</v>
      </c>
      <c r="C1615" s="89">
        <v>45716</v>
      </c>
      <c r="D1615">
        <v>8</v>
      </c>
    </row>
    <row r="1616" spans="1:4">
      <c r="A1616" t="s">
        <v>48</v>
      </c>
      <c r="B1616" t="s">
        <v>259</v>
      </c>
      <c r="C1616" s="89">
        <v>45721</v>
      </c>
      <c r="D1616">
        <v>8</v>
      </c>
    </row>
    <row r="1617" spans="1:4">
      <c r="A1617" t="s">
        <v>48</v>
      </c>
      <c r="B1617" t="s">
        <v>259</v>
      </c>
      <c r="C1617" s="89">
        <v>45725</v>
      </c>
      <c r="D1617">
        <v>4</v>
      </c>
    </row>
    <row r="1618" spans="1:4">
      <c r="A1618" t="s">
        <v>48</v>
      </c>
      <c r="B1618" t="s">
        <v>259</v>
      </c>
      <c r="C1618" s="89">
        <v>45728</v>
      </c>
      <c r="D1618">
        <v>7</v>
      </c>
    </row>
    <row r="1619" spans="1:4">
      <c r="A1619" t="s">
        <v>48</v>
      </c>
      <c r="B1619" t="s">
        <v>259</v>
      </c>
      <c r="C1619" s="89">
        <v>45729</v>
      </c>
      <c r="D1619">
        <v>3</v>
      </c>
    </row>
    <row r="1620" spans="1:4">
      <c r="A1620" t="s">
        <v>48</v>
      </c>
      <c r="B1620" t="s">
        <v>259</v>
      </c>
      <c r="C1620" s="89">
        <v>45731</v>
      </c>
      <c r="D1620">
        <v>4</v>
      </c>
    </row>
    <row r="1621" spans="1:4">
      <c r="A1621" t="s">
        <v>48</v>
      </c>
      <c r="B1621" t="s">
        <v>259</v>
      </c>
      <c r="C1621" s="89">
        <v>45735</v>
      </c>
      <c r="D1621">
        <v>3</v>
      </c>
    </row>
    <row r="1622" spans="1:4">
      <c r="A1622" t="s">
        <v>48</v>
      </c>
      <c r="B1622" t="s">
        <v>259</v>
      </c>
      <c r="C1622" s="89">
        <v>45739</v>
      </c>
      <c r="D1622">
        <v>2</v>
      </c>
    </row>
    <row r="1623" spans="1:4">
      <c r="A1623" t="s">
        <v>48</v>
      </c>
      <c r="B1623" t="s">
        <v>259</v>
      </c>
      <c r="C1623" s="89">
        <v>45740</v>
      </c>
      <c r="D1623">
        <v>8</v>
      </c>
    </row>
    <row r="1624" spans="1:4">
      <c r="A1624" t="s">
        <v>48</v>
      </c>
      <c r="B1624" t="s">
        <v>259</v>
      </c>
      <c r="C1624" s="89">
        <v>45741</v>
      </c>
      <c r="D1624">
        <v>8</v>
      </c>
    </row>
    <row r="1625" spans="1:4">
      <c r="A1625" t="s">
        <v>281</v>
      </c>
      <c r="B1625" t="s">
        <v>260</v>
      </c>
      <c r="C1625" s="89">
        <v>45659</v>
      </c>
      <c r="D1625">
        <v>1</v>
      </c>
    </row>
    <row r="1626" spans="1:4">
      <c r="A1626" t="s">
        <v>281</v>
      </c>
      <c r="B1626" t="s">
        <v>260</v>
      </c>
      <c r="C1626" s="89">
        <v>45664</v>
      </c>
      <c r="D1626">
        <v>3</v>
      </c>
    </row>
    <row r="1627" spans="1:4">
      <c r="A1627" t="s">
        <v>281</v>
      </c>
      <c r="B1627" t="s">
        <v>260</v>
      </c>
      <c r="C1627" s="89">
        <v>45668</v>
      </c>
      <c r="D1627">
        <v>4</v>
      </c>
    </row>
    <row r="1628" spans="1:4">
      <c r="A1628" t="s">
        <v>281</v>
      </c>
      <c r="B1628" t="s">
        <v>260</v>
      </c>
      <c r="C1628" s="89">
        <v>45669</v>
      </c>
      <c r="D1628">
        <v>1</v>
      </c>
    </row>
    <row r="1629" spans="1:4">
      <c r="A1629" t="s">
        <v>281</v>
      </c>
      <c r="B1629" t="s">
        <v>260</v>
      </c>
      <c r="C1629" s="89">
        <v>45671</v>
      </c>
      <c r="D1629">
        <v>6</v>
      </c>
    </row>
    <row r="1630" spans="1:4">
      <c r="A1630" t="s">
        <v>281</v>
      </c>
      <c r="B1630" t="s">
        <v>260</v>
      </c>
      <c r="C1630" s="89">
        <v>45672</v>
      </c>
      <c r="D1630">
        <v>1</v>
      </c>
    </row>
    <row r="1631" spans="1:4">
      <c r="A1631" t="s">
        <v>281</v>
      </c>
      <c r="B1631" t="s">
        <v>260</v>
      </c>
      <c r="C1631" s="89">
        <v>45674</v>
      </c>
      <c r="D1631">
        <v>8</v>
      </c>
    </row>
    <row r="1632" spans="1:4">
      <c r="A1632" t="s">
        <v>281</v>
      </c>
      <c r="B1632" t="s">
        <v>260</v>
      </c>
      <c r="C1632" s="89">
        <v>45677</v>
      </c>
      <c r="D1632">
        <v>2</v>
      </c>
    </row>
    <row r="1633" spans="1:4">
      <c r="A1633" t="s">
        <v>281</v>
      </c>
      <c r="B1633" t="s">
        <v>260</v>
      </c>
      <c r="C1633" s="89">
        <v>45678</v>
      </c>
      <c r="D1633">
        <v>4</v>
      </c>
    </row>
    <row r="1634" spans="1:4">
      <c r="A1634" t="s">
        <v>281</v>
      </c>
      <c r="B1634" t="s">
        <v>260</v>
      </c>
      <c r="C1634" s="89">
        <v>45680</v>
      </c>
      <c r="D1634">
        <v>4</v>
      </c>
    </row>
    <row r="1635" spans="1:4">
      <c r="A1635" t="s">
        <v>281</v>
      </c>
      <c r="B1635" t="s">
        <v>260</v>
      </c>
      <c r="C1635" s="89">
        <v>45681</v>
      </c>
      <c r="D1635">
        <v>6</v>
      </c>
    </row>
    <row r="1636" spans="1:4">
      <c r="A1636" t="s">
        <v>281</v>
      </c>
      <c r="B1636" t="s">
        <v>260</v>
      </c>
      <c r="C1636" s="89">
        <v>45685</v>
      </c>
      <c r="D1636">
        <v>7</v>
      </c>
    </row>
    <row r="1637" spans="1:4">
      <c r="A1637" t="s">
        <v>281</v>
      </c>
      <c r="B1637" t="s">
        <v>260</v>
      </c>
      <c r="C1637" s="89">
        <v>45686</v>
      </c>
      <c r="D1637">
        <v>8</v>
      </c>
    </row>
    <row r="1638" spans="1:4">
      <c r="A1638" t="s">
        <v>281</v>
      </c>
      <c r="B1638" t="s">
        <v>260</v>
      </c>
      <c r="C1638" s="89">
        <v>45689</v>
      </c>
      <c r="D1638">
        <v>3</v>
      </c>
    </row>
    <row r="1639" spans="1:4">
      <c r="A1639" t="s">
        <v>281</v>
      </c>
      <c r="B1639" t="s">
        <v>260</v>
      </c>
      <c r="C1639" s="89">
        <v>45692</v>
      </c>
      <c r="D1639">
        <v>8</v>
      </c>
    </row>
    <row r="1640" spans="1:4">
      <c r="A1640" t="s">
        <v>281</v>
      </c>
      <c r="B1640" t="s">
        <v>260</v>
      </c>
      <c r="C1640" s="89">
        <v>45697</v>
      </c>
      <c r="D1640">
        <v>6</v>
      </c>
    </row>
    <row r="1641" spans="1:4">
      <c r="A1641" t="s">
        <v>281</v>
      </c>
      <c r="B1641" t="s">
        <v>260</v>
      </c>
      <c r="C1641" s="89">
        <v>45699</v>
      </c>
      <c r="D1641">
        <v>6</v>
      </c>
    </row>
    <row r="1642" spans="1:4">
      <c r="A1642" t="s">
        <v>281</v>
      </c>
      <c r="B1642" t="s">
        <v>260</v>
      </c>
      <c r="C1642" s="89">
        <v>45703</v>
      </c>
      <c r="D1642">
        <v>8</v>
      </c>
    </row>
    <row r="1643" spans="1:4">
      <c r="A1643" t="s">
        <v>281</v>
      </c>
      <c r="B1643" t="s">
        <v>260</v>
      </c>
      <c r="C1643" s="89">
        <v>45704</v>
      </c>
      <c r="D1643">
        <v>2</v>
      </c>
    </row>
    <row r="1644" spans="1:4">
      <c r="A1644" t="s">
        <v>281</v>
      </c>
      <c r="B1644" t="s">
        <v>260</v>
      </c>
      <c r="C1644" s="89">
        <v>45705</v>
      </c>
      <c r="D1644">
        <v>3</v>
      </c>
    </row>
    <row r="1645" spans="1:4">
      <c r="A1645" t="s">
        <v>281</v>
      </c>
      <c r="B1645" t="s">
        <v>260</v>
      </c>
      <c r="C1645" s="89">
        <v>45707</v>
      </c>
      <c r="D1645">
        <v>6</v>
      </c>
    </row>
    <row r="1646" spans="1:4">
      <c r="A1646" t="s">
        <v>281</v>
      </c>
      <c r="B1646" t="s">
        <v>260</v>
      </c>
      <c r="C1646" s="89">
        <v>45708</v>
      </c>
      <c r="D1646">
        <v>8</v>
      </c>
    </row>
    <row r="1647" spans="1:4">
      <c r="A1647" t="s">
        <v>281</v>
      </c>
      <c r="B1647" t="s">
        <v>260</v>
      </c>
      <c r="C1647" s="89">
        <v>45710</v>
      </c>
      <c r="D1647">
        <v>7</v>
      </c>
    </row>
    <row r="1648" spans="1:4">
      <c r="A1648" t="s">
        <v>281</v>
      </c>
      <c r="B1648" t="s">
        <v>260</v>
      </c>
      <c r="C1648" s="89">
        <v>45713</v>
      </c>
      <c r="D1648">
        <v>3</v>
      </c>
    </row>
    <row r="1649" spans="1:4">
      <c r="A1649" t="s">
        <v>281</v>
      </c>
      <c r="B1649" t="s">
        <v>260</v>
      </c>
      <c r="C1649" s="89">
        <v>45717</v>
      </c>
      <c r="D1649">
        <v>1</v>
      </c>
    </row>
    <row r="1650" spans="1:4">
      <c r="A1650" t="s">
        <v>281</v>
      </c>
      <c r="B1650" t="s">
        <v>260</v>
      </c>
      <c r="C1650" s="89">
        <v>45718</v>
      </c>
      <c r="D1650">
        <v>8</v>
      </c>
    </row>
    <row r="1651" spans="1:4">
      <c r="A1651" t="s">
        <v>281</v>
      </c>
      <c r="B1651" t="s">
        <v>260</v>
      </c>
      <c r="C1651" s="89">
        <v>45719</v>
      </c>
      <c r="D1651">
        <v>8</v>
      </c>
    </row>
    <row r="1652" spans="1:4">
      <c r="A1652" t="s">
        <v>281</v>
      </c>
      <c r="B1652" t="s">
        <v>260</v>
      </c>
      <c r="C1652" s="89">
        <v>45720</v>
      </c>
      <c r="D1652">
        <v>3</v>
      </c>
    </row>
    <row r="1653" spans="1:4">
      <c r="A1653" t="s">
        <v>281</v>
      </c>
      <c r="B1653" t="s">
        <v>260</v>
      </c>
      <c r="C1653" s="89">
        <v>45724</v>
      </c>
      <c r="D1653">
        <v>4</v>
      </c>
    </row>
    <row r="1654" spans="1:4">
      <c r="A1654" t="s">
        <v>281</v>
      </c>
      <c r="B1654" t="s">
        <v>260</v>
      </c>
      <c r="C1654" s="89">
        <v>45725</v>
      </c>
      <c r="D1654">
        <v>2</v>
      </c>
    </row>
    <row r="1655" spans="1:4">
      <c r="A1655" t="s">
        <v>281</v>
      </c>
      <c r="B1655" t="s">
        <v>260</v>
      </c>
      <c r="C1655" s="89">
        <v>45727</v>
      </c>
      <c r="D1655">
        <v>1</v>
      </c>
    </row>
    <row r="1656" spans="1:4">
      <c r="A1656" t="s">
        <v>281</v>
      </c>
      <c r="B1656" t="s">
        <v>260</v>
      </c>
      <c r="C1656" s="89">
        <v>45728</v>
      </c>
      <c r="D1656">
        <v>1</v>
      </c>
    </row>
    <row r="1657" spans="1:4">
      <c r="A1657" t="s">
        <v>281</v>
      </c>
      <c r="B1657" t="s">
        <v>260</v>
      </c>
      <c r="C1657" s="89">
        <v>45729</v>
      </c>
      <c r="D1657">
        <v>5</v>
      </c>
    </row>
    <row r="1658" spans="1:4">
      <c r="A1658" t="s">
        <v>281</v>
      </c>
      <c r="B1658" t="s">
        <v>260</v>
      </c>
      <c r="C1658" s="89">
        <v>45734</v>
      </c>
      <c r="D1658">
        <v>7</v>
      </c>
    </row>
    <row r="1659" spans="1:4">
      <c r="A1659" t="s">
        <v>281</v>
      </c>
      <c r="B1659" t="s">
        <v>260</v>
      </c>
      <c r="C1659" s="89">
        <v>45735</v>
      </c>
      <c r="D1659">
        <v>8</v>
      </c>
    </row>
    <row r="1660" spans="1:4">
      <c r="A1660" t="s">
        <v>281</v>
      </c>
      <c r="B1660" t="s">
        <v>260</v>
      </c>
      <c r="C1660" s="89">
        <v>45738</v>
      </c>
      <c r="D1660">
        <v>8</v>
      </c>
    </row>
    <row r="1661" spans="1:4">
      <c r="A1661" t="s">
        <v>281</v>
      </c>
      <c r="B1661" t="s">
        <v>260</v>
      </c>
      <c r="C1661" s="89">
        <v>45741</v>
      </c>
      <c r="D1661">
        <v>5</v>
      </c>
    </row>
    <row r="1662" spans="1:4">
      <c r="A1662" t="s">
        <v>281</v>
      </c>
      <c r="B1662" t="s">
        <v>260</v>
      </c>
      <c r="C1662" s="89">
        <v>45745</v>
      </c>
      <c r="D1662">
        <v>1</v>
      </c>
    </row>
    <row r="1663" spans="1:4">
      <c r="A1663" t="s">
        <v>281</v>
      </c>
      <c r="B1663" t="s">
        <v>260</v>
      </c>
      <c r="C1663" s="89">
        <v>45746</v>
      </c>
      <c r="D1663">
        <v>6</v>
      </c>
    </row>
    <row r="1664" spans="1:4">
      <c r="A1664" t="s">
        <v>281</v>
      </c>
      <c r="B1664" t="s">
        <v>260</v>
      </c>
      <c r="C1664" s="89">
        <v>45747</v>
      </c>
      <c r="D1664">
        <v>8</v>
      </c>
    </row>
    <row r="1665" spans="1:4">
      <c r="A1665" t="s">
        <v>282</v>
      </c>
      <c r="B1665" t="s">
        <v>261</v>
      </c>
      <c r="C1665" s="89">
        <v>45661</v>
      </c>
      <c r="D1665">
        <v>7</v>
      </c>
    </row>
    <row r="1666" spans="1:4">
      <c r="A1666" t="s">
        <v>282</v>
      </c>
      <c r="B1666" t="s">
        <v>261</v>
      </c>
      <c r="C1666" s="89">
        <v>45662</v>
      </c>
      <c r="D1666">
        <v>8</v>
      </c>
    </row>
    <row r="1667" spans="1:4">
      <c r="A1667" t="s">
        <v>282</v>
      </c>
      <c r="B1667" t="s">
        <v>261</v>
      </c>
      <c r="C1667" s="89">
        <v>45663</v>
      </c>
      <c r="D1667">
        <v>4</v>
      </c>
    </row>
    <row r="1668" spans="1:4">
      <c r="A1668" t="s">
        <v>282</v>
      </c>
      <c r="B1668" t="s">
        <v>261</v>
      </c>
      <c r="C1668" s="89">
        <v>45672</v>
      </c>
      <c r="D1668">
        <v>8</v>
      </c>
    </row>
    <row r="1669" spans="1:4">
      <c r="A1669" t="s">
        <v>282</v>
      </c>
      <c r="B1669" t="s">
        <v>261</v>
      </c>
      <c r="C1669" s="89">
        <v>45674</v>
      </c>
      <c r="D1669">
        <v>3</v>
      </c>
    </row>
    <row r="1670" spans="1:4">
      <c r="A1670" t="s">
        <v>282</v>
      </c>
      <c r="B1670" t="s">
        <v>261</v>
      </c>
      <c r="C1670" s="89">
        <v>45677</v>
      </c>
      <c r="D1670">
        <v>8</v>
      </c>
    </row>
    <row r="1671" spans="1:4">
      <c r="A1671" t="s">
        <v>282</v>
      </c>
      <c r="B1671" t="s">
        <v>261</v>
      </c>
      <c r="C1671" s="89">
        <v>45681</v>
      </c>
      <c r="D1671">
        <v>8</v>
      </c>
    </row>
    <row r="1672" spans="1:4">
      <c r="A1672" t="s">
        <v>282</v>
      </c>
      <c r="B1672" t="s">
        <v>261</v>
      </c>
      <c r="C1672" s="89">
        <v>45687</v>
      </c>
      <c r="D1672">
        <v>7</v>
      </c>
    </row>
    <row r="1673" spans="1:4">
      <c r="A1673" t="s">
        <v>282</v>
      </c>
      <c r="B1673" t="s">
        <v>261</v>
      </c>
      <c r="C1673" s="89">
        <v>45688</v>
      </c>
      <c r="D1673">
        <v>5</v>
      </c>
    </row>
    <row r="1674" spans="1:4">
      <c r="A1674" t="s">
        <v>282</v>
      </c>
      <c r="B1674" t="s">
        <v>261</v>
      </c>
      <c r="C1674" s="89">
        <v>45691</v>
      </c>
      <c r="D1674">
        <v>8</v>
      </c>
    </row>
    <row r="1675" spans="1:4">
      <c r="A1675" t="s">
        <v>282</v>
      </c>
      <c r="B1675" t="s">
        <v>261</v>
      </c>
      <c r="C1675" s="89">
        <v>45695</v>
      </c>
      <c r="D1675">
        <v>8</v>
      </c>
    </row>
    <row r="1676" spans="1:4">
      <c r="A1676" t="s">
        <v>282</v>
      </c>
      <c r="B1676" t="s">
        <v>261</v>
      </c>
      <c r="C1676" s="89">
        <v>45699</v>
      </c>
      <c r="D1676">
        <v>6</v>
      </c>
    </row>
    <row r="1677" spans="1:4">
      <c r="A1677" t="s">
        <v>282</v>
      </c>
      <c r="B1677" t="s">
        <v>261</v>
      </c>
      <c r="C1677" s="89">
        <v>45700</v>
      </c>
      <c r="D1677">
        <v>8</v>
      </c>
    </row>
    <row r="1678" spans="1:4">
      <c r="A1678" t="s">
        <v>282</v>
      </c>
      <c r="B1678" t="s">
        <v>261</v>
      </c>
      <c r="C1678" s="89">
        <v>45701</v>
      </c>
      <c r="D1678">
        <v>7</v>
      </c>
    </row>
    <row r="1679" spans="1:4">
      <c r="A1679" t="s">
        <v>282</v>
      </c>
      <c r="B1679" t="s">
        <v>261</v>
      </c>
      <c r="C1679" s="89">
        <v>45703</v>
      </c>
      <c r="D1679">
        <v>8</v>
      </c>
    </row>
    <row r="1680" spans="1:4">
      <c r="A1680" t="s">
        <v>282</v>
      </c>
      <c r="B1680" t="s">
        <v>261</v>
      </c>
      <c r="C1680" s="89">
        <v>45705</v>
      </c>
      <c r="D1680">
        <v>4</v>
      </c>
    </row>
    <row r="1681" spans="1:4">
      <c r="A1681" t="s">
        <v>282</v>
      </c>
      <c r="B1681" t="s">
        <v>261</v>
      </c>
      <c r="C1681" s="89">
        <v>45708</v>
      </c>
      <c r="D1681">
        <v>1</v>
      </c>
    </row>
    <row r="1682" spans="1:4">
      <c r="A1682" t="s">
        <v>282</v>
      </c>
      <c r="B1682" t="s">
        <v>261</v>
      </c>
      <c r="C1682" s="89">
        <v>45711</v>
      </c>
      <c r="D1682">
        <v>3</v>
      </c>
    </row>
    <row r="1683" spans="1:4">
      <c r="A1683" t="s">
        <v>282</v>
      </c>
      <c r="B1683" t="s">
        <v>261</v>
      </c>
      <c r="C1683" s="89">
        <v>45712</v>
      </c>
      <c r="D1683">
        <v>8</v>
      </c>
    </row>
    <row r="1684" spans="1:4">
      <c r="A1684" t="s">
        <v>282</v>
      </c>
      <c r="B1684" t="s">
        <v>261</v>
      </c>
      <c r="C1684" s="89">
        <v>45713</v>
      </c>
      <c r="D1684">
        <v>8</v>
      </c>
    </row>
    <row r="1685" spans="1:4">
      <c r="A1685" t="s">
        <v>282</v>
      </c>
      <c r="B1685" t="s">
        <v>261</v>
      </c>
      <c r="C1685" s="89">
        <v>45715</v>
      </c>
      <c r="D1685">
        <v>6</v>
      </c>
    </row>
    <row r="1686" spans="1:4">
      <c r="A1686" t="s">
        <v>282</v>
      </c>
      <c r="B1686" t="s">
        <v>261</v>
      </c>
      <c r="C1686" s="89">
        <v>45720</v>
      </c>
      <c r="D1686">
        <v>7</v>
      </c>
    </row>
    <row r="1687" spans="1:4">
      <c r="A1687" t="s">
        <v>282</v>
      </c>
      <c r="B1687" t="s">
        <v>261</v>
      </c>
      <c r="C1687" s="89">
        <v>45721</v>
      </c>
      <c r="D1687">
        <v>1</v>
      </c>
    </row>
    <row r="1688" spans="1:4">
      <c r="A1688" t="s">
        <v>282</v>
      </c>
      <c r="B1688" t="s">
        <v>261</v>
      </c>
      <c r="C1688" s="89">
        <v>45722</v>
      </c>
      <c r="D1688">
        <v>8</v>
      </c>
    </row>
    <row r="1689" spans="1:4">
      <c r="A1689" t="s">
        <v>282</v>
      </c>
      <c r="B1689" t="s">
        <v>261</v>
      </c>
      <c r="C1689" s="89">
        <v>45723</v>
      </c>
      <c r="D1689">
        <v>8</v>
      </c>
    </row>
    <row r="1690" spans="1:4">
      <c r="A1690" t="s">
        <v>282</v>
      </c>
      <c r="B1690" t="s">
        <v>261</v>
      </c>
      <c r="C1690" s="89">
        <v>45724</v>
      </c>
      <c r="D1690">
        <v>4</v>
      </c>
    </row>
    <row r="1691" spans="1:4">
      <c r="A1691" t="s">
        <v>282</v>
      </c>
      <c r="B1691" t="s">
        <v>261</v>
      </c>
      <c r="C1691" s="89">
        <v>45725</v>
      </c>
      <c r="D1691">
        <v>2</v>
      </c>
    </row>
    <row r="1692" spans="1:4">
      <c r="A1692" t="s">
        <v>282</v>
      </c>
      <c r="B1692" t="s">
        <v>261</v>
      </c>
      <c r="C1692" s="89">
        <v>45726</v>
      </c>
      <c r="D1692">
        <v>8</v>
      </c>
    </row>
    <row r="1693" spans="1:4">
      <c r="A1693" t="s">
        <v>282</v>
      </c>
      <c r="B1693" t="s">
        <v>261</v>
      </c>
      <c r="C1693" s="89">
        <v>45729</v>
      </c>
      <c r="D1693">
        <v>8</v>
      </c>
    </row>
    <row r="1694" spans="1:4">
      <c r="A1694" t="s">
        <v>282</v>
      </c>
      <c r="B1694" t="s">
        <v>261</v>
      </c>
      <c r="C1694" s="89">
        <v>45730</v>
      </c>
      <c r="D1694">
        <v>4</v>
      </c>
    </row>
    <row r="1695" spans="1:4">
      <c r="A1695" t="s">
        <v>282</v>
      </c>
      <c r="B1695" t="s">
        <v>261</v>
      </c>
      <c r="C1695" s="89">
        <v>45731</v>
      </c>
      <c r="D1695">
        <v>8</v>
      </c>
    </row>
    <row r="1696" spans="1:4">
      <c r="A1696" t="s">
        <v>282</v>
      </c>
      <c r="B1696" t="s">
        <v>261</v>
      </c>
      <c r="C1696" s="89">
        <v>45733</v>
      </c>
      <c r="D1696">
        <v>4</v>
      </c>
    </row>
    <row r="1697" spans="1:4">
      <c r="A1697" t="s">
        <v>282</v>
      </c>
      <c r="B1697" t="s">
        <v>261</v>
      </c>
      <c r="C1697" s="89">
        <v>45736</v>
      </c>
      <c r="D1697">
        <v>7</v>
      </c>
    </row>
    <row r="1698" spans="1:4">
      <c r="A1698" t="s">
        <v>282</v>
      </c>
      <c r="B1698" t="s">
        <v>261</v>
      </c>
      <c r="C1698" s="89">
        <v>45738</v>
      </c>
      <c r="D1698">
        <v>8</v>
      </c>
    </row>
    <row r="1699" spans="1:4">
      <c r="A1699" t="s">
        <v>282</v>
      </c>
      <c r="B1699" t="s">
        <v>261</v>
      </c>
      <c r="C1699" s="89">
        <v>45741</v>
      </c>
      <c r="D1699">
        <v>3</v>
      </c>
    </row>
    <row r="1700" spans="1:4">
      <c r="A1700" t="s">
        <v>282</v>
      </c>
      <c r="B1700" t="s">
        <v>261</v>
      </c>
      <c r="C1700" s="89">
        <v>45742</v>
      </c>
      <c r="D1700">
        <v>8</v>
      </c>
    </row>
    <row r="1701" spans="1:4">
      <c r="A1701" t="s">
        <v>282</v>
      </c>
      <c r="B1701" t="s">
        <v>261</v>
      </c>
      <c r="C1701" s="89">
        <v>45744</v>
      </c>
      <c r="D1701">
        <v>4</v>
      </c>
    </row>
    <row r="1702" spans="1:4">
      <c r="A1702" t="s">
        <v>282</v>
      </c>
      <c r="B1702" t="s">
        <v>261</v>
      </c>
      <c r="C1702" s="89">
        <v>45746</v>
      </c>
      <c r="D1702">
        <v>3</v>
      </c>
    </row>
    <row r="1703" spans="1:4">
      <c r="A1703" t="s">
        <v>283</v>
      </c>
      <c r="B1703" t="s">
        <v>262</v>
      </c>
      <c r="C1703" s="89">
        <v>45660</v>
      </c>
      <c r="D1703">
        <v>7</v>
      </c>
    </row>
    <row r="1704" spans="1:4">
      <c r="A1704" t="s">
        <v>283</v>
      </c>
      <c r="B1704" t="s">
        <v>262</v>
      </c>
      <c r="C1704" s="89">
        <v>45661</v>
      </c>
      <c r="D1704">
        <v>8</v>
      </c>
    </row>
    <row r="1705" spans="1:4">
      <c r="A1705" t="s">
        <v>283</v>
      </c>
      <c r="B1705" t="s">
        <v>262</v>
      </c>
      <c r="C1705" s="89">
        <v>45662</v>
      </c>
      <c r="D1705">
        <v>1</v>
      </c>
    </row>
    <row r="1706" spans="1:4">
      <c r="A1706" t="s">
        <v>283</v>
      </c>
      <c r="B1706" t="s">
        <v>262</v>
      </c>
      <c r="C1706" s="89">
        <v>45664</v>
      </c>
      <c r="D1706">
        <v>7</v>
      </c>
    </row>
    <row r="1707" spans="1:4">
      <c r="A1707" t="s">
        <v>283</v>
      </c>
      <c r="B1707" t="s">
        <v>262</v>
      </c>
      <c r="C1707" s="89">
        <v>45666</v>
      </c>
      <c r="D1707">
        <v>8</v>
      </c>
    </row>
    <row r="1708" spans="1:4">
      <c r="A1708" t="s">
        <v>283</v>
      </c>
      <c r="B1708" t="s">
        <v>262</v>
      </c>
      <c r="C1708" s="89">
        <v>45669</v>
      </c>
      <c r="D1708">
        <v>7</v>
      </c>
    </row>
    <row r="1709" spans="1:4">
      <c r="A1709" t="s">
        <v>283</v>
      </c>
      <c r="B1709" t="s">
        <v>262</v>
      </c>
      <c r="C1709" s="89">
        <v>45673</v>
      </c>
      <c r="D1709">
        <v>4</v>
      </c>
    </row>
    <row r="1710" spans="1:4">
      <c r="A1710" t="s">
        <v>283</v>
      </c>
      <c r="B1710" t="s">
        <v>262</v>
      </c>
      <c r="C1710" s="89">
        <v>45675</v>
      </c>
      <c r="D1710">
        <v>3</v>
      </c>
    </row>
    <row r="1711" spans="1:4">
      <c r="A1711" t="s">
        <v>283</v>
      </c>
      <c r="B1711" t="s">
        <v>262</v>
      </c>
      <c r="C1711" s="89">
        <v>45676</v>
      </c>
      <c r="D1711">
        <v>7</v>
      </c>
    </row>
    <row r="1712" spans="1:4">
      <c r="A1712" t="s">
        <v>283</v>
      </c>
      <c r="B1712" t="s">
        <v>262</v>
      </c>
      <c r="C1712" s="89">
        <v>45681</v>
      </c>
      <c r="D1712">
        <v>4</v>
      </c>
    </row>
    <row r="1713" spans="1:4">
      <c r="A1713" t="s">
        <v>283</v>
      </c>
      <c r="B1713" t="s">
        <v>262</v>
      </c>
      <c r="C1713" s="89">
        <v>45687</v>
      </c>
      <c r="D1713">
        <v>8</v>
      </c>
    </row>
    <row r="1714" spans="1:4">
      <c r="A1714" t="s">
        <v>283</v>
      </c>
      <c r="B1714" t="s">
        <v>262</v>
      </c>
      <c r="C1714" s="89">
        <v>45688</v>
      </c>
      <c r="D1714">
        <v>2</v>
      </c>
    </row>
    <row r="1715" spans="1:4">
      <c r="A1715" t="s">
        <v>283</v>
      </c>
      <c r="B1715" t="s">
        <v>262</v>
      </c>
      <c r="C1715" s="89">
        <v>45689</v>
      </c>
      <c r="D1715">
        <v>2</v>
      </c>
    </row>
    <row r="1716" spans="1:4">
      <c r="A1716" t="s">
        <v>283</v>
      </c>
      <c r="B1716" t="s">
        <v>262</v>
      </c>
      <c r="C1716" s="89">
        <v>45692</v>
      </c>
      <c r="D1716">
        <v>4</v>
      </c>
    </row>
    <row r="1717" spans="1:4">
      <c r="A1717" t="s">
        <v>283</v>
      </c>
      <c r="B1717" t="s">
        <v>262</v>
      </c>
      <c r="C1717" s="89">
        <v>45693</v>
      </c>
      <c r="D1717">
        <v>8</v>
      </c>
    </row>
    <row r="1718" spans="1:4">
      <c r="A1718" t="s">
        <v>283</v>
      </c>
      <c r="B1718" t="s">
        <v>262</v>
      </c>
      <c r="C1718" s="89">
        <v>45695</v>
      </c>
      <c r="D1718">
        <v>4</v>
      </c>
    </row>
    <row r="1719" spans="1:4">
      <c r="A1719" t="s">
        <v>283</v>
      </c>
      <c r="B1719" t="s">
        <v>262</v>
      </c>
      <c r="C1719" s="89">
        <v>45700</v>
      </c>
      <c r="D1719">
        <v>4</v>
      </c>
    </row>
    <row r="1720" spans="1:4">
      <c r="A1720" t="s">
        <v>283</v>
      </c>
      <c r="B1720" t="s">
        <v>262</v>
      </c>
      <c r="C1720" s="89">
        <v>45708</v>
      </c>
      <c r="D1720">
        <v>2</v>
      </c>
    </row>
    <row r="1721" spans="1:4">
      <c r="A1721" t="s">
        <v>283</v>
      </c>
      <c r="B1721" t="s">
        <v>262</v>
      </c>
      <c r="C1721" s="89">
        <v>45709</v>
      </c>
      <c r="D1721">
        <v>8</v>
      </c>
    </row>
    <row r="1722" spans="1:4">
      <c r="A1722" t="s">
        <v>283</v>
      </c>
      <c r="B1722" t="s">
        <v>262</v>
      </c>
      <c r="C1722" s="89">
        <v>45713</v>
      </c>
      <c r="D1722">
        <v>5</v>
      </c>
    </row>
    <row r="1723" spans="1:4">
      <c r="A1723" t="s">
        <v>283</v>
      </c>
      <c r="B1723" t="s">
        <v>262</v>
      </c>
      <c r="C1723" s="89">
        <v>45715</v>
      </c>
      <c r="D1723">
        <v>8</v>
      </c>
    </row>
    <row r="1724" spans="1:4">
      <c r="A1724" t="s">
        <v>283</v>
      </c>
      <c r="B1724" t="s">
        <v>262</v>
      </c>
      <c r="C1724" s="89">
        <v>45718</v>
      </c>
      <c r="D1724">
        <v>8</v>
      </c>
    </row>
    <row r="1725" spans="1:4">
      <c r="A1725" t="s">
        <v>283</v>
      </c>
      <c r="B1725" t="s">
        <v>262</v>
      </c>
      <c r="C1725" s="89">
        <v>45720</v>
      </c>
      <c r="D1725">
        <v>7</v>
      </c>
    </row>
    <row r="1726" spans="1:4">
      <c r="A1726" t="s">
        <v>283</v>
      </c>
      <c r="B1726" t="s">
        <v>262</v>
      </c>
      <c r="C1726" s="89">
        <v>45721</v>
      </c>
      <c r="D1726">
        <v>5</v>
      </c>
    </row>
    <row r="1727" spans="1:4">
      <c r="A1727" t="s">
        <v>283</v>
      </c>
      <c r="B1727" t="s">
        <v>262</v>
      </c>
      <c r="C1727" s="89">
        <v>45724</v>
      </c>
      <c r="D1727">
        <v>4</v>
      </c>
    </row>
    <row r="1728" spans="1:4">
      <c r="A1728" t="s">
        <v>283</v>
      </c>
      <c r="B1728" t="s">
        <v>262</v>
      </c>
      <c r="C1728" s="89">
        <v>45725</v>
      </c>
      <c r="D1728">
        <v>1</v>
      </c>
    </row>
    <row r="1729" spans="1:4">
      <c r="A1729" t="s">
        <v>283</v>
      </c>
      <c r="B1729" t="s">
        <v>262</v>
      </c>
      <c r="C1729" s="89">
        <v>45727</v>
      </c>
      <c r="D1729">
        <v>3</v>
      </c>
    </row>
    <row r="1730" spans="1:4">
      <c r="A1730" t="s">
        <v>283</v>
      </c>
      <c r="B1730" t="s">
        <v>262</v>
      </c>
      <c r="C1730" s="89">
        <v>45728</v>
      </c>
      <c r="D1730">
        <v>3</v>
      </c>
    </row>
    <row r="1731" spans="1:4">
      <c r="A1731" t="s">
        <v>283</v>
      </c>
      <c r="B1731" t="s">
        <v>262</v>
      </c>
      <c r="C1731" s="89">
        <v>45730</v>
      </c>
      <c r="D1731">
        <v>8</v>
      </c>
    </row>
    <row r="1732" spans="1:4">
      <c r="A1732" t="s">
        <v>283</v>
      </c>
      <c r="B1732" t="s">
        <v>262</v>
      </c>
      <c r="C1732" s="89">
        <v>45736</v>
      </c>
      <c r="D1732">
        <v>8</v>
      </c>
    </row>
    <row r="1733" spans="1:4">
      <c r="A1733" t="s">
        <v>283</v>
      </c>
      <c r="B1733" t="s">
        <v>262</v>
      </c>
      <c r="C1733" s="89">
        <v>45737</v>
      </c>
      <c r="D1733">
        <v>2</v>
      </c>
    </row>
    <row r="1734" spans="1:4">
      <c r="A1734" t="s">
        <v>283</v>
      </c>
      <c r="B1734" t="s">
        <v>262</v>
      </c>
      <c r="C1734" s="89">
        <v>45746</v>
      </c>
      <c r="D1734">
        <v>8</v>
      </c>
    </row>
    <row r="1735" spans="1:4">
      <c r="A1735" t="s">
        <v>194</v>
      </c>
      <c r="B1735" t="s">
        <v>263</v>
      </c>
      <c r="C1735" s="89">
        <v>45661</v>
      </c>
      <c r="D1735">
        <v>8</v>
      </c>
    </row>
    <row r="1736" spans="1:4">
      <c r="A1736" t="s">
        <v>194</v>
      </c>
      <c r="B1736" t="s">
        <v>263</v>
      </c>
      <c r="C1736" s="89">
        <v>45662</v>
      </c>
      <c r="D1736">
        <v>8</v>
      </c>
    </row>
    <row r="1737" spans="1:4">
      <c r="A1737" t="s">
        <v>194</v>
      </c>
      <c r="B1737" t="s">
        <v>263</v>
      </c>
      <c r="C1737" s="89">
        <v>45663</v>
      </c>
      <c r="D1737">
        <v>1</v>
      </c>
    </row>
    <row r="1738" spans="1:4">
      <c r="A1738" t="s">
        <v>194</v>
      </c>
      <c r="B1738" t="s">
        <v>263</v>
      </c>
      <c r="C1738" s="89">
        <v>45667</v>
      </c>
      <c r="D1738">
        <v>6</v>
      </c>
    </row>
    <row r="1739" spans="1:4">
      <c r="A1739" t="s">
        <v>194</v>
      </c>
      <c r="B1739" t="s">
        <v>263</v>
      </c>
      <c r="C1739" s="89">
        <v>45669</v>
      </c>
      <c r="D1739">
        <v>7</v>
      </c>
    </row>
    <row r="1740" spans="1:4">
      <c r="A1740" t="s">
        <v>194</v>
      </c>
      <c r="B1740" t="s">
        <v>263</v>
      </c>
      <c r="C1740" s="89">
        <v>45670</v>
      </c>
      <c r="D1740">
        <v>4</v>
      </c>
    </row>
    <row r="1741" spans="1:4">
      <c r="A1741" t="s">
        <v>194</v>
      </c>
      <c r="B1741" t="s">
        <v>263</v>
      </c>
      <c r="C1741" s="89">
        <v>45673</v>
      </c>
      <c r="D1741">
        <v>8</v>
      </c>
    </row>
    <row r="1742" spans="1:4">
      <c r="A1742" t="s">
        <v>194</v>
      </c>
      <c r="B1742" t="s">
        <v>263</v>
      </c>
      <c r="C1742" s="89">
        <v>45675</v>
      </c>
      <c r="D1742">
        <v>8</v>
      </c>
    </row>
    <row r="1743" spans="1:4">
      <c r="A1743" t="s">
        <v>194</v>
      </c>
      <c r="B1743" t="s">
        <v>263</v>
      </c>
      <c r="C1743" s="89">
        <v>45677</v>
      </c>
      <c r="D1743">
        <v>4</v>
      </c>
    </row>
    <row r="1744" spans="1:4">
      <c r="A1744" t="s">
        <v>194</v>
      </c>
      <c r="B1744" t="s">
        <v>263</v>
      </c>
      <c r="C1744" s="89">
        <v>45679</v>
      </c>
      <c r="D1744">
        <v>8</v>
      </c>
    </row>
    <row r="1745" spans="1:4">
      <c r="A1745" t="s">
        <v>194</v>
      </c>
      <c r="B1745" t="s">
        <v>263</v>
      </c>
      <c r="C1745" s="89">
        <v>45681</v>
      </c>
      <c r="D1745">
        <v>1</v>
      </c>
    </row>
    <row r="1746" spans="1:4">
      <c r="A1746" t="s">
        <v>194</v>
      </c>
      <c r="B1746" t="s">
        <v>263</v>
      </c>
      <c r="C1746" s="89">
        <v>45683</v>
      </c>
      <c r="D1746">
        <v>1</v>
      </c>
    </row>
    <row r="1747" spans="1:4">
      <c r="A1747" t="s">
        <v>194</v>
      </c>
      <c r="B1747" t="s">
        <v>263</v>
      </c>
      <c r="C1747" s="89">
        <v>45691</v>
      </c>
      <c r="D1747">
        <v>7</v>
      </c>
    </row>
    <row r="1748" spans="1:4">
      <c r="A1748" t="s">
        <v>194</v>
      </c>
      <c r="B1748" t="s">
        <v>263</v>
      </c>
      <c r="C1748" s="89">
        <v>45693</v>
      </c>
      <c r="D1748">
        <v>3</v>
      </c>
    </row>
    <row r="1749" spans="1:4">
      <c r="A1749" t="s">
        <v>194</v>
      </c>
      <c r="B1749" t="s">
        <v>263</v>
      </c>
      <c r="C1749" s="89">
        <v>45694</v>
      </c>
      <c r="D1749">
        <v>8</v>
      </c>
    </row>
    <row r="1750" spans="1:4">
      <c r="A1750" t="s">
        <v>194</v>
      </c>
      <c r="B1750" t="s">
        <v>263</v>
      </c>
      <c r="C1750" s="89">
        <v>45698</v>
      </c>
      <c r="D1750">
        <v>2</v>
      </c>
    </row>
    <row r="1751" spans="1:4">
      <c r="A1751" t="s">
        <v>194</v>
      </c>
      <c r="B1751" t="s">
        <v>263</v>
      </c>
      <c r="C1751" s="89">
        <v>45699</v>
      </c>
      <c r="D1751">
        <v>8</v>
      </c>
    </row>
    <row r="1752" spans="1:4">
      <c r="A1752" t="s">
        <v>194</v>
      </c>
      <c r="B1752" t="s">
        <v>263</v>
      </c>
      <c r="C1752" s="89">
        <v>45700</v>
      </c>
      <c r="D1752">
        <v>1</v>
      </c>
    </row>
    <row r="1753" spans="1:4">
      <c r="A1753" t="s">
        <v>194</v>
      </c>
      <c r="B1753" t="s">
        <v>263</v>
      </c>
      <c r="C1753" s="89">
        <v>45705</v>
      </c>
      <c r="D1753">
        <v>2</v>
      </c>
    </row>
    <row r="1754" spans="1:4">
      <c r="A1754" t="s">
        <v>194</v>
      </c>
      <c r="B1754" t="s">
        <v>263</v>
      </c>
      <c r="C1754" s="89">
        <v>45707</v>
      </c>
      <c r="D1754">
        <v>6</v>
      </c>
    </row>
    <row r="1755" spans="1:4">
      <c r="A1755" t="s">
        <v>194</v>
      </c>
      <c r="B1755" t="s">
        <v>263</v>
      </c>
      <c r="C1755" s="89">
        <v>45708</v>
      </c>
      <c r="D1755">
        <v>1</v>
      </c>
    </row>
    <row r="1756" spans="1:4">
      <c r="A1756" t="s">
        <v>194</v>
      </c>
      <c r="B1756" t="s">
        <v>263</v>
      </c>
      <c r="C1756" s="89">
        <v>45709</v>
      </c>
      <c r="D1756">
        <v>4</v>
      </c>
    </row>
    <row r="1757" spans="1:4">
      <c r="A1757" t="s">
        <v>194</v>
      </c>
      <c r="B1757" t="s">
        <v>263</v>
      </c>
      <c r="C1757" s="89">
        <v>45710</v>
      </c>
      <c r="D1757">
        <v>4</v>
      </c>
    </row>
    <row r="1758" spans="1:4">
      <c r="A1758" t="s">
        <v>194</v>
      </c>
      <c r="B1758" t="s">
        <v>263</v>
      </c>
      <c r="C1758" s="89">
        <v>45711</v>
      </c>
      <c r="D1758">
        <v>5</v>
      </c>
    </row>
    <row r="1759" spans="1:4">
      <c r="A1759" t="s">
        <v>194</v>
      </c>
      <c r="B1759" t="s">
        <v>263</v>
      </c>
      <c r="C1759" s="89">
        <v>45712</v>
      </c>
      <c r="D1759">
        <v>4</v>
      </c>
    </row>
    <row r="1760" spans="1:4">
      <c r="A1760" t="s">
        <v>194</v>
      </c>
      <c r="B1760" t="s">
        <v>263</v>
      </c>
      <c r="C1760" s="89">
        <v>45714</v>
      </c>
      <c r="D1760">
        <v>2</v>
      </c>
    </row>
    <row r="1761" spans="1:4">
      <c r="A1761" t="s">
        <v>194</v>
      </c>
      <c r="B1761" t="s">
        <v>263</v>
      </c>
      <c r="C1761" s="89">
        <v>45715</v>
      </c>
      <c r="D1761">
        <v>8</v>
      </c>
    </row>
    <row r="1762" spans="1:4">
      <c r="A1762" t="s">
        <v>194</v>
      </c>
      <c r="B1762" t="s">
        <v>263</v>
      </c>
      <c r="C1762" s="89">
        <v>45718</v>
      </c>
      <c r="D1762">
        <v>2</v>
      </c>
    </row>
    <row r="1763" spans="1:4">
      <c r="A1763" t="s">
        <v>194</v>
      </c>
      <c r="B1763" t="s">
        <v>263</v>
      </c>
      <c r="C1763" s="89">
        <v>45720</v>
      </c>
      <c r="D1763">
        <v>8</v>
      </c>
    </row>
    <row r="1764" spans="1:4">
      <c r="A1764" t="s">
        <v>194</v>
      </c>
      <c r="B1764" t="s">
        <v>263</v>
      </c>
      <c r="C1764" s="89">
        <v>45721</v>
      </c>
      <c r="D1764">
        <v>4</v>
      </c>
    </row>
    <row r="1765" spans="1:4">
      <c r="A1765" t="s">
        <v>194</v>
      </c>
      <c r="B1765" t="s">
        <v>263</v>
      </c>
      <c r="C1765" s="89">
        <v>45723</v>
      </c>
      <c r="D1765">
        <v>2</v>
      </c>
    </row>
    <row r="1766" spans="1:4">
      <c r="A1766" t="s">
        <v>194</v>
      </c>
      <c r="B1766" t="s">
        <v>263</v>
      </c>
      <c r="C1766" s="89">
        <v>45731</v>
      </c>
      <c r="D1766">
        <v>6</v>
      </c>
    </row>
    <row r="1767" spans="1:4">
      <c r="A1767" t="s">
        <v>194</v>
      </c>
      <c r="B1767" t="s">
        <v>263</v>
      </c>
      <c r="C1767" s="89">
        <v>45732</v>
      </c>
      <c r="D1767">
        <v>4</v>
      </c>
    </row>
    <row r="1768" spans="1:4">
      <c r="A1768" t="s">
        <v>194</v>
      </c>
      <c r="B1768" t="s">
        <v>263</v>
      </c>
      <c r="C1768" s="89">
        <v>45733</v>
      </c>
      <c r="D1768">
        <v>8</v>
      </c>
    </row>
    <row r="1769" spans="1:4">
      <c r="A1769" t="s">
        <v>194</v>
      </c>
      <c r="B1769" t="s">
        <v>263</v>
      </c>
      <c r="C1769" s="89">
        <v>45734</v>
      </c>
      <c r="D1769">
        <v>5</v>
      </c>
    </row>
    <row r="1770" spans="1:4">
      <c r="A1770" t="s">
        <v>194</v>
      </c>
      <c r="B1770" t="s">
        <v>263</v>
      </c>
      <c r="C1770" s="89">
        <v>45739</v>
      </c>
      <c r="D1770">
        <v>8</v>
      </c>
    </row>
    <row r="1771" spans="1:4">
      <c r="A1771" t="s">
        <v>194</v>
      </c>
      <c r="B1771" t="s">
        <v>263</v>
      </c>
      <c r="C1771" s="89">
        <v>45740</v>
      </c>
      <c r="D1771">
        <v>8</v>
      </c>
    </row>
    <row r="1772" spans="1:4">
      <c r="A1772" t="s">
        <v>194</v>
      </c>
      <c r="B1772" t="s">
        <v>263</v>
      </c>
      <c r="C1772" s="89">
        <v>45741</v>
      </c>
      <c r="D1772">
        <v>8</v>
      </c>
    </row>
    <row r="1773" spans="1:4">
      <c r="A1773" t="s">
        <v>194</v>
      </c>
      <c r="B1773" t="s">
        <v>263</v>
      </c>
      <c r="C1773" s="89">
        <v>45743</v>
      </c>
      <c r="D1773">
        <v>6</v>
      </c>
    </row>
    <row r="1774" spans="1:4">
      <c r="A1774" t="s">
        <v>194</v>
      </c>
      <c r="B1774" t="s">
        <v>263</v>
      </c>
      <c r="C1774" s="89">
        <v>45745</v>
      </c>
      <c r="D1774">
        <v>6</v>
      </c>
    </row>
    <row r="1775" spans="1:4">
      <c r="A1775" t="s">
        <v>194</v>
      </c>
      <c r="B1775" t="s">
        <v>263</v>
      </c>
      <c r="C1775" s="89">
        <v>45747</v>
      </c>
      <c r="D1775">
        <v>3</v>
      </c>
    </row>
    <row r="1776" spans="1:4">
      <c r="A1776" t="s">
        <v>200</v>
      </c>
      <c r="B1776" t="s">
        <v>264</v>
      </c>
      <c r="C1776" s="89">
        <v>45661</v>
      </c>
      <c r="D1776">
        <v>5</v>
      </c>
    </row>
    <row r="1777" spans="1:4">
      <c r="A1777" t="s">
        <v>200</v>
      </c>
      <c r="B1777" t="s">
        <v>264</v>
      </c>
      <c r="C1777" s="89">
        <v>45673</v>
      </c>
      <c r="D1777">
        <v>8</v>
      </c>
    </row>
    <row r="1778" spans="1:4">
      <c r="A1778" t="s">
        <v>200</v>
      </c>
      <c r="B1778" t="s">
        <v>264</v>
      </c>
      <c r="C1778" s="89">
        <v>45676</v>
      </c>
      <c r="D1778">
        <v>2</v>
      </c>
    </row>
    <row r="1779" spans="1:4">
      <c r="A1779" t="s">
        <v>200</v>
      </c>
      <c r="B1779" t="s">
        <v>264</v>
      </c>
      <c r="C1779" s="89">
        <v>45683</v>
      </c>
      <c r="D1779">
        <v>8</v>
      </c>
    </row>
    <row r="1780" spans="1:4">
      <c r="A1780" t="s">
        <v>200</v>
      </c>
      <c r="B1780" t="s">
        <v>264</v>
      </c>
      <c r="C1780" s="89">
        <v>45688</v>
      </c>
      <c r="D1780">
        <v>8</v>
      </c>
    </row>
    <row r="1781" spans="1:4">
      <c r="A1781" t="s">
        <v>200</v>
      </c>
      <c r="B1781" t="s">
        <v>264</v>
      </c>
      <c r="C1781" s="89">
        <v>45692</v>
      </c>
      <c r="D1781">
        <v>5</v>
      </c>
    </row>
    <row r="1782" spans="1:4">
      <c r="A1782" t="s">
        <v>200</v>
      </c>
      <c r="B1782" t="s">
        <v>264</v>
      </c>
      <c r="C1782" s="89">
        <v>45694</v>
      </c>
      <c r="D1782">
        <v>8</v>
      </c>
    </row>
    <row r="1783" spans="1:4">
      <c r="A1783" t="s">
        <v>200</v>
      </c>
      <c r="B1783" t="s">
        <v>264</v>
      </c>
      <c r="C1783" s="89">
        <v>45695</v>
      </c>
      <c r="D1783">
        <v>8</v>
      </c>
    </row>
    <row r="1784" spans="1:4">
      <c r="A1784" t="s">
        <v>200</v>
      </c>
      <c r="B1784" t="s">
        <v>264</v>
      </c>
      <c r="C1784" s="89">
        <v>45696</v>
      </c>
      <c r="D1784">
        <v>8</v>
      </c>
    </row>
    <row r="1785" spans="1:4">
      <c r="A1785" t="s">
        <v>200</v>
      </c>
      <c r="B1785" t="s">
        <v>264</v>
      </c>
      <c r="C1785" s="89">
        <v>45697</v>
      </c>
      <c r="D1785">
        <v>7</v>
      </c>
    </row>
    <row r="1786" spans="1:4">
      <c r="A1786" t="s">
        <v>200</v>
      </c>
      <c r="B1786" t="s">
        <v>264</v>
      </c>
      <c r="C1786" s="89">
        <v>45698</v>
      </c>
      <c r="D1786">
        <v>4</v>
      </c>
    </row>
    <row r="1787" spans="1:4">
      <c r="A1787" t="s">
        <v>200</v>
      </c>
      <c r="B1787" t="s">
        <v>264</v>
      </c>
      <c r="C1787" s="89">
        <v>45700</v>
      </c>
      <c r="D1787">
        <v>8</v>
      </c>
    </row>
    <row r="1788" spans="1:4">
      <c r="A1788" t="s">
        <v>200</v>
      </c>
      <c r="B1788" t="s">
        <v>264</v>
      </c>
      <c r="C1788" s="89">
        <v>45701</v>
      </c>
      <c r="D1788">
        <v>8</v>
      </c>
    </row>
    <row r="1789" spans="1:4">
      <c r="A1789" t="s">
        <v>200</v>
      </c>
      <c r="B1789" t="s">
        <v>264</v>
      </c>
      <c r="C1789" s="89">
        <v>45705</v>
      </c>
      <c r="D1789">
        <v>3</v>
      </c>
    </row>
    <row r="1790" spans="1:4">
      <c r="A1790" t="s">
        <v>200</v>
      </c>
      <c r="B1790" t="s">
        <v>264</v>
      </c>
      <c r="C1790" s="89">
        <v>45706</v>
      </c>
      <c r="D1790">
        <v>8</v>
      </c>
    </row>
    <row r="1791" spans="1:4">
      <c r="A1791" t="s">
        <v>200</v>
      </c>
      <c r="B1791" t="s">
        <v>264</v>
      </c>
      <c r="C1791" s="89">
        <v>45709</v>
      </c>
      <c r="D1791">
        <v>5</v>
      </c>
    </row>
    <row r="1792" spans="1:4">
      <c r="A1792" t="s">
        <v>200</v>
      </c>
      <c r="B1792" t="s">
        <v>264</v>
      </c>
      <c r="C1792" s="89">
        <v>45711</v>
      </c>
      <c r="D1792">
        <v>6</v>
      </c>
    </row>
    <row r="1793" spans="1:4">
      <c r="A1793" t="s">
        <v>200</v>
      </c>
      <c r="B1793" t="s">
        <v>264</v>
      </c>
      <c r="C1793" s="89">
        <v>45720</v>
      </c>
      <c r="D1793">
        <v>5</v>
      </c>
    </row>
    <row r="1794" spans="1:4">
      <c r="A1794" t="s">
        <v>200</v>
      </c>
      <c r="B1794" t="s">
        <v>264</v>
      </c>
      <c r="C1794" s="89">
        <v>45722</v>
      </c>
      <c r="D1794">
        <v>8</v>
      </c>
    </row>
    <row r="1795" spans="1:4">
      <c r="A1795" t="s">
        <v>200</v>
      </c>
      <c r="B1795" t="s">
        <v>264</v>
      </c>
      <c r="C1795" s="89">
        <v>45724</v>
      </c>
      <c r="D1795">
        <v>8</v>
      </c>
    </row>
    <row r="1796" spans="1:4">
      <c r="A1796" t="s">
        <v>200</v>
      </c>
      <c r="B1796" t="s">
        <v>264</v>
      </c>
      <c r="C1796" s="89">
        <v>45725</v>
      </c>
      <c r="D1796">
        <v>3</v>
      </c>
    </row>
    <row r="1797" spans="1:4">
      <c r="A1797" t="s">
        <v>200</v>
      </c>
      <c r="B1797" t="s">
        <v>264</v>
      </c>
      <c r="C1797" s="89">
        <v>45729</v>
      </c>
      <c r="D1797">
        <v>7</v>
      </c>
    </row>
    <row r="1798" spans="1:4">
      <c r="A1798" t="s">
        <v>200</v>
      </c>
      <c r="B1798" t="s">
        <v>264</v>
      </c>
      <c r="C1798" s="89">
        <v>45730</v>
      </c>
      <c r="D1798">
        <v>5</v>
      </c>
    </row>
    <row r="1799" spans="1:4">
      <c r="A1799" t="s">
        <v>200</v>
      </c>
      <c r="B1799" t="s">
        <v>264</v>
      </c>
      <c r="C1799" s="89">
        <v>45734</v>
      </c>
      <c r="D1799">
        <v>6</v>
      </c>
    </row>
    <row r="1800" spans="1:4">
      <c r="A1800" t="s">
        <v>200</v>
      </c>
      <c r="B1800" t="s">
        <v>264</v>
      </c>
      <c r="C1800" s="89">
        <v>45735</v>
      </c>
      <c r="D1800">
        <v>8</v>
      </c>
    </row>
    <row r="1801" spans="1:4">
      <c r="A1801" t="s">
        <v>200</v>
      </c>
      <c r="B1801" t="s">
        <v>264</v>
      </c>
      <c r="C1801" s="89">
        <v>45739</v>
      </c>
      <c r="D1801">
        <v>8</v>
      </c>
    </row>
    <row r="1802" spans="1:4">
      <c r="A1802" t="s">
        <v>200</v>
      </c>
      <c r="B1802" t="s">
        <v>264</v>
      </c>
      <c r="C1802" s="89">
        <v>45742</v>
      </c>
      <c r="D1802">
        <v>8</v>
      </c>
    </row>
    <row r="1803" spans="1:4">
      <c r="A1803" t="s">
        <v>200</v>
      </c>
      <c r="B1803" t="s">
        <v>264</v>
      </c>
      <c r="C1803" s="89">
        <v>45743</v>
      </c>
      <c r="D1803">
        <v>4</v>
      </c>
    </row>
    <row r="1804" spans="1:4">
      <c r="A1804" t="s">
        <v>200</v>
      </c>
      <c r="B1804" t="s">
        <v>264</v>
      </c>
      <c r="C1804" s="89">
        <v>45745</v>
      </c>
      <c r="D1804">
        <v>8</v>
      </c>
    </row>
    <row r="1805" spans="1:4">
      <c r="A1805" t="s">
        <v>200</v>
      </c>
      <c r="B1805" t="s">
        <v>264</v>
      </c>
      <c r="C1805" s="89">
        <v>45746</v>
      </c>
      <c r="D1805">
        <v>5</v>
      </c>
    </row>
    <row r="1806" spans="1:4">
      <c r="A1806" t="s">
        <v>284</v>
      </c>
      <c r="B1806" t="s">
        <v>265</v>
      </c>
      <c r="C1806" s="89">
        <v>45659</v>
      </c>
      <c r="D1806">
        <v>7</v>
      </c>
    </row>
    <row r="1807" spans="1:4">
      <c r="A1807" t="s">
        <v>284</v>
      </c>
      <c r="B1807" t="s">
        <v>265</v>
      </c>
      <c r="C1807" s="89">
        <v>45660</v>
      </c>
      <c r="D1807">
        <v>1</v>
      </c>
    </row>
    <row r="1808" spans="1:4">
      <c r="A1808" t="s">
        <v>284</v>
      </c>
      <c r="B1808" t="s">
        <v>265</v>
      </c>
      <c r="C1808" s="89">
        <v>45661</v>
      </c>
      <c r="D1808">
        <v>1</v>
      </c>
    </row>
    <row r="1809" spans="1:4">
      <c r="A1809" t="s">
        <v>284</v>
      </c>
      <c r="B1809" t="s">
        <v>265</v>
      </c>
      <c r="C1809" s="89">
        <v>45664</v>
      </c>
      <c r="D1809">
        <v>5</v>
      </c>
    </row>
    <row r="1810" spans="1:4">
      <c r="A1810" t="s">
        <v>284</v>
      </c>
      <c r="B1810" t="s">
        <v>265</v>
      </c>
      <c r="C1810" s="89">
        <v>45666</v>
      </c>
      <c r="D1810">
        <v>7</v>
      </c>
    </row>
    <row r="1811" spans="1:4">
      <c r="A1811" t="s">
        <v>284</v>
      </c>
      <c r="B1811" t="s">
        <v>265</v>
      </c>
      <c r="C1811" s="89">
        <v>45668</v>
      </c>
      <c r="D1811">
        <v>4</v>
      </c>
    </row>
    <row r="1812" spans="1:4">
      <c r="A1812" t="s">
        <v>284</v>
      </c>
      <c r="B1812" t="s">
        <v>265</v>
      </c>
      <c r="C1812" s="89">
        <v>45675</v>
      </c>
      <c r="D1812">
        <v>8</v>
      </c>
    </row>
    <row r="1813" spans="1:4">
      <c r="A1813" t="s">
        <v>284</v>
      </c>
      <c r="B1813" t="s">
        <v>265</v>
      </c>
      <c r="C1813" s="89">
        <v>45677</v>
      </c>
      <c r="D1813">
        <v>3</v>
      </c>
    </row>
    <row r="1814" spans="1:4">
      <c r="A1814" t="s">
        <v>284</v>
      </c>
      <c r="B1814" t="s">
        <v>265</v>
      </c>
      <c r="C1814" s="89">
        <v>45686</v>
      </c>
      <c r="D1814">
        <v>8</v>
      </c>
    </row>
    <row r="1815" spans="1:4">
      <c r="A1815" t="s">
        <v>284</v>
      </c>
      <c r="B1815" t="s">
        <v>265</v>
      </c>
      <c r="C1815" s="89">
        <v>45688</v>
      </c>
      <c r="D1815">
        <v>2</v>
      </c>
    </row>
    <row r="1816" spans="1:4">
      <c r="A1816" t="s">
        <v>284</v>
      </c>
      <c r="B1816" t="s">
        <v>265</v>
      </c>
      <c r="C1816" s="89">
        <v>45690</v>
      </c>
      <c r="D1816">
        <v>8</v>
      </c>
    </row>
    <row r="1817" spans="1:4">
      <c r="A1817" t="s">
        <v>284</v>
      </c>
      <c r="B1817" t="s">
        <v>265</v>
      </c>
      <c r="C1817" s="89">
        <v>45700</v>
      </c>
      <c r="D1817">
        <v>5</v>
      </c>
    </row>
    <row r="1818" spans="1:4">
      <c r="A1818" t="s">
        <v>284</v>
      </c>
      <c r="B1818" t="s">
        <v>265</v>
      </c>
      <c r="C1818" s="89">
        <v>45706</v>
      </c>
      <c r="D1818">
        <v>8</v>
      </c>
    </row>
    <row r="1819" spans="1:4">
      <c r="A1819" t="s">
        <v>284</v>
      </c>
      <c r="B1819" t="s">
        <v>265</v>
      </c>
      <c r="C1819" s="89">
        <v>45707</v>
      </c>
      <c r="D1819">
        <v>3</v>
      </c>
    </row>
    <row r="1820" spans="1:4">
      <c r="A1820" t="s">
        <v>284</v>
      </c>
      <c r="B1820" t="s">
        <v>265</v>
      </c>
      <c r="C1820" s="89">
        <v>45709</v>
      </c>
      <c r="D1820">
        <v>5</v>
      </c>
    </row>
    <row r="1821" spans="1:4">
      <c r="A1821" t="s">
        <v>284</v>
      </c>
      <c r="B1821" t="s">
        <v>265</v>
      </c>
      <c r="C1821" s="89">
        <v>45710</v>
      </c>
      <c r="D1821">
        <v>8</v>
      </c>
    </row>
    <row r="1822" spans="1:4">
      <c r="A1822" t="s">
        <v>284</v>
      </c>
      <c r="B1822" t="s">
        <v>265</v>
      </c>
      <c r="C1822" s="89">
        <v>45711</v>
      </c>
      <c r="D1822">
        <v>7</v>
      </c>
    </row>
    <row r="1823" spans="1:4">
      <c r="A1823" t="s">
        <v>284</v>
      </c>
      <c r="B1823" t="s">
        <v>265</v>
      </c>
      <c r="C1823" s="89">
        <v>45712</v>
      </c>
      <c r="D1823">
        <v>1</v>
      </c>
    </row>
    <row r="1824" spans="1:4">
      <c r="A1824" t="s">
        <v>284</v>
      </c>
      <c r="B1824" t="s">
        <v>265</v>
      </c>
      <c r="C1824" s="89">
        <v>45716</v>
      </c>
      <c r="D1824">
        <v>8</v>
      </c>
    </row>
    <row r="1825" spans="1:4">
      <c r="A1825" t="s">
        <v>284</v>
      </c>
      <c r="B1825" t="s">
        <v>265</v>
      </c>
      <c r="C1825" s="89">
        <v>45717</v>
      </c>
      <c r="D1825">
        <v>1</v>
      </c>
    </row>
    <row r="1826" spans="1:4">
      <c r="A1826" t="s">
        <v>284</v>
      </c>
      <c r="B1826" t="s">
        <v>265</v>
      </c>
      <c r="C1826" s="89">
        <v>45720</v>
      </c>
      <c r="D1826">
        <v>3</v>
      </c>
    </row>
    <row r="1827" spans="1:4">
      <c r="A1827" t="s">
        <v>284</v>
      </c>
      <c r="B1827" t="s">
        <v>265</v>
      </c>
      <c r="C1827" s="89">
        <v>45721</v>
      </c>
      <c r="D1827">
        <v>8</v>
      </c>
    </row>
    <row r="1828" spans="1:4">
      <c r="A1828" t="s">
        <v>284</v>
      </c>
      <c r="B1828" t="s">
        <v>265</v>
      </c>
      <c r="C1828" s="89">
        <v>45728</v>
      </c>
      <c r="D1828">
        <v>2</v>
      </c>
    </row>
    <row r="1829" spans="1:4">
      <c r="A1829" t="s">
        <v>284</v>
      </c>
      <c r="B1829" t="s">
        <v>265</v>
      </c>
      <c r="C1829" s="89">
        <v>45730</v>
      </c>
      <c r="D1829">
        <v>3</v>
      </c>
    </row>
    <row r="1830" spans="1:4">
      <c r="A1830" t="s">
        <v>284</v>
      </c>
      <c r="B1830" t="s">
        <v>265</v>
      </c>
      <c r="C1830" s="89">
        <v>45733</v>
      </c>
      <c r="D1830">
        <v>8</v>
      </c>
    </row>
    <row r="1831" spans="1:4">
      <c r="A1831" t="s">
        <v>284</v>
      </c>
      <c r="B1831" t="s">
        <v>265</v>
      </c>
      <c r="C1831" s="89">
        <v>45734</v>
      </c>
      <c r="D1831">
        <v>1</v>
      </c>
    </row>
    <row r="1832" spans="1:4">
      <c r="A1832" t="s">
        <v>284</v>
      </c>
      <c r="B1832" t="s">
        <v>265</v>
      </c>
      <c r="C1832" s="89">
        <v>45736</v>
      </c>
      <c r="D1832">
        <v>6</v>
      </c>
    </row>
    <row r="1833" spans="1:4">
      <c r="A1833" t="s">
        <v>284</v>
      </c>
      <c r="B1833" t="s">
        <v>265</v>
      </c>
      <c r="C1833" s="89">
        <v>45737</v>
      </c>
      <c r="D1833">
        <v>8</v>
      </c>
    </row>
    <row r="1834" spans="1:4">
      <c r="A1834" t="s">
        <v>284</v>
      </c>
      <c r="B1834" t="s">
        <v>265</v>
      </c>
      <c r="C1834" s="89">
        <v>45739</v>
      </c>
      <c r="D1834">
        <v>8</v>
      </c>
    </row>
    <row r="1835" spans="1:4">
      <c r="A1835" t="s">
        <v>284</v>
      </c>
      <c r="B1835" t="s">
        <v>265</v>
      </c>
      <c r="C1835" s="89">
        <v>45740</v>
      </c>
      <c r="D1835">
        <v>4</v>
      </c>
    </row>
    <row r="1836" spans="1:4">
      <c r="A1836" t="s">
        <v>284</v>
      </c>
      <c r="B1836" t="s">
        <v>265</v>
      </c>
      <c r="C1836" s="89">
        <v>45741</v>
      </c>
      <c r="D1836">
        <v>1</v>
      </c>
    </row>
    <row r="1837" spans="1:4">
      <c r="A1837" t="s">
        <v>284</v>
      </c>
      <c r="B1837" t="s">
        <v>265</v>
      </c>
      <c r="C1837" s="89">
        <v>45742</v>
      </c>
      <c r="D1837">
        <v>4</v>
      </c>
    </row>
    <row r="1838" spans="1:4">
      <c r="A1838" t="s">
        <v>284</v>
      </c>
      <c r="B1838" t="s">
        <v>265</v>
      </c>
      <c r="C1838" s="89">
        <v>45745</v>
      </c>
      <c r="D1838">
        <v>8</v>
      </c>
    </row>
    <row r="1839" spans="1:4">
      <c r="A1839" t="s">
        <v>284</v>
      </c>
      <c r="B1839" t="s">
        <v>265</v>
      </c>
      <c r="C1839" s="89">
        <v>45746</v>
      </c>
      <c r="D1839">
        <v>6</v>
      </c>
    </row>
  </sheetData>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02DA-E0BF-4F0C-9590-7983607CB6E1}">
  <sheetPr>
    <tabColor rgb="FFFBE2D5"/>
  </sheetPr>
  <dimension ref="A1:D104"/>
  <sheetViews>
    <sheetView workbookViewId="0"/>
  </sheetViews>
  <sheetFormatPr defaultRowHeight="25.8"/>
  <cols>
    <col min="1" max="1" width="12.33203125" bestFit="1" customWidth="1"/>
    <col min="2" max="2" width="15.109375" bestFit="1" customWidth="1"/>
    <col min="3" max="3" width="9.94140625" bestFit="1" customWidth="1"/>
    <col min="4" max="4" width="6.88671875" bestFit="1" customWidth="1"/>
    <col min="5" max="27" width="9.77734375" bestFit="1" customWidth="1"/>
    <col min="28" max="47" width="10.109375" bestFit="1" customWidth="1"/>
    <col min="48" max="68" width="10.21875" bestFit="1" customWidth="1"/>
  </cols>
  <sheetData>
    <row r="1" spans="1:4">
      <c r="A1" t="s">
        <v>220</v>
      </c>
      <c r="B1" t="s">
        <v>221</v>
      </c>
      <c r="C1" t="s">
        <v>222</v>
      </c>
      <c r="D1" t="s">
        <v>223</v>
      </c>
    </row>
    <row r="2" spans="1:4">
      <c r="A2" t="s">
        <v>286</v>
      </c>
      <c r="B2" t="s">
        <v>229</v>
      </c>
      <c r="C2" s="89">
        <v>45660</v>
      </c>
      <c r="D2">
        <v>1</v>
      </c>
    </row>
    <row r="3" spans="1:4">
      <c r="A3" t="s">
        <v>286</v>
      </c>
      <c r="B3" t="s">
        <v>229</v>
      </c>
      <c r="C3" s="89">
        <v>45663</v>
      </c>
      <c r="D3">
        <v>8</v>
      </c>
    </row>
    <row r="4" spans="1:4">
      <c r="A4" t="s">
        <v>286</v>
      </c>
      <c r="B4" t="s">
        <v>229</v>
      </c>
      <c r="C4" s="89">
        <v>45666</v>
      </c>
      <c r="D4">
        <v>8</v>
      </c>
    </row>
    <row r="5" spans="1:4">
      <c r="A5" t="s">
        <v>286</v>
      </c>
      <c r="B5" t="s">
        <v>229</v>
      </c>
      <c r="C5" s="89">
        <v>45667</v>
      </c>
      <c r="D5">
        <v>4</v>
      </c>
    </row>
    <row r="6" spans="1:4">
      <c r="A6" t="s">
        <v>286</v>
      </c>
      <c r="B6" t="s">
        <v>229</v>
      </c>
      <c r="C6" s="89">
        <v>45670</v>
      </c>
      <c r="D6">
        <v>6</v>
      </c>
    </row>
    <row r="7" spans="1:4">
      <c r="A7" t="s">
        <v>286</v>
      </c>
      <c r="B7" t="s">
        <v>229</v>
      </c>
      <c r="C7" s="89">
        <v>45674</v>
      </c>
      <c r="D7">
        <v>3</v>
      </c>
    </row>
    <row r="8" spans="1:4">
      <c r="A8" t="s">
        <v>286</v>
      </c>
      <c r="B8" t="s">
        <v>229</v>
      </c>
      <c r="C8" s="89">
        <v>45687</v>
      </c>
      <c r="D8">
        <v>8</v>
      </c>
    </row>
    <row r="9" spans="1:4">
      <c r="A9" t="s">
        <v>286</v>
      </c>
      <c r="B9" t="s">
        <v>229</v>
      </c>
      <c r="C9" s="89">
        <v>45691</v>
      </c>
      <c r="D9">
        <v>4</v>
      </c>
    </row>
    <row r="10" spans="1:4">
      <c r="A10" t="s">
        <v>286</v>
      </c>
      <c r="B10" t="s">
        <v>229</v>
      </c>
      <c r="C10" s="89">
        <v>45694</v>
      </c>
      <c r="D10">
        <v>3</v>
      </c>
    </row>
    <row r="11" spans="1:4">
      <c r="A11" t="s">
        <v>286</v>
      </c>
      <c r="B11" t="s">
        <v>229</v>
      </c>
      <c r="C11" s="89">
        <v>45701</v>
      </c>
      <c r="D11">
        <v>1</v>
      </c>
    </row>
    <row r="12" spans="1:4">
      <c r="A12" t="s">
        <v>286</v>
      </c>
      <c r="B12" t="s">
        <v>229</v>
      </c>
      <c r="C12" s="89">
        <v>45705</v>
      </c>
      <c r="D12">
        <v>2</v>
      </c>
    </row>
    <row r="13" spans="1:4">
      <c r="A13" t="s">
        <v>286</v>
      </c>
      <c r="B13" t="s">
        <v>229</v>
      </c>
      <c r="C13" s="89">
        <v>45721</v>
      </c>
      <c r="D13">
        <v>8</v>
      </c>
    </row>
    <row r="14" spans="1:4">
      <c r="A14" t="s">
        <v>286</v>
      </c>
      <c r="B14" t="s">
        <v>229</v>
      </c>
      <c r="C14" s="89">
        <v>45722</v>
      </c>
      <c r="D14">
        <v>8</v>
      </c>
    </row>
    <row r="15" spans="1:4">
      <c r="A15" t="s">
        <v>286</v>
      </c>
      <c r="B15" t="s">
        <v>229</v>
      </c>
      <c r="C15" s="89">
        <v>45729</v>
      </c>
      <c r="D15">
        <v>8</v>
      </c>
    </row>
    <row r="16" spans="1:4">
      <c r="A16" t="s">
        <v>286</v>
      </c>
      <c r="B16" t="s">
        <v>229</v>
      </c>
      <c r="C16" s="89">
        <v>45733</v>
      </c>
      <c r="D16">
        <v>8</v>
      </c>
    </row>
    <row r="17" spans="1:4">
      <c r="A17" t="s">
        <v>286</v>
      </c>
      <c r="B17" t="s">
        <v>229</v>
      </c>
      <c r="C17" s="89">
        <v>45735</v>
      </c>
      <c r="D17">
        <v>6</v>
      </c>
    </row>
    <row r="18" spans="1:4">
      <c r="A18" t="s">
        <v>286</v>
      </c>
      <c r="B18" t="s">
        <v>229</v>
      </c>
      <c r="C18" s="89">
        <v>45741</v>
      </c>
      <c r="D18">
        <v>2</v>
      </c>
    </row>
    <row r="19" spans="1:4">
      <c r="A19" t="s">
        <v>286</v>
      </c>
      <c r="B19" t="s">
        <v>229</v>
      </c>
      <c r="C19" s="89">
        <v>45742</v>
      </c>
      <c r="D19">
        <v>4</v>
      </c>
    </row>
    <row r="20" spans="1:4">
      <c r="A20" t="s">
        <v>195</v>
      </c>
      <c r="B20" t="s">
        <v>233</v>
      </c>
      <c r="C20" s="89">
        <v>45666</v>
      </c>
      <c r="D20">
        <v>6</v>
      </c>
    </row>
    <row r="21" spans="1:4">
      <c r="A21" t="s">
        <v>195</v>
      </c>
      <c r="B21" t="s">
        <v>233</v>
      </c>
      <c r="C21" s="89">
        <v>45667</v>
      </c>
      <c r="D21">
        <v>6</v>
      </c>
    </row>
    <row r="22" spans="1:4">
      <c r="A22" t="s">
        <v>195</v>
      </c>
      <c r="B22" t="s">
        <v>233</v>
      </c>
      <c r="C22" s="89">
        <v>45672</v>
      </c>
      <c r="D22">
        <v>5</v>
      </c>
    </row>
    <row r="23" spans="1:4">
      <c r="A23" t="s">
        <v>195</v>
      </c>
      <c r="B23" t="s">
        <v>233</v>
      </c>
      <c r="C23" s="89">
        <v>45674</v>
      </c>
      <c r="D23">
        <v>8</v>
      </c>
    </row>
    <row r="24" spans="1:4">
      <c r="A24" t="s">
        <v>195</v>
      </c>
      <c r="B24" t="s">
        <v>233</v>
      </c>
      <c r="C24" s="89">
        <v>45685</v>
      </c>
      <c r="D24">
        <v>7</v>
      </c>
    </row>
    <row r="25" spans="1:4">
      <c r="A25" t="s">
        <v>195</v>
      </c>
      <c r="B25" t="s">
        <v>233</v>
      </c>
      <c r="C25" s="89">
        <v>45687</v>
      </c>
      <c r="D25">
        <v>4</v>
      </c>
    </row>
    <row r="26" spans="1:4">
      <c r="A26" t="s">
        <v>195</v>
      </c>
      <c r="B26" t="s">
        <v>233</v>
      </c>
      <c r="C26" s="89">
        <v>45691</v>
      </c>
      <c r="D26">
        <v>6</v>
      </c>
    </row>
    <row r="27" spans="1:4">
      <c r="A27" t="s">
        <v>195</v>
      </c>
      <c r="B27" t="s">
        <v>233</v>
      </c>
      <c r="C27" s="89">
        <v>45692</v>
      </c>
      <c r="D27">
        <v>4</v>
      </c>
    </row>
    <row r="28" spans="1:4">
      <c r="A28" t="s">
        <v>195</v>
      </c>
      <c r="B28" t="s">
        <v>233</v>
      </c>
      <c r="C28" s="89">
        <v>45702</v>
      </c>
      <c r="D28">
        <v>2</v>
      </c>
    </row>
    <row r="29" spans="1:4">
      <c r="A29" t="s">
        <v>195</v>
      </c>
      <c r="B29" t="s">
        <v>233</v>
      </c>
      <c r="C29" s="89">
        <v>45705</v>
      </c>
      <c r="D29">
        <v>8</v>
      </c>
    </row>
    <row r="30" spans="1:4">
      <c r="A30" t="s">
        <v>195</v>
      </c>
      <c r="B30" t="s">
        <v>233</v>
      </c>
      <c r="C30" s="89">
        <v>45707</v>
      </c>
      <c r="D30">
        <v>2</v>
      </c>
    </row>
    <row r="31" spans="1:4">
      <c r="A31" t="s">
        <v>195</v>
      </c>
      <c r="B31" t="s">
        <v>233</v>
      </c>
      <c r="C31" s="89">
        <v>45713</v>
      </c>
      <c r="D31">
        <v>6</v>
      </c>
    </row>
    <row r="32" spans="1:4">
      <c r="A32" t="s">
        <v>195</v>
      </c>
      <c r="B32" t="s">
        <v>233</v>
      </c>
      <c r="C32" s="89">
        <v>45719</v>
      </c>
      <c r="D32">
        <v>4</v>
      </c>
    </row>
    <row r="33" spans="1:4">
      <c r="A33" t="s">
        <v>195</v>
      </c>
      <c r="B33" t="s">
        <v>233</v>
      </c>
      <c r="C33" s="89">
        <v>45726</v>
      </c>
      <c r="D33">
        <v>2</v>
      </c>
    </row>
    <row r="34" spans="1:4">
      <c r="A34" t="s">
        <v>195</v>
      </c>
      <c r="B34" t="s">
        <v>233</v>
      </c>
      <c r="C34" s="89">
        <v>45727</v>
      </c>
      <c r="D34">
        <v>2</v>
      </c>
    </row>
    <row r="35" spans="1:4">
      <c r="A35" t="s">
        <v>195</v>
      </c>
      <c r="B35" t="s">
        <v>233</v>
      </c>
      <c r="C35" s="89">
        <v>45730</v>
      </c>
      <c r="D35">
        <v>3</v>
      </c>
    </row>
    <row r="36" spans="1:4">
      <c r="A36" t="s">
        <v>195</v>
      </c>
      <c r="B36" t="s">
        <v>233</v>
      </c>
      <c r="C36" s="89">
        <v>45737</v>
      </c>
      <c r="D36">
        <v>2</v>
      </c>
    </row>
    <row r="37" spans="1:4">
      <c r="A37" t="s">
        <v>195</v>
      </c>
      <c r="B37" t="s">
        <v>233</v>
      </c>
      <c r="C37" s="89">
        <v>45740</v>
      </c>
      <c r="D37">
        <v>6</v>
      </c>
    </row>
    <row r="38" spans="1:4">
      <c r="A38" t="s">
        <v>195</v>
      </c>
      <c r="B38" t="s">
        <v>233</v>
      </c>
      <c r="C38" s="89">
        <v>45742</v>
      </c>
      <c r="D38">
        <v>1</v>
      </c>
    </row>
    <row r="39" spans="1:4">
      <c r="A39" t="s">
        <v>195</v>
      </c>
      <c r="B39" t="s">
        <v>233</v>
      </c>
      <c r="C39" s="89">
        <v>45744</v>
      </c>
      <c r="D39">
        <v>8</v>
      </c>
    </row>
    <row r="40" spans="1:4">
      <c r="A40" t="s">
        <v>287</v>
      </c>
      <c r="B40" t="s">
        <v>235</v>
      </c>
      <c r="C40" s="89">
        <v>45658</v>
      </c>
      <c r="D40">
        <v>3</v>
      </c>
    </row>
    <row r="41" spans="1:4">
      <c r="A41" t="s">
        <v>287</v>
      </c>
      <c r="B41" t="s">
        <v>235</v>
      </c>
      <c r="C41" s="89">
        <v>45664</v>
      </c>
      <c r="D41">
        <v>6</v>
      </c>
    </row>
    <row r="42" spans="1:4">
      <c r="A42" t="s">
        <v>287</v>
      </c>
      <c r="B42" t="s">
        <v>235</v>
      </c>
      <c r="C42" s="89">
        <v>45667</v>
      </c>
      <c r="D42">
        <v>3</v>
      </c>
    </row>
    <row r="43" spans="1:4">
      <c r="A43" t="s">
        <v>287</v>
      </c>
      <c r="B43" t="s">
        <v>235</v>
      </c>
      <c r="C43" s="89">
        <v>45670</v>
      </c>
      <c r="D43">
        <v>3</v>
      </c>
    </row>
    <row r="44" spans="1:4">
      <c r="A44" t="s">
        <v>287</v>
      </c>
      <c r="B44" t="s">
        <v>235</v>
      </c>
      <c r="C44" s="89">
        <v>45680</v>
      </c>
      <c r="D44">
        <v>7</v>
      </c>
    </row>
    <row r="45" spans="1:4">
      <c r="A45" t="s">
        <v>287</v>
      </c>
      <c r="B45" t="s">
        <v>235</v>
      </c>
      <c r="C45" s="89">
        <v>45681</v>
      </c>
      <c r="D45">
        <v>5</v>
      </c>
    </row>
    <row r="46" spans="1:4">
      <c r="A46" t="s">
        <v>287</v>
      </c>
      <c r="B46" t="s">
        <v>235</v>
      </c>
      <c r="C46" s="89">
        <v>45688</v>
      </c>
      <c r="D46">
        <v>3</v>
      </c>
    </row>
    <row r="47" spans="1:4">
      <c r="A47" t="s">
        <v>287</v>
      </c>
      <c r="B47" t="s">
        <v>235</v>
      </c>
      <c r="C47" s="89">
        <v>45691</v>
      </c>
      <c r="D47">
        <v>7</v>
      </c>
    </row>
    <row r="48" spans="1:4">
      <c r="A48" t="s">
        <v>287</v>
      </c>
      <c r="B48" t="s">
        <v>235</v>
      </c>
      <c r="C48" s="89">
        <v>45693</v>
      </c>
      <c r="D48">
        <v>8</v>
      </c>
    </row>
    <row r="49" spans="1:4">
      <c r="A49" t="s">
        <v>287</v>
      </c>
      <c r="B49" t="s">
        <v>235</v>
      </c>
      <c r="C49" s="89">
        <v>45699</v>
      </c>
      <c r="D49">
        <v>8</v>
      </c>
    </row>
    <row r="50" spans="1:4">
      <c r="A50" t="s">
        <v>287</v>
      </c>
      <c r="B50" t="s">
        <v>235</v>
      </c>
      <c r="C50" s="89">
        <v>45701</v>
      </c>
      <c r="D50">
        <v>7</v>
      </c>
    </row>
    <row r="51" spans="1:4">
      <c r="A51" t="s">
        <v>287</v>
      </c>
      <c r="B51" t="s">
        <v>235</v>
      </c>
      <c r="C51" s="89">
        <v>45707</v>
      </c>
      <c r="D51">
        <v>8</v>
      </c>
    </row>
    <row r="52" spans="1:4">
      <c r="A52" t="s">
        <v>287</v>
      </c>
      <c r="B52" t="s">
        <v>235</v>
      </c>
      <c r="C52" s="89">
        <v>45713</v>
      </c>
      <c r="D52">
        <v>8</v>
      </c>
    </row>
    <row r="53" spans="1:4">
      <c r="A53" t="s">
        <v>287</v>
      </c>
      <c r="B53" t="s">
        <v>235</v>
      </c>
      <c r="C53" s="89">
        <v>45714</v>
      </c>
      <c r="D53">
        <v>7</v>
      </c>
    </row>
    <row r="54" spans="1:4">
      <c r="A54" t="s">
        <v>287</v>
      </c>
      <c r="B54" t="s">
        <v>235</v>
      </c>
      <c r="C54" s="89">
        <v>45715</v>
      </c>
      <c r="D54">
        <v>8</v>
      </c>
    </row>
    <row r="55" spans="1:4">
      <c r="A55" t="s">
        <v>287</v>
      </c>
      <c r="B55" t="s">
        <v>235</v>
      </c>
      <c r="C55" s="89">
        <v>45721</v>
      </c>
      <c r="D55">
        <v>4</v>
      </c>
    </row>
    <row r="56" spans="1:4">
      <c r="A56" t="s">
        <v>287</v>
      </c>
      <c r="B56" t="s">
        <v>235</v>
      </c>
      <c r="C56" s="89">
        <v>45726</v>
      </c>
      <c r="D56">
        <v>8</v>
      </c>
    </row>
    <row r="57" spans="1:4">
      <c r="A57" t="s">
        <v>287</v>
      </c>
      <c r="B57" t="s">
        <v>235</v>
      </c>
      <c r="C57" s="89">
        <v>45730</v>
      </c>
      <c r="D57">
        <v>3</v>
      </c>
    </row>
    <row r="58" spans="1:4">
      <c r="A58" t="s">
        <v>287</v>
      </c>
      <c r="B58" t="s">
        <v>235</v>
      </c>
      <c r="C58" s="89">
        <v>45733</v>
      </c>
      <c r="D58">
        <v>7</v>
      </c>
    </row>
    <row r="59" spans="1:4">
      <c r="A59" t="s">
        <v>287</v>
      </c>
      <c r="B59" t="s">
        <v>235</v>
      </c>
      <c r="C59" s="89">
        <v>45735</v>
      </c>
      <c r="D59">
        <v>8</v>
      </c>
    </row>
    <row r="60" spans="1:4">
      <c r="A60" t="s">
        <v>287</v>
      </c>
      <c r="B60" t="s">
        <v>235</v>
      </c>
      <c r="C60" s="89">
        <v>45737</v>
      </c>
      <c r="D60">
        <v>4</v>
      </c>
    </row>
    <row r="61" spans="1:4">
      <c r="A61" t="s">
        <v>287</v>
      </c>
      <c r="B61" t="s">
        <v>235</v>
      </c>
      <c r="C61" s="89">
        <v>45742</v>
      </c>
      <c r="D61">
        <v>3</v>
      </c>
    </row>
    <row r="62" spans="1:4">
      <c r="A62" t="s">
        <v>287</v>
      </c>
      <c r="B62" t="s">
        <v>235</v>
      </c>
      <c r="C62" s="89">
        <v>45743</v>
      </c>
      <c r="D62">
        <v>2</v>
      </c>
    </row>
    <row r="63" spans="1:4">
      <c r="A63" t="s">
        <v>288</v>
      </c>
      <c r="B63" t="s">
        <v>238</v>
      </c>
      <c r="C63" s="89">
        <v>45665</v>
      </c>
      <c r="D63">
        <v>8</v>
      </c>
    </row>
    <row r="64" spans="1:4">
      <c r="A64" t="s">
        <v>288</v>
      </c>
      <c r="B64" t="s">
        <v>238</v>
      </c>
      <c r="C64" s="89">
        <v>45674</v>
      </c>
      <c r="D64">
        <v>4</v>
      </c>
    </row>
    <row r="65" spans="1:4">
      <c r="A65" t="s">
        <v>288</v>
      </c>
      <c r="B65" t="s">
        <v>238</v>
      </c>
      <c r="C65" s="89">
        <v>45678</v>
      </c>
      <c r="D65">
        <v>6</v>
      </c>
    </row>
    <row r="66" spans="1:4">
      <c r="A66" t="s">
        <v>288</v>
      </c>
      <c r="B66" t="s">
        <v>238</v>
      </c>
      <c r="C66" s="89">
        <v>45680</v>
      </c>
      <c r="D66">
        <v>3</v>
      </c>
    </row>
    <row r="67" spans="1:4">
      <c r="A67" t="s">
        <v>288</v>
      </c>
      <c r="B67" t="s">
        <v>238</v>
      </c>
      <c r="C67" s="89">
        <v>45684</v>
      </c>
      <c r="D67">
        <v>8</v>
      </c>
    </row>
    <row r="68" spans="1:4">
      <c r="A68" t="s">
        <v>288</v>
      </c>
      <c r="B68" t="s">
        <v>238</v>
      </c>
      <c r="C68" s="89">
        <v>45685</v>
      </c>
      <c r="D68">
        <v>7</v>
      </c>
    </row>
    <row r="69" spans="1:4">
      <c r="A69" t="s">
        <v>288</v>
      </c>
      <c r="B69" t="s">
        <v>238</v>
      </c>
      <c r="C69" s="89">
        <v>45691</v>
      </c>
      <c r="D69">
        <v>1</v>
      </c>
    </row>
    <row r="70" spans="1:4">
      <c r="A70" t="s">
        <v>288</v>
      </c>
      <c r="B70" t="s">
        <v>238</v>
      </c>
      <c r="C70" s="89">
        <v>45701</v>
      </c>
      <c r="D70">
        <v>8</v>
      </c>
    </row>
    <row r="71" spans="1:4">
      <c r="A71" t="s">
        <v>288</v>
      </c>
      <c r="B71" t="s">
        <v>238</v>
      </c>
      <c r="C71" s="89">
        <v>45705</v>
      </c>
      <c r="D71">
        <v>3</v>
      </c>
    </row>
    <row r="72" spans="1:4">
      <c r="A72" t="s">
        <v>288</v>
      </c>
      <c r="B72" t="s">
        <v>238</v>
      </c>
      <c r="C72" s="89">
        <v>45706</v>
      </c>
      <c r="D72">
        <v>8</v>
      </c>
    </row>
    <row r="73" spans="1:4">
      <c r="A73" t="s">
        <v>288</v>
      </c>
      <c r="B73" t="s">
        <v>238</v>
      </c>
      <c r="C73" s="89">
        <v>45707</v>
      </c>
      <c r="D73">
        <v>3</v>
      </c>
    </row>
    <row r="74" spans="1:4">
      <c r="A74" t="s">
        <v>288</v>
      </c>
      <c r="B74" t="s">
        <v>238</v>
      </c>
      <c r="C74" s="89">
        <v>45708</v>
      </c>
      <c r="D74">
        <v>6</v>
      </c>
    </row>
    <row r="75" spans="1:4">
      <c r="A75" t="s">
        <v>288</v>
      </c>
      <c r="B75" t="s">
        <v>238</v>
      </c>
      <c r="C75" s="89">
        <v>45712</v>
      </c>
      <c r="D75">
        <v>4</v>
      </c>
    </row>
    <row r="76" spans="1:4">
      <c r="A76" t="s">
        <v>288</v>
      </c>
      <c r="B76" t="s">
        <v>238</v>
      </c>
      <c r="C76" s="89">
        <v>45713</v>
      </c>
      <c r="D76">
        <v>8</v>
      </c>
    </row>
    <row r="77" spans="1:4">
      <c r="A77" t="s">
        <v>288</v>
      </c>
      <c r="B77" t="s">
        <v>238</v>
      </c>
      <c r="C77" s="89">
        <v>45719</v>
      </c>
      <c r="D77">
        <v>3</v>
      </c>
    </row>
    <row r="78" spans="1:4">
      <c r="A78" t="s">
        <v>288</v>
      </c>
      <c r="B78" t="s">
        <v>238</v>
      </c>
      <c r="C78" s="89">
        <v>45721</v>
      </c>
      <c r="D78">
        <v>7</v>
      </c>
    </row>
    <row r="79" spans="1:4">
      <c r="A79" t="s">
        <v>288</v>
      </c>
      <c r="B79" t="s">
        <v>238</v>
      </c>
      <c r="C79" s="89">
        <v>45728</v>
      </c>
      <c r="D79">
        <v>8</v>
      </c>
    </row>
    <row r="80" spans="1:4">
      <c r="A80" t="s">
        <v>288</v>
      </c>
      <c r="B80" t="s">
        <v>238</v>
      </c>
      <c r="C80" s="89">
        <v>45729</v>
      </c>
      <c r="D80">
        <v>2</v>
      </c>
    </row>
    <row r="81" spans="1:4">
      <c r="A81" t="s">
        <v>288</v>
      </c>
      <c r="B81" t="s">
        <v>238</v>
      </c>
      <c r="C81" s="89">
        <v>45733</v>
      </c>
      <c r="D81">
        <v>5</v>
      </c>
    </row>
    <row r="82" spans="1:4">
      <c r="A82" t="s">
        <v>288</v>
      </c>
      <c r="B82" t="s">
        <v>238</v>
      </c>
      <c r="C82" s="89">
        <v>45734</v>
      </c>
      <c r="D82">
        <v>3</v>
      </c>
    </row>
    <row r="83" spans="1:4">
      <c r="A83" t="s">
        <v>288</v>
      </c>
      <c r="B83" t="s">
        <v>238</v>
      </c>
      <c r="C83" s="89">
        <v>45743</v>
      </c>
      <c r="D83">
        <v>5</v>
      </c>
    </row>
    <row r="84" spans="1:4">
      <c r="A84" t="s">
        <v>288</v>
      </c>
      <c r="B84" t="s">
        <v>238</v>
      </c>
      <c r="C84" s="89">
        <v>45747</v>
      </c>
      <c r="D84">
        <v>2</v>
      </c>
    </row>
    <row r="85" spans="1:4">
      <c r="A85" t="s">
        <v>197</v>
      </c>
      <c r="B85" t="s">
        <v>264</v>
      </c>
      <c r="C85" s="89">
        <v>45660</v>
      </c>
      <c r="D85">
        <v>1</v>
      </c>
    </row>
    <row r="86" spans="1:4">
      <c r="A86" t="s">
        <v>197</v>
      </c>
      <c r="B86" t="s">
        <v>264</v>
      </c>
      <c r="C86" s="89">
        <v>45667</v>
      </c>
      <c r="D86">
        <v>6</v>
      </c>
    </row>
    <row r="87" spans="1:4">
      <c r="A87" t="s">
        <v>197</v>
      </c>
      <c r="B87" t="s">
        <v>264</v>
      </c>
      <c r="C87" s="89">
        <v>45670</v>
      </c>
      <c r="D87">
        <v>2</v>
      </c>
    </row>
    <row r="88" spans="1:4">
      <c r="A88" t="s">
        <v>197</v>
      </c>
      <c r="B88" t="s">
        <v>264</v>
      </c>
      <c r="C88" s="89">
        <v>45679</v>
      </c>
      <c r="D88">
        <v>4</v>
      </c>
    </row>
    <row r="89" spans="1:4">
      <c r="A89" t="s">
        <v>197</v>
      </c>
      <c r="B89" t="s">
        <v>264</v>
      </c>
      <c r="C89" s="89">
        <v>45685</v>
      </c>
      <c r="D89">
        <v>7</v>
      </c>
    </row>
    <row r="90" spans="1:4">
      <c r="A90" t="s">
        <v>197</v>
      </c>
      <c r="B90" t="s">
        <v>264</v>
      </c>
      <c r="C90" s="89">
        <v>45702</v>
      </c>
      <c r="D90">
        <v>5</v>
      </c>
    </row>
    <row r="91" spans="1:4">
      <c r="A91" t="s">
        <v>197</v>
      </c>
      <c r="B91" t="s">
        <v>264</v>
      </c>
      <c r="C91" s="89">
        <v>45705</v>
      </c>
      <c r="D91">
        <v>8</v>
      </c>
    </row>
    <row r="92" spans="1:4">
      <c r="A92" t="s">
        <v>197</v>
      </c>
      <c r="B92" t="s">
        <v>264</v>
      </c>
      <c r="C92" s="89">
        <v>45707</v>
      </c>
      <c r="D92">
        <v>8</v>
      </c>
    </row>
    <row r="93" spans="1:4">
      <c r="A93" t="s">
        <v>197</v>
      </c>
      <c r="B93" t="s">
        <v>264</v>
      </c>
      <c r="C93" s="89">
        <v>45709</v>
      </c>
      <c r="D93">
        <v>6</v>
      </c>
    </row>
    <row r="94" spans="1:4">
      <c r="A94" t="s">
        <v>197</v>
      </c>
      <c r="B94" t="s">
        <v>264</v>
      </c>
      <c r="C94" s="89">
        <v>45714</v>
      </c>
      <c r="D94">
        <v>3</v>
      </c>
    </row>
    <row r="95" spans="1:4">
      <c r="A95" t="s">
        <v>197</v>
      </c>
      <c r="B95" t="s">
        <v>264</v>
      </c>
      <c r="C95" s="89">
        <v>45715</v>
      </c>
      <c r="D95">
        <v>8</v>
      </c>
    </row>
    <row r="96" spans="1:4">
      <c r="A96" t="s">
        <v>197</v>
      </c>
      <c r="B96" t="s">
        <v>264</v>
      </c>
      <c r="C96" s="89">
        <v>45719</v>
      </c>
      <c r="D96">
        <v>5</v>
      </c>
    </row>
    <row r="97" spans="1:4">
      <c r="A97" t="s">
        <v>197</v>
      </c>
      <c r="B97" t="s">
        <v>264</v>
      </c>
      <c r="C97" s="89">
        <v>45721</v>
      </c>
      <c r="D97">
        <v>2</v>
      </c>
    </row>
    <row r="98" spans="1:4">
      <c r="A98" t="s">
        <v>197</v>
      </c>
      <c r="B98" t="s">
        <v>264</v>
      </c>
      <c r="C98" s="89">
        <v>45722</v>
      </c>
      <c r="D98">
        <v>8</v>
      </c>
    </row>
    <row r="99" spans="1:4">
      <c r="A99" t="s">
        <v>197</v>
      </c>
      <c r="B99" t="s">
        <v>264</v>
      </c>
      <c r="C99" s="89">
        <v>45727</v>
      </c>
      <c r="D99">
        <v>3</v>
      </c>
    </row>
    <row r="100" spans="1:4">
      <c r="A100" t="s">
        <v>197</v>
      </c>
      <c r="B100" t="s">
        <v>264</v>
      </c>
      <c r="C100" s="89">
        <v>45728</v>
      </c>
      <c r="D100">
        <v>6</v>
      </c>
    </row>
    <row r="101" spans="1:4">
      <c r="A101" t="s">
        <v>197</v>
      </c>
      <c r="B101" t="s">
        <v>264</v>
      </c>
      <c r="C101" s="89">
        <v>45730</v>
      </c>
      <c r="D101">
        <v>5</v>
      </c>
    </row>
    <row r="102" spans="1:4">
      <c r="A102" t="s">
        <v>197</v>
      </c>
      <c r="B102" t="s">
        <v>264</v>
      </c>
      <c r="C102" s="89">
        <v>45740</v>
      </c>
      <c r="D102">
        <v>6</v>
      </c>
    </row>
    <row r="103" spans="1:4">
      <c r="A103" t="s">
        <v>197</v>
      </c>
      <c r="B103" t="s">
        <v>264</v>
      </c>
      <c r="C103" s="89">
        <v>45741</v>
      </c>
      <c r="D103">
        <v>5</v>
      </c>
    </row>
    <row r="104" spans="1:4">
      <c r="A104" t="s">
        <v>197</v>
      </c>
      <c r="B104" t="s">
        <v>264</v>
      </c>
      <c r="C104" s="89">
        <v>45744</v>
      </c>
      <c r="D104">
        <v>1</v>
      </c>
    </row>
  </sheetData>
  <phoneticPr fontId="3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E151-A855-4CBD-8A03-0BAD322D466C}">
  <sheetPr codeName="Sheet4">
    <tabColor rgb="FFFBE2D5"/>
  </sheetPr>
  <dimension ref="A1:BO10"/>
  <sheetViews>
    <sheetView showGridLines="0" topLeftCell="B1" workbookViewId="0">
      <selection activeCell="B4" sqref="B4"/>
    </sheetView>
  </sheetViews>
  <sheetFormatPr defaultColWidth="0" defaultRowHeight="25.8" zeroHeight="1"/>
  <cols>
    <col min="1" max="1" width="3.27734375" customWidth="1"/>
    <col min="2" max="2" width="62.77734375" style="48" bestFit="1" customWidth="1"/>
    <col min="3" max="3" width="9.83203125" style="48" bestFit="1" customWidth="1"/>
    <col min="4" max="4" width="7.44140625" bestFit="1" customWidth="1"/>
    <col min="5" max="46" width="6.109375" customWidth="1"/>
    <col min="47" max="67" width="6.27734375" customWidth="1"/>
    <col min="68" max="16384" width="8.83203125" hidden="1"/>
  </cols>
  <sheetData>
    <row r="1" spans="2:67"/>
    <row r="2" spans="2:67">
      <c r="B2" t="s">
        <v>285</v>
      </c>
    </row>
    <row r="3" spans="2:67"/>
    <row r="4" spans="2:67" ht="26.4" thickBot="1">
      <c r="B4" s="69" t="s">
        <v>220</v>
      </c>
      <c r="C4" s="69" t="s">
        <v>221</v>
      </c>
      <c r="D4" s="82" t="s">
        <v>311</v>
      </c>
      <c r="E4" s="82" t="s">
        <v>312</v>
      </c>
      <c r="F4" s="82" t="s">
        <v>313</v>
      </c>
      <c r="G4" s="82" t="s">
        <v>314</v>
      </c>
      <c r="H4" s="82" t="s">
        <v>315</v>
      </c>
      <c r="I4" s="82" t="s">
        <v>316</v>
      </c>
      <c r="J4" s="82" t="s">
        <v>317</v>
      </c>
      <c r="K4" s="82" t="s">
        <v>318</v>
      </c>
      <c r="L4" s="82" t="s">
        <v>319</v>
      </c>
      <c r="M4" s="82" t="s">
        <v>320</v>
      </c>
      <c r="N4" s="82" t="s">
        <v>321</v>
      </c>
      <c r="O4" s="82" t="s">
        <v>322</v>
      </c>
      <c r="P4" s="82" t="s">
        <v>323</v>
      </c>
      <c r="Q4" s="82" t="s">
        <v>324</v>
      </c>
      <c r="R4" s="82" t="s">
        <v>325</v>
      </c>
      <c r="S4" s="82" t="s">
        <v>326</v>
      </c>
      <c r="T4" s="82" t="s">
        <v>327</v>
      </c>
      <c r="U4" s="82" t="s">
        <v>328</v>
      </c>
      <c r="V4" s="82" t="s">
        <v>329</v>
      </c>
      <c r="W4" s="82" t="s">
        <v>330</v>
      </c>
      <c r="X4" s="82" t="s">
        <v>331</v>
      </c>
      <c r="Y4" s="82" t="s">
        <v>332</v>
      </c>
      <c r="Z4" s="82" t="s">
        <v>333</v>
      </c>
      <c r="AA4" s="82" t="s">
        <v>334</v>
      </c>
      <c r="AB4" s="82" t="s">
        <v>335</v>
      </c>
      <c r="AC4" s="82" t="s">
        <v>336</v>
      </c>
      <c r="AD4" s="82" t="s">
        <v>337</v>
      </c>
      <c r="AE4" s="82" t="s">
        <v>338</v>
      </c>
      <c r="AF4" s="82" t="s">
        <v>339</v>
      </c>
      <c r="AG4" s="82" t="s">
        <v>340</v>
      </c>
      <c r="AH4" s="82" t="s">
        <v>341</v>
      </c>
      <c r="AI4" s="82" t="s">
        <v>342</v>
      </c>
      <c r="AJ4" s="82" t="s">
        <v>343</v>
      </c>
      <c r="AK4" s="82" t="s">
        <v>344</v>
      </c>
      <c r="AL4" s="82" t="s">
        <v>345</v>
      </c>
      <c r="AM4" s="82" t="s">
        <v>346</v>
      </c>
      <c r="AN4" s="82" t="s">
        <v>347</v>
      </c>
      <c r="AO4" s="82" t="s">
        <v>348</v>
      </c>
      <c r="AP4" s="82" t="s">
        <v>349</v>
      </c>
      <c r="AQ4" s="82" t="s">
        <v>350</v>
      </c>
      <c r="AR4" s="82" t="s">
        <v>351</v>
      </c>
      <c r="AS4" s="82" t="s">
        <v>352</v>
      </c>
      <c r="AT4" s="82" t="s">
        <v>353</v>
      </c>
      <c r="AU4" s="82" t="s">
        <v>354</v>
      </c>
      <c r="AV4" s="82" t="s">
        <v>355</v>
      </c>
      <c r="AW4" s="82" t="s">
        <v>356</v>
      </c>
      <c r="AX4" s="82" t="s">
        <v>357</v>
      </c>
      <c r="AY4" s="82" t="s">
        <v>358</v>
      </c>
      <c r="AZ4" s="82" t="s">
        <v>359</v>
      </c>
      <c r="BA4" s="82" t="s">
        <v>360</v>
      </c>
      <c r="BB4" s="82" t="s">
        <v>361</v>
      </c>
      <c r="BC4" s="82" t="s">
        <v>362</v>
      </c>
      <c r="BD4" s="82" t="s">
        <v>363</v>
      </c>
      <c r="BE4" s="82" t="s">
        <v>364</v>
      </c>
      <c r="BF4" s="82" t="s">
        <v>365</v>
      </c>
      <c r="BG4" s="82" t="s">
        <v>366</v>
      </c>
      <c r="BH4" s="82" t="s">
        <v>367</v>
      </c>
      <c r="BI4" s="82" t="s">
        <v>368</v>
      </c>
      <c r="BJ4" s="82" t="s">
        <v>369</v>
      </c>
      <c r="BK4" s="82" t="s">
        <v>370</v>
      </c>
      <c r="BL4" s="82" t="s">
        <v>371</v>
      </c>
      <c r="BM4" s="82" t="s">
        <v>372</v>
      </c>
      <c r="BN4" s="82" t="s">
        <v>373</v>
      </c>
      <c r="BO4" s="82" t="s">
        <v>374</v>
      </c>
    </row>
    <row r="5" spans="2:67">
      <c r="B5" s="21" t="s">
        <v>286</v>
      </c>
      <c r="C5" s="21" t="s">
        <v>229</v>
      </c>
      <c r="D5" s="21"/>
      <c r="E5" s="21"/>
      <c r="F5" s="21">
        <v>1</v>
      </c>
      <c r="G5" s="21">
        <v>8</v>
      </c>
      <c r="H5" s="21"/>
      <c r="I5" s="21"/>
      <c r="J5" s="21">
        <v>8</v>
      </c>
      <c r="K5" s="21">
        <v>4</v>
      </c>
      <c r="L5" s="21">
        <v>6</v>
      </c>
      <c r="M5" s="21"/>
      <c r="N5" s="21"/>
      <c r="O5" s="21"/>
      <c r="P5" s="21">
        <v>3</v>
      </c>
      <c r="Q5" s="21"/>
      <c r="R5" s="21"/>
      <c r="S5" s="21"/>
      <c r="T5" s="21"/>
      <c r="U5" s="21"/>
      <c r="V5" s="21"/>
      <c r="W5" s="21"/>
      <c r="X5" s="21"/>
      <c r="Y5" s="21">
        <v>8</v>
      </c>
      <c r="Z5" s="21"/>
      <c r="AA5" s="21">
        <v>4</v>
      </c>
      <c r="AB5" s="21"/>
      <c r="AC5" s="21"/>
      <c r="AD5" s="21">
        <v>3</v>
      </c>
      <c r="AE5" s="21"/>
      <c r="AF5" s="21"/>
      <c r="AG5" s="21"/>
      <c r="AH5" s="21"/>
      <c r="AI5" s="21">
        <v>1</v>
      </c>
      <c r="AJ5" s="21"/>
      <c r="AK5" s="21">
        <v>2</v>
      </c>
      <c r="AL5" s="21"/>
      <c r="AM5" s="21"/>
      <c r="AN5" s="21"/>
      <c r="AO5" s="21"/>
      <c r="AP5" s="21"/>
      <c r="AQ5" s="21"/>
      <c r="AR5" s="21"/>
      <c r="AS5" s="21"/>
      <c r="AT5" s="21"/>
      <c r="AU5" s="21"/>
      <c r="AV5" s="21"/>
      <c r="AW5" s="21">
        <v>8</v>
      </c>
      <c r="AX5" s="21">
        <v>8</v>
      </c>
      <c r="AY5" s="21"/>
      <c r="AZ5" s="21"/>
      <c r="BA5" s="21"/>
      <c r="BB5" s="21"/>
      <c r="BC5" s="21">
        <v>8</v>
      </c>
      <c r="BD5" s="21"/>
      <c r="BE5" s="21">
        <v>8</v>
      </c>
      <c r="BF5" s="21"/>
      <c r="BG5" s="21">
        <v>6</v>
      </c>
      <c r="BH5" s="21"/>
      <c r="BI5" s="21"/>
      <c r="BJ5" s="21"/>
      <c r="BK5" s="21">
        <v>2</v>
      </c>
      <c r="BL5" s="21">
        <v>4</v>
      </c>
      <c r="BM5" s="21"/>
      <c r="BN5" s="21"/>
      <c r="BO5" s="21"/>
    </row>
    <row r="6" spans="2:67">
      <c r="B6" s="21" t="s">
        <v>195</v>
      </c>
      <c r="C6" s="21" t="s">
        <v>233</v>
      </c>
      <c r="D6" s="21"/>
      <c r="E6" s="21"/>
      <c r="F6" s="21"/>
      <c r="G6" s="21"/>
      <c r="H6" s="21"/>
      <c r="I6" s="21"/>
      <c r="J6" s="21">
        <v>6</v>
      </c>
      <c r="K6" s="21">
        <v>6</v>
      </c>
      <c r="L6" s="21"/>
      <c r="M6" s="21"/>
      <c r="N6" s="21">
        <v>5</v>
      </c>
      <c r="O6" s="21"/>
      <c r="P6" s="21">
        <v>8</v>
      </c>
      <c r="Q6" s="21"/>
      <c r="R6" s="21"/>
      <c r="S6" s="21"/>
      <c r="T6" s="21"/>
      <c r="U6" s="21"/>
      <c r="V6" s="21"/>
      <c r="W6" s="21">
        <v>7</v>
      </c>
      <c r="X6" s="21"/>
      <c r="Y6" s="21">
        <v>4</v>
      </c>
      <c r="Z6" s="21"/>
      <c r="AA6" s="21">
        <v>6</v>
      </c>
      <c r="AB6" s="21">
        <v>4</v>
      </c>
      <c r="AC6" s="21"/>
      <c r="AD6" s="21"/>
      <c r="AE6" s="21"/>
      <c r="AF6" s="21"/>
      <c r="AG6" s="21"/>
      <c r="AH6" s="21"/>
      <c r="AI6" s="21"/>
      <c r="AJ6" s="21">
        <v>2</v>
      </c>
      <c r="AK6" s="21">
        <v>8</v>
      </c>
      <c r="AL6" s="21"/>
      <c r="AM6" s="21">
        <v>2</v>
      </c>
      <c r="AN6" s="21"/>
      <c r="AO6" s="21"/>
      <c r="AP6" s="21"/>
      <c r="AQ6" s="21">
        <v>6</v>
      </c>
      <c r="AR6" s="21"/>
      <c r="AS6" s="21"/>
      <c r="AT6" s="21"/>
      <c r="AU6" s="21">
        <v>4</v>
      </c>
      <c r="AV6" s="21"/>
      <c r="AW6" s="21"/>
      <c r="AX6" s="21"/>
      <c r="AY6" s="21"/>
      <c r="AZ6" s="21">
        <v>2</v>
      </c>
      <c r="BA6" s="21">
        <v>2</v>
      </c>
      <c r="BB6" s="21"/>
      <c r="BC6" s="21"/>
      <c r="BD6" s="21">
        <v>3</v>
      </c>
      <c r="BE6" s="21"/>
      <c r="BF6" s="21"/>
      <c r="BG6" s="21"/>
      <c r="BH6" s="21"/>
      <c r="BI6" s="21">
        <v>2</v>
      </c>
      <c r="BJ6" s="21">
        <v>6</v>
      </c>
      <c r="BK6" s="21"/>
      <c r="BL6" s="21">
        <v>1</v>
      </c>
      <c r="BM6" s="21"/>
      <c r="BN6" s="21">
        <v>8</v>
      </c>
      <c r="BO6" s="21"/>
    </row>
    <row r="7" spans="2:67">
      <c r="B7" s="21" t="s">
        <v>287</v>
      </c>
      <c r="C7" s="21" t="s">
        <v>235</v>
      </c>
      <c r="D7" s="21">
        <v>3</v>
      </c>
      <c r="E7" s="21"/>
      <c r="F7" s="21"/>
      <c r="G7" s="21"/>
      <c r="H7" s="21">
        <v>6</v>
      </c>
      <c r="I7" s="21"/>
      <c r="J7" s="21"/>
      <c r="K7" s="21">
        <v>3</v>
      </c>
      <c r="L7" s="21">
        <v>3</v>
      </c>
      <c r="M7" s="21"/>
      <c r="N7" s="21"/>
      <c r="O7" s="21"/>
      <c r="P7" s="21"/>
      <c r="Q7" s="21"/>
      <c r="R7" s="21"/>
      <c r="S7" s="21"/>
      <c r="T7" s="21">
        <v>7</v>
      </c>
      <c r="U7" s="21">
        <v>5</v>
      </c>
      <c r="V7" s="21"/>
      <c r="W7" s="21"/>
      <c r="X7" s="21"/>
      <c r="Y7" s="21"/>
      <c r="Z7" s="21">
        <v>3</v>
      </c>
      <c r="AA7" s="21">
        <v>7</v>
      </c>
      <c r="AB7" s="21"/>
      <c r="AC7" s="21">
        <v>8</v>
      </c>
      <c r="AD7" s="21"/>
      <c r="AE7" s="21"/>
      <c r="AF7" s="21"/>
      <c r="AG7" s="21">
        <v>8</v>
      </c>
      <c r="AH7" s="21"/>
      <c r="AI7" s="21">
        <v>7</v>
      </c>
      <c r="AJ7" s="21"/>
      <c r="AK7" s="21"/>
      <c r="AL7" s="21"/>
      <c r="AM7" s="21">
        <v>8</v>
      </c>
      <c r="AN7" s="21"/>
      <c r="AO7" s="21"/>
      <c r="AP7" s="21"/>
      <c r="AQ7" s="21">
        <v>8</v>
      </c>
      <c r="AR7" s="21">
        <v>7</v>
      </c>
      <c r="AS7" s="21">
        <v>8</v>
      </c>
      <c r="AT7" s="21"/>
      <c r="AU7" s="21"/>
      <c r="AV7" s="21"/>
      <c r="AW7" s="21">
        <v>4</v>
      </c>
      <c r="AX7" s="21"/>
      <c r="AY7" s="21"/>
      <c r="AZ7" s="21">
        <v>8</v>
      </c>
      <c r="BA7" s="21"/>
      <c r="BB7" s="21"/>
      <c r="BC7" s="21"/>
      <c r="BD7" s="21">
        <v>3</v>
      </c>
      <c r="BE7" s="21">
        <v>7</v>
      </c>
      <c r="BF7" s="21"/>
      <c r="BG7" s="21">
        <v>8</v>
      </c>
      <c r="BH7" s="21"/>
      <c r="BI7" s="21">
        <v>4</v>
      </c>
      <c r="BJ7" s="21"/>
      <c r="BK7" s="21"/>
      <c r="BL7" s="21">
        <v>3</v>
      </c>
      <c r="BM7" s="21">
        <v>2</v>
      </c>
      <c r="BN7" s="21"/>
      <c r="BO7" s="21"/>
    </row>
    <row r="8" spans="2:67">
      <c r="B8" s="21" t="s">
        <v>288</v>
      </c>
      <c r="C8" s="21" t="s">
        <v>238</v>
      </c>
      <c r="D8" s="21"/>
      <c r="E8" s="21"/>
      <c r="F8" s="21"/>
      <c r="G8" s="21"/>
      <c r="H8" s="21"/>
      <c r="I8" s="21">
        <v>8</v>
      </c>
      <c r="J8" s="21"/>
      <c r="K8" s="21"/>
      <c r="L8" s="21"/>
      <c r="M8" s="21"/>
      <c r="N8" s="21"/>
      <c r="O8" s="21"/>
      <c r="P8" s="21">
        <v>4</v>
      </c>
      <c r="Q8" s="21"/>
      <c r="R8" s="21">
        <v>6</v>
      </c>
      <c r="S8" s="21"/>
      <c r="T8" s="21">
        <v>3</v>
      </c>
      <c r="U8" s="21"/>
      <c r="V8" s="21">
        <v>8</v>
      </c>
      <c r="W8" s="21">
        <v>7</v>
      </c>
      <c r="X8" s="21"/>
      <c r="Y8" s="21"/>
      <c r="Z8" s="21"/>
      <c r="AA8" s="21">
        <v>1</v>
      </c>
      <c r="AB8" s="21"/>
      <c r="AC8" s="21"/>
      <c r="AD8" s="21"/>
      <c r="AE8" s="21"/>
      <c r="AF8" s="21"/>
      <c r="AG8" s="21"/>
      <c r="AH8" s="21"/>
      <c r="AI8" s="21">
        <v>8</v>
      </c>
      <c r="AJ8" s="21"/>
      <c r="AK8" s="21">
        <v>3</v>
      </c>
      <c r="AL8" s="21">
        <v>8</v>
      </c>
      <c r="AM8" s="21">
        <v>3</v>
      </c>
      <c r="AN8" s="21">
        <v>6</v>
      </c>
      <c r="AO8" s="21"/>
      <c r="AP8" s="21">
        <v>4</v>
      </c>
      <c r="AQ8" s="21">
        <v>8</v>
      </c>
      <c r="AR8" s="21"/>
      <c r="AS8" s="21"/>
      <c r="AT8" s="21"/>
      <c r="AU8" s="21">
        <v>3</v>
      </c>
      <c r="AV8" s="21"/>
      <c r="AW8" s="21">
        <v>7</v>
      </c>
      <c r="AX8" s="21"/>
      <c r="AY8" s="21"/>
      <c r="AZ8" s="21"/>
      <c r="BA8" s="21"/>
      <c r="BB8" s="21">
        <v>8</v>
      </c>
      <c r="BC8" s="21">
        <v>2</v>
      </c>
      <c r="BD8" s="21"/>
      <c r="BE8" s="21">
        <v>5</v>
      </c>
      <c r="BF8" s="21">
        <v>3</v>
      </c>
      <c r="BG8" s="21"/>
      <c r="BH8" s="21"/>
      <c r="BI8" s="21"/>
      <c r="BJ8" s="21"/>
      <c r="BK8" s="21"/>
      <c r="BL8" s="21"/>
      <c r="BM8" s="21">
        <v>5</v>
      </c>
      <c r="BN8" s="21"/>
      <c r="BO8" s="21">
        <v>2</v>
      </c>
    </row>
    <row r="9" spans="2:67">
      <c r="B9" s="70" t="s">
        <v>197</v>
      </c>
      <c r="C9" s="70" t="s">
        <v>264</v>
      </c>
      <c r="D9" s="70"/>
      <c r="E9" s="70"/>
      <c r="F9" s="70">
        <v>1</v>
      </c>
      <c r="G9" s="70"/>
      <c r="H9" s="70"/>
      <c r="I9" s="70"/>
      <c r="J9" s="70"/>
      <c r="K9" s="70">
        <v>6</v>
      </c>
      <c r="L9" s="70">
        <v>2</v>
      </c>
      <c r="M9" s="70"/>
      <c r="N9" s="70"/>
      <c r="O9" s="70"/>
      <c r="P9" s="70"/>
      <c r="Q9" s="70"/>
      <c r="R9" s="70"/>
      <c r="S9" s="70">
        <v>4</v>
      </c>
      <c r="T9" s="70"/>
      <c r="U9" s="70"/>
      <c r="V9" s="70"/>
      <c r="W9" s="70">
        <v>7</v>
      </c>
      <c r="X9" s="70"/>
      <c r="Y9" s="70"/>
      <c r="Z9" s="70"/>
      <c r="AA9" s="70"/>
      <c r="AB9" s="70"/>
      <c r="AC9" s="70"/>
      <c r="AD9" s="70"/>
      <c r="AE9" s="70"/>
      <c r="AF9" s="70"/>
      <c r="AG9" s="70"/>
      <c r="AH9" s="70"/>
      <c r="AI9" s="70"/>
      <c r="AJ9" s="70">
        <v>5</v>
      </c>
      <c r="AK9" s="70">
        <v>8</v>
      </c>
      <c r="AL9" s="70"/>
      <c r="AM9" s="70">
        <v>8</v>
      </c>
      <c r="AN9" s="70"/>
      <c r="AO9" s="70">
        <v>6</v>
      </c>
      <c r="AP9" s="70"/>
      <c r="AQ9" s="70"/>
      <c r="AR9" s="70">
        <v>3</v>
      </c>
      <c r="AS9" s="70">
        <v>8</v>
      </c>
      <c r="AT9" s="70"/>
      <c r="AU9" s="70">
        <v>5</v>
      </c>
      <c r="AV9" s="70"/>
      <c r="AW9" s="70">
        <v>2</v>
      </c>
      <c r="AX9" s="70">
        <v>8</v>
      </c>
      <c r="AY9" s="70"/>
      <c r="AZ9" s="70"/>
      <c r="BA9" s="70">
        <v>3</v>
      </c>
      <c r="BB9" s="70">
        <v>6</v>
      </c>
      <c r="BC9" s="70"/>
      <c r="BD9" s="70">
        <v>5</v>
      </c>
      <c r="BE9" s="70"/>
      <c r="BF9" s="70"/>
      <c r="BG9" s="70"/>
      <c r="BH9" s="70"/>
      <c r="BI9" s="70"/>
      <c r="BJ9" s="70">
        <v>6</v>
      </c>
      <c r="BK9" s="70">
        <v>5</v>
      </c>
      <c r="BL9" s="70"/>
      <c r="BM9" s="70"/>
      <c r="BN9" s="70">
        <v>1</v>
      </c>
      <c r="BO9" s="70"/>
    </row>
    <row r="10" spans="2:67"/>
  </sheetData>
  <sortState xmlns:xlrd2="http://schemas.microsoft.com/office/spreadsheetml/2017/richdata2" ref="B5:B9">
    <sortCondition ref="B5:B9"/>
  </sortState>
  <pageMargins left="0.7" right="0.7" top="0.75" bottom="0.75" header="0.3" footer="0.3"/>
  <pageSetup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C3E7C-2A65-4D2B-92A9-A312B1874403}">
  <dimension ref="A1:BN337"/>
  <sheetViews>
    <sheetView workbookViewId="0">
      <selection activeCell="L17" sqref="L17:N120"/>
    </sheetView>
  </sheetViews>
  <sheetFormatPr defaultRowHeight="13.8"/>
  <cols>
    <col min="1" max="1" width="8.88671875" style="84"/>
    <col min="2" max="2" width="12.77734375" style="84" customWidth="1"/>
    <col min="3" max="6" width="1.71875" style="84" bestFit="1" customWidth="1"/>
    <col min="7" max="7" width="5.5" style="84" bestFit="1" customWidth="1"/>
    <col min="8" max="8" width="6.609375" style="84" bestFit="1" customWidth="1"/>
    <col min="9" max="9" width="2.609375" style="84" bestFit="1" customWidth="1"/>
    <col min="10" max="11" width="1.71875" style="84" bestFit="1" customWidth="1"/>
    <col min="12" max="12" width="6.0546875" style="84" bestFit="1" customWidth="1"/>
    <col min="13" max="13" width="7.33203125" style="84" bestFit="1" customWidth="1"/>
    <col min="14" max="14" width="2.609375" style="84" bestFit="1" customWidth="1"/>
    <col min="15" max="66" width="1.71875" style="84" bestFit="1" customWidth="1"/>
    <col min="67" max="16384" width="8.88671875" style="84"/>
  </cols>
  <sheetData>
    <row r="1" spans="1:66" ht="48">
      <c r="A1" s="84" t="s">
        <v>220</v>
      </c>
      <c r="B1" s="84" t="s">
        <v>221</v>
      </c>
      <c r="C1" s="85" t="s">
        <v>311</v>
      </c>
      <c r="D1" s="85" t="s">
        <v>312</v>
      </c>
      <c r="E1" s="85" t="s">
        <v>313</v>
      </c>
      <c r="F1" s="85" t="s">
        <v>314</v>
      </c>
      <c r="G1" s="85" t="s">
        <v>315</v>
      </c>
      <c r="H1" s="85" t="s">
        <v>316</v>
      </c>
      <c r="I1" s="85" t="s">
        <v>317</v>
      </c>
      <c r="J1" s="85" t="s">
        <v>318</v>
      </c>
      <c r="K1" s="85" t="s">
        <v>319</v>
      </c>
      <c r="L1" s="85" t="s">
        <v>320</v>
      </c>
      <c r="M1" s="85" t="s">
        <v>321</v>
      </c>
      <c r="N1" s="85" t="s">
        <v>322</v>
      </c>
      <c r="O1" s="85" t="s">
        <v>323</v>
      </c>
      <c r="P1" s="85" t="s">
        <v>324</v>
      </c>
      <c r="Q1" s="85" t="s">
        <v>325</v>
      </c>
      <c r="R1" s="85" t="s">
        <v>326</v>
      </c>
      <c r="S1" s="85" t="s">
        <v>327</v>
      </c>
      <c r="T1" s="85" t="s">
        <v>328</v>
      </c>
      <c r="U1" s="85" t="s">
        <v>329</v>
      </c>
      <c r="V1" s="85" t="s">
        <v>330</v>
      </c>
      <c r="W1" s="85" t="s">
        <v>331</v>
      </c>
      <c r="X1" s="85" t="s">
        <v>332</v>
      </c>
      <c r="Y1" s="85" t="s">
        <v>333</v>
      </c>
      <c r="Z1" s="85" t="s">
        <v>334</v>
      </c>
      <c r="AA1" s="85" t="s">
        <v>335</v>
      </c>
      <c r="AB1" s="85" t="s">
        <v>336</v>
      </c>
      <c r="AC1" s="85" t="s">
        <v>337</v>
      </c>
      <c r="AD1" s="85" t="s">
        <v>338</v>
      </c>
      <c r="AE1" s="85" t="s">
        <v>339</v>
      </c>
      <c r="AF1" s="85" t="s">
        <v>340</v>
      </c>
      <c r="AG1" s="85" t="s">
        <v>341</v>
      </c>
      <c r="AH1" s="85" t="s">
        <v>342</v>
      </c>
      <c r="AI1" s="85" t="s">
        <v>343</v>
      </c>
      <c r="AJ1" s="85" t="s">
        <v>344</v>
      </c>
      <c r="AK1" s="85" t="s">
        <v>345</v>
      </c>
      <c r="AL1" s="85" t="s">
        <v>346</v>
      </c>
      <c r="AM1" s="85" t="s">
        <v>347</v>
      </c>
      <c r="AN1" s="85" t="s">
        <v>348</v>
      </c>
      <c r="AO1" s="85" t="s">
        <v>349</v>
      </c>
      <c r="AP1" s="85" t="s">
        <v>350</v>
      </c>
      <c r="AQ1" s="85" t="s">
        <v>351</v>
      </c>
      <c r="AR1" s="85" t="s">
        <v>352</v>
      </c>
      <c r="AS1" s="85" t="s">
        <v>353</v>
      </c>
      <c r="AT1" s="85" t="s">
        <v>354</v>
      </c>
      <c r="AU1" s="85" t="s">
        <v>355</v>
      </c>
      <c r="AV1" s="85" t="s">
        <v>356</v>
      </c>
      <c r="AW1" s="85" t="s">
        <v>357</v>
      </c>
      <c r="AX1" s="85" t="s">
        <v>358</v>
      </c>
      <c r="AY1" s="85" t="s">
        <v>359</v>
      </c>
      <c r="AZ1" s="85" t="s">
        <v>360</v>
      </c>
      <c r="BA1" s="85" t="s">
        <v>361</v>
      </c>
      <c r="BB1" s="85" t="s">
        <v>362</v>
      </c>
      <c r="BC1" s="85" t="s">
        <v>363</v>
      </c>
      <c r="BD1" s="85" t="s">
        <v>364</v>
      </c>
      <c r="BE1" s="85" t="s">
        <v>365</v>
      </c>
      <c r="BF1" s="85" t="s">
        <v>366</v>
      </c>
      <c r="BG1" s="85" t="s">
        <v>367</v>
      </c>
      <c r="BH1" s="85" t="s">
        <v>368</v>
      </c>
      <c r="BI1" s="85" t="s">
        <v>369</v>
      </c>
      <c r="BJ1" s="85" t="s">
        <v>370</v>
      </c>
      <c r="BK1" s="85" t="s">
        <v>371</v>
      </c>
      <c r="BL1" s="85" t="s">
        <v>372</v>
      </c>
      <c r="BM1" s="85" t="s">
        <v>373</v>
      </c>
      <c r="BN1" s="85" t="s">
        <v>374</v>
      </c>
    </row>
    <row r="2" spans="1:66">
      <c r="A2" s="84" t="s">
        <v>286</v>
      </c>
      <c r="B2" s="84" t="s">
        <v>229</v>
      </c>
      <c r="E2" s="84">
        <v>1</v>
      </c>
      <c r="F2" s="84">
        <v>8</v>
      </c>
      <c r="I2" s="84">
        <v>8</v>
      </c>
      <c r="J2" s="84">
        <v>4</v>
      </c>
      <c r="K2" s="84">
        <v>6</v>
      </c>
      <c r="O2" s="84">
        <v>3</v>
      </c>
      <c r="X2" s="84">
        <v>8</v>
      </c>
      <c r="Z2" s="84">
        <v>4</v>
      </c>
      <c r="AC2" s="84">
        <v>3</v>
      </c>
      <c r="AH2" s="84">
        <v>1</v>
      </c>
      <c r="AJ2" s="84">
        <v>2</v>
      </c>
      <c r="AV2" s="84">
        <v>8</v>
      </c>
      <c r="AW2" s="84">
        <v>8</v>
      </c>
      <c r="BB2" s="84">
        <v>8</v>
      </c>
      <c r="BD2" s="84">
        <v>8</v>
      </c>
      <c r="BF2" s="84">
        <v>6</v>
      </c>
      <c r="BJ2" s="84">
        <v>2</v>
      </c>
      <c r="BK2" s="84">
        <v>4</v>
      </c>
    </row>
    <row r="3" spans="1:66">
      <c r="A3" s="84" t="s">
        <v>195</v>
      </c>
      <c r="B3" s="84" t="s">
        <v>233</v>
      </c>
      <c r="I3" s="84">
        <v>6</v>
      </c>
      <c r="J3" s="84">
        <v>6</v>
      </c>
      <c r="M3" s="84">
        <v>5</v>
      </c>
      <c r="O3" s="84">
        <v>8</v>
      </c>
      <c r="V3" s="84">
        <v>7</v>
      </c>
      <c r="X3" s="84">
        <v>4</v>
      </c>
      <c r="Z3" s="84">
        <v>6</v>
      </c>
      <c r="AA3" s="84">
        <v>4</v>
      </c>
      <c r="AI3" s="84">
        <v>2</v>
      </c>
      <c r="AJ3" s="84">
        <v>8</v>
      </c>
      <c r="AL3" s="84">
        <v>2</v>
      </c>
      <c r="AP3" s="84">
        <v>6</v>
      </c>
      <c r="AT3" s="84">
        <v>4</v>
      </c>
      <c r="AY3" s="84">
        <v>2</v>
      </c>
      <c r="AZ3" s="84">
        <v>2</v>
      </c>
      <c r="BC3" s="84">
        <v>3</v>
      </c>
      <c r="BH3" s="84">
        <v>2</v>
      </c>
      <c r="BI3" s="84">
        <v>6</v>
      </c>
      <c r="BK3" s="84">
        <v>1</v>
      </c>
      <c r="BM3" s="84">
        <v>8</v>
      </c>
    </row>
    <row r="4" spans="1:66">
      <c r="A4" s="84" t="s">
        <v>287</v>
      </c>
      <c r="B4" s="84" t="s">
        <v>235</v>
      </c>
      <c r="C4" s="84">
        <v>3</v>
      </c>
      <c r="G4" s="84">
        <v>6</v>
      </c>
      <c r="J4" s="84">
        <v>3</v>
      </c>
      <c r="K4" s="84">
        <v>3</v>
      </c>
      <c r="S4" s="84">
        <v>7</v>
      </c>
      <c r="T4" s="84">
        <v>5</v>
      </c>
      <c r="Y4" s="84">
        <v>3</v>
      </c>
      <c r="Z4" s="84">
        <v>7</v>
      </c>
      <c r="AB4" s="84">
        <v>8</v>
      </c>
      <c r="AF4" s="84">
        <v>8</v>
      </c>
      <c r="AH4" s="84">
        <v>7</v>
      </c>
      <c r="AL4" s="84">
        <v>8</v>
      </c>
      <c r="AP4" s="84">
        <v>8</v>
      </c>
      <c r="AQ4" s="84">
        <v>7</v>
      </c>
      <c r="AR4" s="84">
        <v>8</v>
      </c>
      <c r="AV4" s="84">
        <v>4</v>
      </c>
      <c r="AY4" s="84">
        <v>8</v>
      </c>
      <c r="BC4" s="84">
        <v>3</v>
      </c>
      <c r="BD4" s="84">
        <v>7</v>
      </c>
      <c r="BF4" s="84">
        <v>8</v>
      </c>
      <c r="BH4" s="84">
        <v>4</v>
      </c>
      <c r="BK4" s="84">
        <v>3</v>
      </c>
      <c r="BL4" s="84">
        <v>2</v>
      </c>
    </row>
    <row r="5" spans="1:66">
      <c r="A5" s="84" t="s">
        <v>288</v>
      </c>
      <c r="B5" s="84" t="s">
        <v>238</v>
      </c>
      <c r="H5" s="84">
        <v>8</v>
      </c>
      <c r="O5" s="84">
        <v>4</v>
      </c>
      <c r="Q5" s="84">
        <v>6</v>
      </c>
      <c r="S5" s="84">
        <v>3</v>
      </c>
      <c r="U5" s="84">
        <v>8</v>
      </c>
      <c r="V5" s="84">
        <v>7</v>
      </c>
      <c r="Z5" s="84">
        <v>1</v>
      </c>
      <c r="AH5" s="84">
        <v>8</v>
      </c>
      <c r="AJ5" s="84">
        <v>3</v>
      </c>
      <c r="AK5" s="84">
        <v>8</v>
      </c>
      <c r="AL5" s="84">
        <v>3</v>
      </c>
      <c r="AM5" s="84">
        <v>6</v>
      </c>
      <c r="AO5" s="84">
        <v>4</v>
      </c>
      <c r="AP5" s="84">
        <v>8</v>
      </c>
      <c r="AT5" s="84">
        <v>3</v>
      </c>
      <c r="AV5" s="84">
        <v>7</v>
      </c>
      <c r="BA5" s="84">
        <v>8</v>
      </c>
      <c r="BB5" s="84">
        <v>2</v>
      </c>
      <c r="BD5" s="84">
        <v>5</v>
      </c>
      <c r="BE5" s="84">
        <v>3</v>
      </c>
      <c r="BL5" s="84">
        <v>5</v>
      </c>
      <c r="BN5" s="84">
        <v>2</v>
      </c>
    </row>
    <row r="6" spans="1:66">
      <c r="A6" s="84" t="s">
        <v>197</v>
      </c>
      <c r="B6" s="84" t="s">
        <v>264</v>
      </c>
      <c r="E6" s="84">
        <v>1</v>
      </c>
      <c r="J6" s="84">
        <v>6</v>
      </c>
      <c r="K6" s="84">
        <v>2</v>
      </c>
      <c r="R6" s="84">
        <v>4</v>
      </c>
      <c r="V6" s="84">
        <v>7</v>
      </c>
      <c r="AI6" s="84">
        <v>5</v>
      </c>
      <c r="AJ6" s="84">
        <v>8</v>
      </c>
      <c r="AL6" s="84">
        <v>8</v>
      </c>
      <c r="AN6" s="84">
        <v>6</v>
      </c>
      <c r="AQ6" s="84">
        <v>3</v>
      </c>
      <c r="AR6" s="84">
        <v>8</v>
      </c>
      <c r="AT6" s="84">
        <v>5</v>
      </c>
      <c r="AV6" s="84">
        <v>2</v>
      </c>
      <c r="AW6" s="84">
        <v>8</v>
      </c>
      <c r="AZ6" s="84">
        <v>3</v>
      </c>
      <c r="BA6" s="84">
        <v>6</v>
      </c>
      <c r="BC6" s="84">
        <v>5</v>
      </c>
      <c r="BI6" s="84">
        <v>6</v>
      </c>
      <c r="BJ6" s="84">
        <v>5</v>
      </c>
      <c r="BM6" s="84">
        <v>1</v>
      </c>
    </row>
    <row r="10" spans="1:66">
      <c r="B10" s="84" t="str">
        <f>A2&amp;"|"&amp;B2</f>
        <v>Amina Faizan|Rocket Scientist</v>
      </c>
      <c r="C10" s="84" cm="1">
        <f t="array" ref="C10:BN10">C2:BN2</f>
        <v>0</v>
      </c>
      <c r="D10" s="84">
        <v>0</v>
      </c>
      <c r="E10" s="84">
        <v>1</v>
      </c>
      <c r="F10" s="84">
        <v>8</v>
      </c>
      <c r="G10" s="84">
        <v>0</v>
      </c>
      <c r="H10" s="84">
        <v>0</v>
      </c>
      <c r="I10" s="84">
        <v>8</v>
      </c>
      <c r="J10" s="84">
        <v>4</v>
      </c>
      <c r="K10" s="84">
        <v>6</v>
      </c>
      <c r="L10" s="84">
        <v>0</v>
      </c>
      <c r="M10" s="84">
        <v>0</v>
      </c>
      <c r="N10" s="84">
        <v>0</v>
      </c>
      <c r="O10" s="84">
        <v>3</v>
      </c>
      <c r="P10" s="84">
        <v>0</v>
      </c>
      <c r="Q10" s="84">
        <v>0</v>
      </c>
      <c r="R10" s="84">
        <v>0</v>
      </c>
      <c r="S10" s="84">
        <v>0</v>
      </c>
      <c r="T10" s="84">
        <v>0</v>
      </c>
      <c r="U10" s="84">
        <v>0</v>
      </c>
      <c r="V10" s="84">
        <v>0</v>
      </c>
      <c r="W10" s="84">
        <v>0</v>
      </c>
      <c r="X10" s="84">
        <v>8</v>
      </c>
      <c r="Y10" s="84">
        <v>0</v>
      </c>
      <c r="Z10" s="84">
        <v>4</v>
      </c>
      <c r="AA10" s="84">
        <v>0</v>
      </c>
      <c r="AB10" s="84">
        <v>0</v>
      </c>
      <c r="AC10" s="84">
        <v>3</v>
      </c>
      <c r="AD10" s="84">
        <v>0</v>
      </c>
      <c r="AE10" s="84">
        <v>0</v>
      </c>
      <c r="AF10" s="84">
        <v>0</v>
      </c>
      <c r="AG10" s="84">
        <v>0</v>
      </c>
      <c r="AH10" s="84">
        <v>1</v>
      </c>
      <c r="AI10" s="84">
        <v>0</v>
      </c>
      <c r="AJ10" s="84">
        <v>2</v>
      </c>
      <c r="AK10" s="84">
        <v>0</v>
      </c>
      <c r="AL10" s="84">
        <v>0</v>
      </c>
      <c r="AM10" s="84">
        <v>0</v>
      </c>
      <c r="AN10" s="84">
        <v>0</v>
      </c>
      <c r="AO10" s="84">
        <v>0</v>
      </c>
      <c r="AP10" s="84">
        <v>0</v>
      </c>
      <c r="AQ10" s="84">
        <v>0</v>
      </c>
      <c r="AR10" s="84">
        <v>0</v>
      </c>
      <c r="AS10" s="84">
        <v>0</v>
      </c>
      <c r="AT10" s="84">
        <v>0</v>
      </c>
      <c r="AU10" s="84">
        <v>0</v>
      </c>
      <c r="AV10" s="84">
        <v>8</v>
      </c>
      <c r="AW10" s="84">
        <v>8</v>
      </c>
      <c r="AX10" s="84">
        <v>0</v>
      </c>
      <c r="AY10" s="84">
        <v>0</v>
      </c>
      <c r="AZ10" s="84">
        <v>0</v>
      </c>
      <c r="BA10" s="84">
        <v>0</v>
      </c>
      <c r="BB10" s="84">
        <v>8</v>
      </c>
      <c r="BC10" s="84">
        <v>0</v>
      </c>
      <c r="BD10" s="84">
        <v>8</v>
      </c>
      <c r="BE10" s="84">
        <v>0</v>
      </c>
      <c r="BF10" s="84">
        <v>6</v>
      </c>
      <c r="BG10" s="84">
        <v>0</v>
      </c>
      <c r="BH10" s="84">
        <v>0</v>
      </c>
      <c r="BI10" s="84">
        <v>0</v>
      </c>
      <c r="BJ10" s="84">
        <v>2</v>
      </c>
      <c r="BK10" s="84">
        <v>4</v>
      </c>
      <c r="BL10" s="84">
        <v>0</v>
      </c>
      <c r="BM10" s="84">
        <v>0</v>
      </c>
      <c r="BN10" s="84">
        <v>0</v>
      </c>
    </row>
    <row r="11" spans="1:66">
      <c r="B11" s="84" t="str">
        <f t="shared" ref="B11:B14" si="0">A3&amp;"|"&amp;B3</f>
        <v>Levka Morozov|Avionics Engineer</v>
      </c>
      <c r="C11" s="84" cm="1">
        <f t="array" ref="C11:BN11">C3:BN3</f>
        <v>0</v>
      </c>
      <c r="D11" s="84">
        <v>0</v>
      </c>
      <c r="E11" s="84">
        <v>0</v>
      </c>
      <c r="F11" s="84">
        <v>0</v>
      </c>
      <c r="G11" s="84">
        <v>0</v>
      </c>
      <c r="H11" s="84">
        <v>0</v>
      </c>
      <c r="I11" s="84">
        <v>6</v>
      </c>
      <c r="J11" s="84">
        <v>6</v>
      </c>
      <c r="K11" s="84">
        <v>0</v>
      </c>
      <c r="L11" s="84">
        <v>0</v>
      </c>
      <c r="M11" s="84">
        <v>5</v>
      </c>
      <c r="N11" s="84">
        <v>0</v>
      </c>
      <c r="O11" s="84">
        <v>8</v>
      </c>
      <c r="P11" s="84">
        <v>0</v>
      </c>
      <c r="Q11" s="84">
        <v>0</v>
      </c>
      <c r="R11" s="84">
        <v>0</v>
      </c>
      <c r="S11" s="84">
        <v>0</v>
      </c>
      <c r="T11" s="84">
        <v>0</v>
      </c>
      <c r="U11" s="84">
        <v>0</v>
      </c>
      <c r="V11" s="84">
        <v>7</v>
      </c>
      <c r="W11" s="84">
        <v>0</v>
      </c>
      <c r="X11" s="84">
        <v>4</v>
      </c>
      <c r="Y11" s="84">
        <v>0</v>
      </c>
      <c r="Z11" s="84">
        <v>6</v>
      </c>
      <c r="AA11" s="84">
        <v>4</v>
      </c>
      <c r="AB11" s="84">
        <v>0</v>
      </c>
      <c r="AC11" s="84">
        <v>0</v>
      </c>
      <c r="AD11" s="84">
        <v>0</v>
      </c>
      <c r="AE11" s="84">
        <v>0</v>
      </c>
      <c r="AF11" s="84">
        <v>0</v>
      </c>
      <c r="AG11" s="84">
        <v>0</v>
      </c>
      <c r="AH11" s="84">
        <v>0</v>
      </c>
      <c r="AI11" s="84">
        <v>2</v>
      </c>
      <c r="AJ11" s="84">
        <v>8</v>
      </c>
      <c r="AK11" s="84">
        <v>0</v>
      </c>
      <c r="AL11" s="84">
        <v>2</v>
      </c>
      <c r="AM11" s="84">
        <v>0</v>
      </c>
      <c r="AN11" s="84">
        <v>0</v>
      </c>
      <c r="AO11" s="84">
        <v>0</v>
      </c>
      <c r="AP11" s="84">
        <v>6</v>
      </c>
      <c r="AQ11" s="84">
        <v>0</v>
      </c>
      <c r="AR11" s="84">
        <v>0</v>
      </c>
      <c r="AS11" s="84">
        <v>0</v>
      </c>
      <c r="AT11" s="84">
        <v>4</v>
      </c>
      <c r="AU11" s="84">
        <v>0</v>
      </c>
      <c r="AV11" s="84">
        <v>0</v>
      </c>
      <c r="AW11" s="84">
        <v>0</v>
      </c>
      <c r="AX11" s="84">
        <v>0</v>
      </c>
      <c r="AY11" s="84">
        <v>2</v>
      </c>
      <c r="AZ11" s="84">
        <v>2</v>
      </c>
      <c r="BA11" s="84">
        <v>0</v>
      </c>
      <c r="BB11" s="84">
        <v>0</v>
      </c>
      <c r="BC11" s="84">
        <v>3</v>
      </c>
      <c r="BD11" s="84">
        <v>0</v>
      </c>
      <c r="BE11" s="84">
        <v>0</v>
      </c>
      <c r="BF11" s="84">
        <v>0</v>
      </c>
      <c r="BG11" s="84">
        <v>0</v>
      </c>
      <c r="BH11" s="84">
        <v>2</v>
      </c>
      <c r="BI11" s="84">
        <v>6</v>
      </c>
      <c r="BJ11" s="84">
        <v>0</v>
      </c>
      <c r="BK11" s="84">
        <v>1</v>
      </c>
      <c r="BL11" s="84">
        <v>0</v>
      </c>
      <c r="BM11" s="84">
        <v>8</v>
      </c>
      <c r="BN11" s="84">
        <v>0</v>
      </c>
    </row>
    <row r="12" spans="1:66">
      <c r="B12" s="84" t="str">
        <f t="shared" si="0"/>
        <v>Matías Ferrero|Software Engineer</v>
      </c>
      <c r="C12" s="84" cm="1">
        <f t="array" ref="C12:BN12">C4:BN4</f>
        <v>3</v>
      </c>
      <c r="D12" s="84">
        <v>0</v>
      </c>
      <c r="E12" s="84">
        <v>0</v>
      </c>
      <c r="F12" s="84">
        <v>0</v>
      </c>
      <c r="G12" s="84">
        <v>6</v>
      </c>
      <c r="H12" s="84">
        <v>0</v>
      </c>
      <c r="I12" s="84">
        <v>0</v>
      </c>
      <c r="J12" s="84">
        <v>3</v>
      </c>
      <c r="K12" s="84">
        <v>3</v>
      </c>
      <c r="L12" s="84">
        <v>0</v>
      </c>
      <c r="M12" s="84">
        <v>0</v>
      </c>
      <c r="N12" s="84">
        <v>0</v>
      </c>
      <c r="O12" s="84">
        <v>0</v>
      </c>
      <c r="P12" s="84">
        <v>0</v>
      </c>
      <c r="Q12" s="84">
        <v>0</v>
      </c>
      <c r="R12" s="84">
        <v>0</v>
      </c>
      <c r="S12" s="84">
        <v>7</v>
      </c>
      <c r="T12" s="84">
        <v>5</v>
      </c>
      <c r="U12" s="84">
        <v>0</v>
      </c>
      <c r="V12" s="84">
        <v>0</v>
      </c>
      <c r="W12" s="84">
        <v>0</v>
      </c>
      <c r="X12" s="84">
        <v>0</v>
      </c>
      <c r="Y12" s="84">
        <v>3</v>
      </c>
      <c r="Z12" s="84">
        <v>7</v>
      </c>
      <c r="AA12" s="84">
        <v>0</v>
      </c>
      <c r="AB12" s="84">
        <v>8</v>
      </c>
      <c r="AC12" s="84">
        <v>0</v>
      </c>
      <c r="AD12" s="84">
        <v>0</v>
      </c>
      <c r="AE12" s="84">
        <v>0</v>
      </c>
      <c r="AF12" s="84">
        <v>8</v>
      </c>
      <c r="AG12" s="84">
        <v>0</v>
      </c>
      <c r="AH12" s="84">
        <v>7</v>
      </c>
      <c r="AI12" s="84">
        <v>0</v>
      </c>
      <c r="AJ12" s="84">
        <v>0</v>
      </c>
      <c r="AK12" s="84">
        <v>0</v>
      </c>
      <c r="AL12" s="84">
        <v>8</v>
      </c>
      <c r="AM12" s="84">
        <v>0</v>
      </c>
      <c r="AN12" s="84">
        <v>0</v>
      </c>
      <c r="AO12" s="84">
        <v>0</v>
      </c>
      <c r="AP12" s="84">
        <v>8</v>
      </c>
      <c r="AQ12" s="84">
        <v>7</v>
      </c>
      <c r="AR12" s="84">
        <v>8</v>
      </c>
      <c r="AS12" s="84">
        <v>0</v>
      </c>
      <c r="AT12" s="84">
        <v>0</v>
      </c>
      <c r="AU12" s="84">
        <v>0</v>
      </c>
      <c r="AV12" s="84">
        <v>4</v>
      </c>
      <c r="AW12" s="84">
        <v>0</v>
      </c>
      <c r="AX12" s="84">
        <v>0</v>
      </c>
      <c r="AY12" s="84">
        <v>8</v>
      </c>
      <c r="AZ12" s="84">
        <v>0</v>
      </c>
      <c r="BA12" s="84">
        <v>0</v>
      </c>
      <c r="BB12" s="84">
        <v>0</v>
      </c>
      <c r="BC12" s="84">
        <v>3</v>
      </c>
      <c r="BD12" s="84">
        <v>7</v>
      </c>
      <c r="BE12" s="84">
        <v>0</v>
      </c>
      <c r="BF12" s="84">
        <v>8</v>
      </c>
      <c r="BG12" s="84">
        <v>0</v>
      </c>
      <c r="BH12" s="84">
        <v>4</v>
      </c>
      <c r="BI12" s="84">
        <v>0</v>
      </c>
      <c r="BJ12" s="84">
        <v>0</v>
      </c>
      <c r="BK12" s="84">
        <v>3</v>
      </c>
      <c r="BL12" s="84">
        <v>2</v>
      </c>
      <c r="BM12" s="84">
        <v>0</v>
      </c>
      <c r="BN12" s="84">
        <v>0</v>
      </c>
    </row>
    <row r="13" spans="1:66">
      <c r="B13" s="84" t="str">
        <f t="shared" si="0"/>
        <v>Nia Okafor|Payload Scientist</v>
      </c>
      <c r="C13" s="84" cm="1">
        <f t="array" ref="C13:BN13">C5:BN5</f>
        <v>0</v>
      </c>
      <c r="D13" s="84">
        <v>0</v>
      </c>
      <c r="E13" s="84">
        <v>0</v>
      </c>
      <c r="F13" s="84">
        <v>0</v>
      </c>
      <c r="G13" s="84">
        <v>0</v>
      </c>
      <c r="H13" s="84">
        <v>8</v>
      </c>
      <c r="I13" s="84">
        <v>0</v>
      </c>
      <c r="J13" s="84">
        <v>0</v>
      </c>
      <c r="K13" s="84">
        <v>0</v>
      </c>
      <c r="L13" s="84">
        <v>0</v>
      </c>
      <c r="M13" s="84">
        <v>0</v>
      </c>
      <c r="N13" s="84">
        <v>0</v>
      </c>
      <c r="O13" s="84">
        <v>4</v>
      </c>
      <c r="P13" s="84">
        <v>0</v>
      </c>
      <c r="Q13" s="84">
        <v>6</v>
      </c>
      <c r="R13" s="84">
        <v>0</v>
      </c>
      <c r="S13" s="84">
        <v>3</v>
      </c>
      <c r="T13" s="84">
        <v>0</v>
      </c>
      <c r="U13" s="84">
        <v>8</v>
      </c>
      <c r="V13" s="84">
        <v>7</v>
      </c>
      <c r="W13" s="84">
        <v>0</v>
      </c>
      <c r="X13" s="84">
        <v>0</v>
      </c>
      <c r="Y13" s="84">
        <v>0</v>
      </c>
      <c r="Z13" s="84">
        <v>1</v>
      </c>
      <c r="AA13" s="84">
        <v>0</v>
      </c>
      <c r="AB13" s="84">
        <v>0</v>
      </c>
      <c r="AC13" s="84">
        <v>0</v>
      </c>
      <c r="AD13" s="84">
        <v>0</v>
      </c>
      <c r="AE13" s="84">
        <v>0</v>
      </c>
      <c r="AF13" s="84">
        <v>0</v>
      </c>
      <c r="AG13" s="84">
        <v>0</v>
      </c>
      <c r="AH13" s="84">
        <v>8</v>
      </c>
      <c r="AI13" s="84">
        <v>0</v>
      </c>
      <c r="AJ13" s="84">
        <v>3</v>
      </c>
      <c r="AK13" s="84">
        <v>8</v>
      </c>
      <c r="AL13" s="84">
        <v>3</v>
      </c>
      <c r="AM13" s="84">
        <v>6</v>
      </c>
      <c r="AN13" s="84">
        <v>0</v>
      </c>
      <c r="AO13" s="84">
        <v>4</v>
      </c>
      <c r="AP13" s="84">
        <v>8</v>
      </c>
      <c r="AQ13" s="84">
        <v>0</v>
      </c>
      <c r="AR13" s="84">
        <v>0</v>
      </c>
      <c r="AS13" s="84">
        <v>0</v>
      </c>
      <c r="AT13" s="84">
        <v>3</v>
      </c>
      <c r="AU13" s="84">
        <v>0</v>
      </c>
      <c r="AV13" s="84">
        <v>7</v>
      </c>
      <c r="AW13" s="84">
        <v>0</v>
      </c>
      <c r="AX13" s="84">
        <v>0</v>
      </c>
      <c r="AY13" s="84">
        <v>0</v>
      </c>
      <c r="AZ13" s="84">
        <v>0</v>
      </c>
      <c r="BA13" s="84">
        <v>8</v>
      </c>
      <c r="BB13" s="84">
        <v>2</v>
      </c>
      <c r="BC13" s="84">
        <v>0</v>
      </c>
      <c r="BD13" s="84">
        <v>5</v>
      </c>
      <c r="BE13" s="84">
        <v>3</v>
      </c>
      <c r="BF13" s="84">
        <v>0</v>
      </c>
      <c r="BG13" s="84">
        <v>0</v>
      </c>
      <c r="BH13" s="84">
        <v>0</v>
      </c>
      <c r="BI13" s="84">
        <v>0</v>
      </c>
      <c r="BJ13" s="84">
        <v>0</v>
      </c>
      <c r="BK13" s="84">
        <v>0</v>
      </c>
      <c r="BL13" s="84">
        <v>5</v>
      </c>
      <c r="BM13" s="84">
        <v>0</v>
      </c>
      <c r="BN13" s="84">
        <v>2</v>
      </c>
    </row>
    <row r="14" spans="1:66">
      <c r="B14" s="84" t="str">
        <f t="shared" si="0"/>
        <v>Rin Tsukuda|Ballistic Engineer</v>
      </c>
      <c r="C14" s="84" cm="1">
        <f t="array" ref="C14:BN14">C6:BN6</f>
        <v>0</v>
      </c>
      <c r="D14" s="84">
        <v>0</v>
      </c>
      <c r="E14" s="84">
        <v>1</v>
      </c>
      <c r="F14" s="84">
        <v>0</v>
      </c>
      <c r="G14" s="84">
        <v>0</v>
      </c>
      <c r="H14" s="84">
        <v>0</v>
      </c>
      <c r="I14" s="84">
        <v>0</v>
      </c>
      <c r="J14" s="84">
        <v>6</v>
      </c>
      <c r="K14" s="84">
        <v>2</v>
      </c>
      <c r="L14" s="84">
        <v>0</v>
      </c>
      <c r="M14" s="84">
        <v>0</v>
      </c>
      <c r="N14" s="84">
        <v>0</v>
      </c>
      <c r="O14" s="84">
        <v>0</v>
      </c>
      <c r="P14" s="84">
        <v>0</v>
      </c>
      <c r="Q14" s="84">
        <v>0</v>
      </c>
      <c r="R14" s="84">
        <v>4</v>
      </c>
      <c r="S14" s="84">
        <v>0</v>
      </c>
      <c r="T14" s="84">
        <v>0</v>
      </c>
      <c r="U14" s="84">
        <v>0</v>
      </c>
      <c r="V14" s="84">
        <v>7</v>
      </c>
      <c r="W14" s="84">
        <v>0</v>
      </c>
      <c r="X14" s="84">
        <v>0</v>
      </c>
      <c r="Y14" s="84">
        <v>0</v>
      </c>
      <c r="Z14" s="84">
        <v>0</v>
      </c>
      <c r="AA14" s="84">
        <v>0</v>
      </c>
      <c r="AB14" s="84">
        <v>0</v>
      </c>
      <c r="AC14" s="84">
        <v>0</v>
      </c>
      <c r="AD14" s="84">
        <v>0</v>
      </c>
      <c r="AE14" s="84">
        <v>0</v>
      </c>
      <c r="AF14" s="84">
        <v>0</v>
      </c>
      <c r="AG14" s="84">
        <v>0</v>
      </c>
      <c r="AH14" s="84">
        <v>0</v>
      </c>
      <c r="AI14" s="84">
        <v>5</v>
      </c>
      <c r="AJ14" s="84">
        <v>8</v>
      </c>
      <c r="AK14" s="84">
        <v>0</v>
      </c>
      <c r="AL14" s="84">
        <v>8</v>
      </c>
      <c r="AM14" s="84">
        <v>0</v>
      </c>
      <c r="AN14" s="84">
        <v>6</v>
      </c>
      <c r="AO14" s="84">
        <v>0</v>
      </c>
      <c r="AP14" s="84">
        <v>0</v>
      </c>
      <c r="AQ14" s="84">
        <v>3</v>
      </c>
      <c r="AR14" s="84">
        <v>8</v>
      </c>
      <c r="AS14" s="84">
        <v>0</v>
      </c>
      <c r="AT14" s="84">
        <v>5</v>
      </c>
      <c r="AU14" s="84">
        <v>0</v>
      </c>
      <c r="AV14" s="84">
        <v>2</v>
      </c>
      <c r="AW14" s="84">
        <v>8</v>
      </c>
      <c r="AX14" s="84">
        <v>0</v>
      </c>
      <c r="AY14" s="84">
        <v>0</v>
      </c>
      <c r="AZ14" s="84">
        <v>3</v>
      </c>
      <c r="BA14" s="84">
        <v>6</v>
      </c>
      <c r="BB14" s="84">
        <v>0</v>
      </c>
      <c r="BC14" s="84">
        <v>5</v>
      </c>
      <c r="BD14" s="84">
        <v>0</v>
      </c>
      <c r="BE14" s="84">
        <v>0</v>
      </c>
      <c r="BF14" s="84">
        <v>0</v>
      </c>
      <c r="BG14" s="84">
        <v>0</v>
      </c>
      <c r="BH14" s="84">
        <v>0</v>
      </c>
      <c r="BI14" s="84">
        <v>6</v>
      </c>
      <c r="BJ14" s="84">
        <v>5</v>
      </c>
      <c r="BK14" s="84">
        <v>0</v>
      </c>
      <c r="BL14" s="84">
        <v>0</v>
      </c>
      <c r="BM14" s="84">
        <v>1</v>
      </c>
      <c r="BN14" s="84">
        <v>0</v>
      </c>
    </row>
    <row r="17" spans="2:14">
      <c r="G17" s="84" t="s">
        <v>220</v>
      </c>
      <c r="H17" s="84" t="s">
        <v>221</v>
      </c>
      <c r="I17" s="84" t="s">
        <v>375</v>
      </c>
      <c r="L17" s="84" t="str" cm="1">
        <f t="array" ref="L17:N120">_xlfn._xlws.FILTER(G17:I337,_xlfn.CHOOSECOLS(G17:I337,3)&lt;&gt;0)</f>
        <v>Name</v>
      </c>
      <c r="M17" s="84" t="str">
        <v>Role</v>
      </c>
      <c r="N17" s="84" t="str">
        <v>Value</v>
      </c>
    </row>
    <row r="18" spans="2:14">
      <c r="B18" s="84" t="str" cm="1">
        <f t="array" ref="B18:C337">_fBCAST(B10:BN14)</f>
        <v>Amina Faizan|Rocket Scientist</v>
      </c>
      <c r="C18" s="84">
        <v>0</v>
      </c>
      <c r="G18" s="84" t="str" cm="1">
        <f t="array" ref="G18:H18">_xlfn.TEXTSPLIT(B18,"|")</f>
        <v>Amina Faizan</v>
      </c>
      <c r="H18" s="84" t="str">
        <v>Rocket Scientist</v>
      </c>
      <c r="I18" s="84">
        <f>C18</f>
        <v>0</v>
      </c>
      <c r="L18" s="84" t="str">
        <v>Amina Faizan</v>
      </c>
      <c r="M18" s="84" t="str">
        <v>Rocket Scientist</v>
      </c>
      <c r="N18" s="84">
        <v>1</v>
      </c>
    </row>
    <row r="19" spans="2:14">
      <c r="B19" s="84" t="str">
        <v>Amina Faizan|Rocket Scientist</v>
      </c>
      <c r="C19" s="84">
        <v>0</v>
      </c>
      <c r="G19" s="84" t="str" cm="1">
        <f t="array" ref="G19:H19">_xlfn.TEXTSPLIT(B19,"|")</f>
        <v>Amina Faizan</v>
      </c>
      <c r="H19" s="84" t="str">
        <v>Rocket Scientist</v>
      </c>
      <c r="I19" s="84">
        <f t="shared" ref="I19:I82" si="1">C19</f>
        <v>0</v>
      </c>
      <c r="L19" s="84" t="str">
        <v>Amina Faizan</v>
      </c>
      <c r="M19" s="84" t="str">
        <v>Rocket Scientist</v>
      </c>
      <c r="N19" s="84">
        <v>8</v>
      </c>
    </row>
    <row r="20" spans="2:14">
      <c r="B20" s="84" t="str">
        <v>Amina Faizan|Rocket Scientist</v>
      </c>
      <c r="C20" s="84">
        <v>1</v>
      </c>
      <c r="G20" s="84" t="str" cm="1">
        <f t="array" ref="G20:H20">_xlfn.TEXTSPLIT(B20,"|")</f>
        <v>Amina Faizan</v>
      </c>
      <c r="H20" s="84" t="str">
        <v>Rocket Scientist</v>
      </c>
      <c r="I20" s="84">
        <f t="shared" si="1"/>
        <v>1</v>
      </c>
      <c r="L20" s="84" t="str">
        <v>Amina Faizan</v>
      </c>
      <c r="M20" s="84" t="str">
        <v>Rocket Scientist</v>
      </c>
      <c r="N20" s="84">
        <v>8</v>
      </c>
    </row>
    <row r="21" spans="2:14">
      <c r="B21" s="84" t="str">
        <v>Amina Faizan|Rocket Scientist</v>
      </c>
      <c r="C21" s="84">
        <v>8</v>
      </c>
      <c r="G21" s="84" t="str" cm="1">
        <f t="array" ref="G21:H21">_xlfn.TEXTSPLIT(B21,"|")</f>
        <v>Amina Faizan</v>
      </c>
      <c r="H21" s="84" t="str">
        <v>Rocket Scientist</v>
      </c>
      <c r="I21" s="84">
        <f t="shared" si="1"/>
        <v>8</v>
      </c>
      <c r="L21" s="84" t="str">
        <v>Amina Faizan</v>
      </c>
      <c r="M21" s="84" t="str">
        <v>Rocket Scientist</v>
      </c>
      <c r="N21" s="84">
        <v>4</v>
      </c>
    </row>
    <row r="22" spans="2:14">
      <c r="B22" s="84" t="str">
        <v>Amina Faizan|Rocket Scientist</v>
      </c>
      <c r="C22" s="84">
        <v>0</v>
      </c>
      <c r="G22" s="84" t="str" cm="1">
        <f t="array" ref="G22:H22">_xlfn.TEXTSPLIT(B22,"|")</f>
        <v>Amina Faizan</v>
      </c>
      <c r="H22" s="84" t="str">
        <v>Rocket Scientist</v>
      </c>
      <c r="I22" s="84">
        <f t="shared" si="1"/>
        <v>0</v>
      </c>
      <c r="L22" s="84" t="str">
        <v>Amina Faizan</v>
      </c>
      <c r="M22" s="84" t="str">
        <v>Rocket Scientist</v>
      </c>
      <c r="N22" s="84">
        <v>6</v>
      </c>
    </row>
    <row r="23" spans="2:14">
      <c r="B23" s="84" t="str">
        <v>Amina Faizan|Rocket Scientist</v>
      </c>
      <c r="C23" s="84">
        <v>0</v>
      </c>
      <c r="G23" s="84" t="str" cm="1">
        <f t="array" ref="G23:H23">_xlfn.TEXTSPLIT(B23,"|")</f>
        <v>Amina Faizan</v>
      </c>
      <c r="H23" s="84" t="str">
        <v>Rocket Scientist</v>
      </c>
      <c r="I23" s="84">
        <f t="shared" si="1"/>
        <v>0</v>
      </c>
      <c r="L23" s="84" t="str">
        <v>Amina Faizan</v>
      </c>
      <c r="M23" s="84" t="str">
        <v>Rocket Scientist</v>
      </c>
      <c r="N23" s="84">
        <v>3</v>
      </c>
    </row>
    <row r="24" spans="2:14">
      <c r="B24" s="84" t="str">
        <v>Amina Faizan|Rocket Scientist</v>
      </c>
      <c r="C24" s="84">
        <v>8</v>
      </c>
      <c r="G24" s="84" t="str" cm="1">
        <f t="array" ref="G24:H24">_xlfn.TEXTSPLIT(B24,"|")</f>
        <v>Amina Faizan</v>
      </c>
      <c r="H24" s="84" t="str">
        <v>Rocket Scientist</v>
      </c>
      <c r="I24" s="84">
        <f t="shared" si="1"/>
        <v>8</v>
      </c>
      <c r="L24" s="84" t="str">
        <v>Amina Faizan</v>
      </c>
      <c r="M24" s="84" t="str">
        <v>Rocket Scientist</v>
      </c>
      <c r="N24" s="84">
        <v>8</v>
      </c>
    </row>
    <row r="25" spans="2:14">
      <c r="B25" s="84" t="str">
        <v>Amina Faizan|Rocket Scientist</v>
      </c>
      <c r="C25" s="84">
        <v>4</v>
      </c>
      <c r="G25" s="84" t="str" cm="1">
        <f t="array" ref="G25:H25">_xlfn.TEXTSPLIT(B25,"|")</f>
        <v>Amina Faizan</v>
      </c>
      <c r="H25" s="84" t="str">
        <v>Rocket Scientist</v>
      </c>
      <c r="I25" s="84">
        <f t="shared" si="1"/>
        <v>4</v>
      </c>
      <c r="L25" s="84" t="str">
        <v>Amina Faizan</v>
      </c>
      <c r="M25" s="84" t="str">
        <v>Rocket Scientist</v>
      </c>
      <c r="N25" s="84">
        <v>4</v>
      </c>
    </row>
    <row r="26" spans="2:14">
      <c r="B26" s="84" t="str">
        <v>Amina Faizan|Rocket Scientist</v>
      </c>
      <c r="C26" s="84">
        <v>6</v>
      </c>
      <c r="G26" s="84" t="str" cm="1">
        <f t="array" ref="G26:H26">_xlfn.TEXTSPLIT(B26,"|")</f>
        <v>Amina Faizan</v>
      </c>
      <c r="H26" s="84" t="str">
        <v>Rocket Scientist</v>
      </c>
      <c r="I26" s="84">
        <f t="shared" si="1"/>
        <v>6</v>
      </c>
      <c r="L26" s="84" t="str">
        <v>Amina Faizan</v>
      </c>
      <c r="M26" s="84" t="str">
        <v>Rocket Scientist</v>
      </c>
      <c r="N26" s="84">
        <v>3</v>
      </c>
    </row>
    <row r="27" spans="2:14">
      <c r="B27" s="84" t="str">
        <v>Amina Faizan|Rocket Scientist</v>
      </c>
      <c r="C27" s="84">
        <v>0</v>
      </c>
      <c r="G27" s="84" t="str" cm="1">
        <f t="array" ref="G27:H27">_xlfn.TEXTSPLIT(B27,"|")</f>
        <v>Amina Faizan</v>
      </c>
      <c r="H27" s="84" t="str">
        <v>Rocket Scientist</v>
      </c>
      <c r="I27" s="84">
        <f t="shared" si="1"/>
        <v>0</v>
      </c>
      <c r="L27" s="84" t="str">
        <v>Amina Faizan</v>
      </c>
      <c r="M27" s="84" t="str">
        <v>Rocket Scientist</v>
      </c>
      <c r="N27" s="84">
        <v>1</v>
      </c>
    </row>
    <row r="28" spans="2:14">
      <c r="B28" s="84" t="str">
        <v>Amina Faizan|Rocket Scientist</v>
      </c>
      <c r="C28" s="84">
        <v>0</v>
      </c>
      <c r="G28" s="84" t="str" cm="1">
        <f t="array" ref="G28:H28">_xlfn.TEXTSPLIT(B28,"|")</f>
        <v>Amina Faizan</v>
      </c>
      <c r="H28" s="84" t="str">
        <v>Rocket Scientist</v>
      </c>
      <c r="I28" s="84">
        <f t="shared" si="1"/>
        <v>0</v>
      </c>
      <c r="L28" s="84" t="str">
        <v>Amina Faizan</v>
      </c>
      <c r="M28" s="84" t="str">
        <v>Rocket Scientist</v>
      </c>
      <c r="N28" s="84">
        <v>2</v>
      </c>
    </row>
    <row r="29" spans="2:14">
      <c r="B29" s="84" t="str">
        <v>Amina Faizan|Rocket Scientist</v>
      </c>
      <c r="C29" s="84">
        <v>0</v>
      </c>
      <c r="G29" s="84" t="str" cm="1">
        <f t="array" ref="G29:H29">_xlfn.TEXTSPLIT(B29,"|")</f>
        <v>Amina Faizan</v>
      </c>
      <c r="H29" s="84" t="str">
        <v>Rocket Scientist</v>
      </c>
      <c r="I29" s="84">
        <f t="shared" si="1"/>
        <v>0</v>
      </c>
      <c r="L29" s="84" t="str">
        <v>Amina Faizan</v>
      </c>
      <c r="M29" s="84" t="str">
        <v>Rocket Scientist</v>
      </c>
      <c r="N29" s="84">
        <v>8</v>
      </c>
    </row>
    <row r="30" spans="2:14">
      <c r="B30" s="84" t="str">
        <v>Amina Faizan|Rocket Scientist</v>
      </c>
      <c r="C30" s="84">
        <v>3</v>
      </c>
      <c r="G30" s="84" t="str" cm="1">
        <f t="array" ref="G30:H30">_xlfn.TEXTSPLIT(B30,"|")</f>
        <v>Amina Faizan</v>
      </c>
      <c r="H30" s="84" t="str">
        <v>Rocket Scientist</v>
      </c>
      <c r="I30" s="84">
        <f t="shared" si="1"/>
        <v>3</v>
      </c>
      <c r="L30" s="84" t="str">
        <v>Amina Faizan</v>
      </c>
      <c r="M30" s="84" t="str">
        <v>Rocket Scientist</v>
      </c>
      <c r="N30" s="84">
        <v>8</v>
      </c>
    </row>
    <row r="31" spans="2:14">
      <c r="B31" s="84" t="str">
        <v>Amina Faizan|Rocket Scientist</v>
      </c>
      <c r="C31" s="84">
        <v>0</v>
      </c>
      <c r="G31" s="84" t="str" cm="1">
        <f t="array" ref="G31:H31">_xlfn.TEXTSPLIT(B31,"|")</f>
        <v>Amina Faizan</v>
      </c>
      <c r="H31" s="84" t="str">
        <v>Rocket Scientist</v>
      </c>
      <c r="I31" s="84">
        <f t="shared" si="1"/>
        <v>0</v>
      </c>
      <c r="L31" s="84" t="str">
        <v>Amina Faizan</v>
      </c>
      <c r="M31" s="84" t="str">
        <v>Rocket Scientist</v>
      </c>
      <c r="N31" s="84">
        <v>8</v>
      </c>
    </row>
    <row r="32" spans="2:14">
      <c r="B32" s="84" t="str">
        <v>Amina Faizan|Rocket Scientist</v>
      </c>
      <c r="C32" s="84">
        <v>0</v>
      </c>
      <c r="G32" s="84" t="str" cm="1">
        <f t="array" ref="G32:H32">_xlfn.TEXTSPLIT(B32,"|")</f>
        <v>Amina Faizan</v>
      </c>
      <c r="H32" s="84" t="str">
        <v>Rocket Scientist</v>
      </c>
      <c r="I32" s="84">
        <f t="shared" si="1"/>
        <v>0</v>
      </c>
      <c r="L32" s="84" t="str">
        <v>Amina Faizan</v>
      </c>
      <c r="M32" s="84" t="str">
        <v>Rocket Scientist</v>
      </c>
      <c r="N32" s="84">
        <v>8</v>
      </c>
    </row>
    <row r="33" spans="2:14">
      <c r="B33" s="84" t="str">
        <v>Amina Faizan|Rocket Scientist</v>
      </c>
      <c r="C33" s="84">
        <v>0</v>
      </c>
      <c r="G33" s="84" t="str" cm="1">
        <f t="array" ref="G33:H33">_xlfn.TEXTSPLIT(B33,"|")</f>
        <v>Amina Faizan</v>
      </c>
      <c r="H33" s="84" t="str">
        <v>Rocket Scientist</v>
      </c>
      <c r="I33" s="84">
        <f t="shared" si="1"/>
        <v>0</v>
      </c>
      <c r="L33" s="84" t="str">
        <v>Amina Faizan</v>
      </c>
      <c r="M33" s="84" t="str">
        <v>Rocket Scientist</v>
      </c>
      <c r="N33" s="84">
        <v>6</v>
      </c>
    </row>
    <row r="34" spans="2:14">
      <c r="B34" s="84" t="str">
        <v>Amina Faizan|Rocket Scientist</v>
      </c>
      <c r="C34" s="84">
        <v>0</v>
      </c>
      <c r="G34" s="84" t="str" cm="1">
        <f t="array" ref="G34:H34">_xlfn.TEXTSPLIT(B34,"|")</f>
        <v>Amina Faizan</v>
      </c>
      <c r="H34" s="84" t="str">
        <v>Rocket Scientist</v>
      </c>
      <c r="I34" s="84">
        <f t="shared" si="1"/>
        <v>0</v>
      </c>
      <c r="L34" s="84" t="str">
        <v>Amina Faizan</v>
      </c>
      <c r="M34" s="84" t="str">
        <v>Rocket Scientist</v>
      </c>
      <c r="N34" s="84">
        <v>2</v>
      </c>
    </row>
    <row r="35" spans="2:14">
      <c r="B35" s="84" t="str">
        <v>Amina Faizan|Rocket Scientist</v>
      </c>
      <c r="C35" s="84">
        <v>0</v>
      </c>
      <c r="G35" s="84" t="str" cm="1">
        <f t="array" ref="G35:H35">_xlfn.TEXTSPLIT(B35,"|")</f>
        <v>Amina Faizan</v>
      </c>
      <c r="H35" s="84" t="str">
        <v>Rocket Scientist</v>
      </c>
      <c r="I35" s="84">
        <f t="shared" si="1"/>
        <v>0</v>
      </c>
      <c r="L35" s="84" t="str">
        <v>Amina Faizan</v>
      </c>
      <c r="M35" s="84" t="str">
        <v>Rocket Scientist</v>
      </c>
      <c r="N35" s="84">
        <v>4</v>
      </c>
    </row>
    <row r="36" spans="2:14">
      <c r="B36" s="84" t="str">
        <v>Amina Faizan|Rocket Scientist</v>
      </c>
      <c r="C36" s="84">
        <v>0</v>
      </c>
      <c r="G36" s="84" t="str" cm="1">
        <f t="array" ref="G36:H36">_xlfn.TEXTSPLIT(B36,"|")</f>
        <v>Amina Faizan</v>
      </c>
      <c r="H36" s="84" t="str">
        <v>Rocket Scientist</v>
      </c>
      <c r="I36" s="84">
        <f t="shared" si="1"/>
        <v>0</v>
      </c>
      <c r="L36" s="84" t="str">
        <v>Levka Morozov</v>
      </c>
      <c r="M36" s="84" t="str">
        <v>Avionics Engineer</v>
      </c>
      <c r="N36" s="84">
        <v>6</v>
      </c>
    </row>
    <row r="37" spans="2:14">
      <c r="B37" s="84" t="str">
        <v>Amina Faizan|Rocket Scientist</v>
      </c>
      <c r="C37" s="84">
        <v>0</v>
      </c>
      <c r="G37" s="84" t="str" cm="1">
        <f t="array" ref="G37:H37">_xlfn.TEXTSPLIT(B37,"|")</f>
        <v>Amina Faizan</v>
      </c>
      <c r="H37" s="84" t="str">
        <v>Rocket Scientist</v>
      </c>
      <c r="I37" s="84">
        <f t="shared" si="1"/>
        <v>0</v>
      </c>
      <c r="L37" s="84" t="str">
        <v>Levka Morozov</v>
      </c>
      <c r="M37" s="84" t="str">
        <v>Avionics Engineer</v>
      </c>
      <c r="N37" s="84">
        <v>6</v>
      </c>
    </row>
    <row r="38" spans="2:14">
      <c r="B38" s="84" t="str">
        <v>Amina Faizan|Rocket Scientist</v>
      </c>
      <c r="C38" s="84">
        <v>0</v>
      </c>
      <c r="G38" s="84" t="str" cm="1">
        <f t="array" ref="G38:H38">_xlfn.TEXTSPLIT(B38,"|")</f>
        <v>Amina Faizan</v>
      </c>
      <c r="H38" s="84" t="str">
        <v>Rocket Scientist</v>
      </c>
      <c r="I38" s="84">
        <f t="shared" si="1"/>
        <v>0</v>
      </c>
      <c r="L38" s="84" t="str">
        <v>Levka Morozov</v>
      </c>
      <c r="M38" s="84" t="str">
        <v>Avionics Engineer</v>
      </c>
      <c r="N38" s="84">
        <v>5</v>
      </c>
    </row>
    <row r="39" spans="2:14">
      <c r="B39" s="84" t="str">
        <v>Amina Faizan|Rocket Scientist</v>
      </c>
      <c r="C39" s="84">
        <v>8</v>
      </c>
      <c r="G39" s="84" t="str" cm="1">
        <f t="array" ref="G39:H39">_xlfn.TEXTSPLIT(B39,"|")</f>
        <v>Amina Faizan</v>
      </c>
      <c r="H39" s="84" t="str">
        <v>Rocket Scientist</v>
      </c>
      <c r="I39" s="84">
        <f t="shared" si="1"/>
        <v>8</v>
      </c>
      <c r="L39" s="84" t="str">
        <v>Levka Morozov</v>
      </c>
      <c r="M39" s="84" t="str">
        <v>Avionics Engineer</v>
      </c>
      <c r="N39" s="84">
        <v>8</v>
      </c>
    </row>
    <row r="40" spans="2:14">
      <c r="B40" s="84" t="str">
        <v>Amina Faizan|Rocket Scientist</v>
      </c>
      <c r="C40" s="84">
        <v>0</v>
      </c>
      <c r="G40" s="84" t="str" cm="1">
        <f t="array" ref="G40:H40">_xlfn.TEXTSPLIT(B40,"|")</f>
        <v>Amina Faizan</v>
      </c>
      <c r="H40" s="84" t="str">
        <v>Rocket Scientist</v>
      </c>
      <c r="I40" s="84">
        <f t="shared" si="1"/>
        <v>0</v>
      </c>
      <c r="L40" s="84" t="str">
        <v>Levka Morozov</v>
      </c>
      <c r="M40" s="84" t="str">
        <v>Avionics Engineer</v>
      </c>
      <c r="N40" s="84">
        <v>7</v>
      </c>
    </row>
    <row r="41" spans="2:14">
      <c r="B41" s="84" t="str">
        <v>Amina Faizan|Rocket Scientist</v>
      </c>
      <c r="C41" s="84">
        <v>4</v>
      </c>
      <c r="G41" s="84" t="str" cm="1">
        <f t="array" ref="G41:H41">_xlfn.TEXTSPLIT(B41,"|")</f>
        <v>Amina Faizan</v>
      </c>
      <c r="H41" s="84" t="str">
        <v>Rocket Scientist</v>
      </c>
      <c r="I41" s="84">
        <f t="shared" si="1"/>
        <v>4</v>
      </c>
      <c r="L41" s="84" t="str">
        <v>Levka Morozov</v>
      </c>
      <c r="M41" s="84" t="str">
        <v>Avionics Engineer</v>
      </c>
      <c r="N41" s="84">
        <v>4</v>
      </c>
    </row>
    <row r="42" spans="2:14">
      <c r="B42" s="84" t="str">
        <v>Amina Faizan|Rocket Scientist</v>
      </c>
      <c r="C42" s="84">
        <v>0</v>
      </c>
      <c r="G42" s="84" t="str" cm="1">
        <f t="array" ref="G42:H42">_xlfn.TEXTSPLIT(B42,"|")</f>
        <v>Amina Faizan</v>
      </c>
      <c r="H42" s="84" t="str">
        <v>Rocket Scientist</v>
      </c>
      <c r="I42" s="84">
        <f t="shared" si="1"/>
        <v>0</v>
      </c>
      <c r="L42" s="84" t="str">
        <v>Levka Morozov</v>
      </c>
      <c r="M42" s="84" t="str">
        <v>Avionics Engineer</v>
      </c>
      <c r="N42" s="84">
        <v>6</v>
      </c>
    </row>
    <row r="43" spans="2:14">
      <c r="B43" s="84" t="str">
        <v>Amina Faizan|Rocket Scientist</v>
      </c>
      <c r="C43" s="84">
        <v>0</v>
      </c>
      <c r="G43" s="84" t="str" cm="1">
        <f t="array" ref="G43:H43">_xlfn.TEXTSPLIT(B43,"|")</f>
        <v>Amina Faizan</v>
      </c>
      <c r="H43" s="84" t="str">
        <v>Rocket Scientist</v>
      </c>
      <c r="I43" s="84">
        <f t="shared" si="1"/>
        <v>0</v>
      </c>
      <c r="L43" s="84" t="str">
        <v>Levka Morozov</v>
      </c>
      <c r="M43" s="84" t="str">
        <v>Avionics Engineer</v>
      </c>
      <c r="N43" s="84">
        <v>4</v>
      </c>
    </row>
    <row r="44" spans="2:14">
      <c r="B44" s="84" t="str">
        <v>Amina Faizan|Rocket Scientist</v>
      </c>
      <c r="C44" s="84">
        <v>3</v>
      </c>
      <c r="G44" s="84" t="str" cm="1">
        <f t="array" ref="G44:H44">_xlfn.TEXTSPLIT(B44,"|")</f>
        <v>Amina Faizan</v>
      </c>
      <c r="H44" s="84" t="str">
        <v>Rocket Scientist</v>
      </c>
      <c r="I44" s="84">
        <f t="shared" si="1"/>
        <v>3</v>
      </c>
      <c r="L44" s="84" t="str">
        <v>Levka Morozov</v>
      </c>
      <c r="M44" s="84" t="str">
        <v>Avionics Engineer</v>
      </c>
      <c r="N44" s="84">
        <v>2</v>
      </c>
    </row>
    <row r="45" spans="2:14">
      <c r="B45" s="84" t="str">
        <v>Amina Faizan|Rocket Scientist</v>
      </c>
      <c r="C45" s="84">
        <v>0</v>
      </c>
      <c r="G45" s="84" t="str" cm="1">
        <f t="array" ref="G45:H45">_xlfn.TEXTSPLIT(B45,"|")</f>
        <v>Amina Faizan</v>
      </c>
      <c r="H45" s="84" t="str">
        <v>Rocket Scientist</v>
      </c>
      <c r="I45" s="84">
        <f t="shared" si="1"/>
        <v>0</v>
      </c>
      <c r="L45" s="84" t="str">
        <v>Levka Morozov</v>
      </c>
      <c r="M45" s="84" t="str">
        <v>Avionics Engineer</v>
      </c>
      <c r="N45" s="84">
        <v>8</v>
      </c>
    </row>
    <row r="46" spans="2:14">
      <c r="B46" s="84" t="str">
        <v>Amina Faizan|Rocket Scientist</v>
      </c>
      <c r="C46" s="84">
        <v>0</v>
      </c>
      <c r="G46" s="84" t="str" cm="1">
        <f t="array" ref="G46:H46">_xlfn.TEXTSPLIT(B46,"|")</f>
        <v>Amina Faizan</v>
      </c>
      <c r="H46" s="84" t="str">
        <v>Rocket Scientist</v>
      </c>
      <c r="I46" s="84">
        <f t="shared" si="1"/>
        <v>0</v>
      </c>
      <c r="L46" s="84" t="str">
        <v>Levka Morozov</v>
      </c>
      <c r="M46" s="84" t="str">
        <v>Avionics Engineer</v>
      </c>
      <c r="N46" s="84">
        <v>2</v>
      </c>
    </row>
    <row r="47" spans="2:14">
      <c r="B47" s="84" t="str">
        <v>Amina Faizan|Rocket Scientist</v>
      </c>
      <c r="C47" s="84">
        <v>0</v>
      </c>
      <c r="G47" s="84" t="str" cm="1">
        <f t="array" ref="G47:H47">_xlfn.TEXTSPLIT(B47,"|")</f>
        <v>Amina Faizan</v>
      </c>
      <c r="H47" s="84" t="str">
        <v>Rocket Scientist</v>
      </c>
      <c r="I47" s="84">
        <f t="shared" si="1"/>
        <v>0</v>
      </c>
      <c r="L47" s="84" t="str">
        <v>Levka Morozov</v>
      </c>
      <c r="M47" s="84" t="str">
        <v>Avionics Engineer</v>
      </c>
      <c r="N47" s="84">
        <v>6</v>
      </c>
    </row>
    <row r="48" spans="2:14">
      <c r="B48" s="84" t="str">
        <v>Amina Faizan|Rocket Scientist</v>
      </c>
      <c r="C48" s="84">
        <v>0</v>
      </c>
      <c r="G48" s="84" t="str" cm="1">
        <f t="array" ref="G48:H48">_xlfn.TEXTSPLIT(B48,"|")</f>
        <v>Amina Faizan</v>
      </c>
      <c r="H48" s="84" t="str">
        <v>Rocket Scientist</v>
      </c>
      <c r="I48" s="84">
        <f t="shared" si="1"/>
        <v>0</v>
      </c>
      <c r="L48" s="84" t="str">
        <v>Levka Morozov</v>
      </c>
      <c r="M48" s="84" t="str">
        <v>Avionics Engineer</v>
      </c>
      <c r="N48" s="84">
        <v>4</v>
      </c>
    </row>
    <row r="49" spans="2:14">
      <c r="B49" s="84" t="str">
        <v>Amina Faizan|Rocket Scientist</v>
      </c>
      <c r="C49" s="84">
        <v>1</v>
      </c>
      <c r="G49" s="84" t="str" cm="1">
        <f t="array" ref="G49:H49">_xlfn.TEXTSPLIT(B49,"|")</f>
        <v>Amina Faizan</v>
      </c>
      <c r="H49" s="84" t="str">
        <v>Rocket Scientist</v>
      </c>
      <c r="I49" s="84">
        <f t="shared" si="1"/>
        <v>1</v>
      </c>
      <c r="L49" s="84" t="str">
        <v>Levka Morozov</v>
      </c>
      <c r="M49" s="84" t="str">
        <v>Avionics Engineer</v>
      </c>
      <c r="N49" s="84">
        <v>2</v>
      </c>
    </row>
    <row r="50" spans="2:14">
      <c r="B50" s="84" t="str">
        <v>Amina Faizan|Rocket Scientist</v>
      </c>
      <c r="C50" s="84">
        <v>0</v>
      </c>
      <c r="G50" s="84" t="str" cm="1">
        <f t="array" ref="G50:H50">_xlfn.TEXTSPLIT(B50,"|")</f>
        <v>Amina Faizan</v>
      </c>
      <c r="H50" s="84" t="str">
        <v>Rocket Scientist</v>
      </c>
      <c r="I50" s="84">
        <f t="shared" si="1"/>
        <v>0</v>
      </c>
      <c r="L50" s="84" t="str">
        <v>Levka Morozov</v>
      </c>
      <c r="M50" s="84" t="str">
        <v>Avionics Engineer</v>
      </c>
      <c r="N50" s="84">
        <v>2</v>
      </c>
    </row>
    <row r="51" spans="2:14">
      <c r="B51" s="84" t="str">
        <v>Amina Faizan|Rocket Scientist</v>
      </c>
      <c r="C51" s="84">
        <v>2</v>
      </c>
      <c r="G51" s="84" t="str" cm="1">
        <f t="array" ref="G51:H51">_xlfn.TEXTSPLIT(B51,"|")</f>
        <v>Amina Faizan</v>
      </c>
      <c r="H51" s="84" t="str">
        <v>Rocket Scientist</v>
      </c>
      <c r="I51" s="84">
        <f t="shared" si="1"/>
        <v>2</v>
      </c>
      <c r="L51" s="84" t="str">
        <v>Levka Morozov</v>
      </c>
      <c r="M51" s="84" t="str">
        <v>Avionics Engineer</v>
      </c>
      <c r="N51" s="84">
        <v>3</v>
      </c>
    </row>
    <row r="52" spans="2:14">
      <c r="B52" s="84" t="str">
        <v>Amina Faizan|Rocket Scientist</v>
      </c>
      <c r="C52" s="84">
        <v>0</v>
      </c>
      <c r="G52" s="84" t="str" cm="1">
        <f t="array" ref="G52:H52">_xlfn.TEXTSPLIT(B52,"|")</f>
        <v>Amina Faizan</v>
      </c>
      <c r="H52" s="84" t="str">
        <v>Rocket Scientist</v>
      </c>
      <c r="I52" s="84">
        <f t="shared" si="1"/>
        <v>0</v>
      </c>
      <c r="L52" s="84" t="str">
        <v>Levka Morozov</v>
      </c>
      <c r="M52" s="84" t="str">
        <v>Avionics Engineer</v>
      </c>
      <c r="N52" s="84">
        <v>2</v>
      </c>
    </row>
    <row r="53" spans="2:14">
      <c r="B53" s="84" t="str">
        <v>Amina Faizan|Rocket Scientist</v>
      </c>
      <c r="C53" s="84">
        <v>0</v>
      </c>
      <c r="G53" s="84" t="str" cm="1">
        <f t="array" ref="G53:H53">_xlfn.TEXTSPLIT(B53,"|")</f>
        <v>Amina Faizan</v>
      </c>
      <c r="H53" s="84" t="str">
        <v>Rocket Scientist</v>
      </c>
      <c r="I53" s="84">
        <f t="shared" si="1"/>
        <v>0</v>
      </c>
      <c r="L53" s="84" t="str">
        <v>Levka Morozov</v>
      </c>
      <c r="M53" s="84" t="str">
        <v>Avionics Engineer</v>
      </c>
      <c r="N53" s="84">
        <v>6</v>
      </c>
    </row>
    <row r="54" spans="2:14">
      <c r="B54" s="84" t="str">
        <v>Amina Faizan|Rocket Scientist</v>
      </c>
      <c r="C54" s="84">
        <v>0</v>
      </c>
      <c r="G54" s="84" t="str" cm="1">
        <f t="array" ref="G54:H54">_xlfn.TEXTSPLIT(B54,"|")</f>
        <v>Amina Faizan</v>
      </c>
      <c r="H54" s="84" t="str">
        <v>Rocket Scientist</v>
      </c>
      <c r="I54" s="84">
        <f t="shared" si="1"/>
        <v>0</v>
      </c>
      <c r="L54" s="84" t="str">
        <v>Levka Morozov</v>
      </c>
      <c r="M54" s="84" t="str">
        <v>Avionics Engineer</v>
      </c>
      <c r="N54" s="84">
        <v>1</v>
      </c>
    </row>
    <row r="55" spans="2:14">
      <c r="B55" s="84" t="str">
        <v>Amina Faizan|Rocket Scientist</v>
      </c>
      <c r="C55" s="84">
        <v>0</v>
      </c>
      <c r="G55" s="84" t="str" cm="1">
        <f t="array" ref="G55:H55">_xlfn.TEXTSPLIT(B55,"|")</f>
        <v>Amina Faizan</v>
      </c>
      <c r="H55" s="84" t="str">
        <v>Rocket Scientist</v>
      </c>
      <c r="I55" s="84">
        <f t="shared" si="1"/>
        <v>0</v>
      </c>
      <c r="L55" s="84" t="str">
        <v>Levka Morozov</v>
      </c>
      <c r="M55" s="84" t="str">
        <v>Avionics Engineer</v>
      </c>
      <c r="N55" s="84">
        <v>8</v>
      </c>
    </row>
    <row r="56" spans="2:14">
      <c r="B56" s="84" t="str">
        <v>Amina Faizan|Rocket Scientist</v>
      </c>
      <c r="C56" s="84">
        <v>0</v>
      </c>
      <c r="G56" s="84" t="str" cm="1">
        <f t="array" ref="G56:H56">_xlfn.TEXTSPLIT(B56,"|")</f>
        <v>Amina Faizan</v>
      </c>
      <c r="H56" s="84" t="str">
        <v>Rocket Scientist</v>
      </c>
      <c r="I56" s="84">
        <f t="shared" si="1"/>
        <v>0</v>
      </c>
      <c r="L56" s="84" t="str">
        <v>Matías Ferrero</v>
      </c>
      <c r="M56" s="84" t="str">
        <v>Software Engineer</v>
      </c>
      <c r="N56" s="84">
        <v>3</v>
      </c>
    </row>
    <row r="57" spans="2:14">
      <c r="B57" s="84" t="str">
        <v>Amina Faizan|Rocket Scientist</v>
      </c>
      <c r="C57" s="84">
        <v>0</v>
      </c>
      <c r="G57" s="84" t="str" cm="1">
        <f t="array" ref="G57:H57">_xlfn.TEXTSPLIT(B57,"|")</f>
        <v>Amina Faizan</v>
      </c>
      <c r="H57" s="84" t="str">
        <v>Rocket Scientist</v>
      </c>
      <c r="I57" s="84">
        <f t="shared" si="1"/>
        <v>0</v>
      </c>
      <c r="L57" s="84" t="str">
        <v>Matías Ferrero</v>
      </c>
      <c r="M57" s="84" t="str">
        <v>Software Engineer</v>
      </c>
      <c r="N57" s="84">
        <v>6</v>
      </c>
    </row>
    <row r="58" spans="2:14">
      <c r="B58" s="84" t="str">
        <v>Amina Faizan|Rocket Scientist</v>
      </c>
      <c r="C58" s="84">
        <v>0</v>
      </c>
      <c r="G58" s="84" t="str" cm="1">
        <f t="array" ref="G58:H58">_xlfn.TEXTSPLIT(B58,"|")</f>
        <v>Amina Faizan</v>
      </c>
      <c r="H58" s="84" t="str">
        <v>Rocket Scientist</v>
      </c>
      <c r="I58" s="84">
        <f t="shared" si="1"/>
        <v>0</v>
      </c>
      <c r="L58" s="84" t="str">
        <v>Matías Ferrero</v>
      </c>
      <c r="M58" s="84" t="str">
        <v>Software Engineer</v>
      </c>
      <c r="N58" s="84">
        <v>3</v>
      </c>
    </row>
    <row r="59" spans="2:14">
      <c r="B59" s="84" t="str">
        <v>Amina Faizan|Rocket Scientist</v>
      </c>
      <c r="C59" s="84">
        <v>0</v>
      </c>
      <c r="G59" s="84" t="str" cm="1">
        <f t="array" ref="G59:H59">_xlfn.TEXTSPLIT(B59,"|")</f>
        <v>Amina Faizan</v>
      </c>
      <c r="H59" s="84" t="str">
        <v>Rocket Scientist</v>
      </c>
      <c r="I59" s="84">
        <f t="shared" si="1"/>
        <v>0</v>
      </c>
      <c r="L59" s="84" t="str">
        <v>Matías Ferrero</v>
      </c>
      <c r="M59" s="84" t="str">
        <v>Software Engineer</v>
      </c>
      <c r="N59" s="84">
        <v>3</v>
      </c>
    </row>
    <row r="60" spans="2:14">
      <c r="B60" s="84" t="str">
        <v>Amina Faizan|Rocket Scientist</v>
      </c>
      <c r="C60" s="84">
        <v>0</v>
      </c>
      <c r="G60" s="84" t="str" cm="1">
        <f t="array" ref="G60:H60">_xlfn.TEXTSPLIT(B60,"|")</f>
        <v>Amina Faizan</v>
      </c>
      <c r="H60" s="84" t="str">
        <v>Rocket Scientist</v>
      </c>
      <c r="I60" s="84">
        <f t="shared" si="1"/>
        <v>0</v>
      </c>
      <c r="L60" s="84" t="str">
        <v>Matías Ferrero</v>
      </c>
      <c r="M60" s="84" t="str">
        <v>Software Engineer</v>
      </c>
      <c r="N60" s="84">
        <v>7</v>
      </c>
    </row>
    <row r="61" spans="2:14">
      <c r="B61" s="84" t="str">
        <v>Amina Faizan|Rocket Scientist</v>
      </c>
      <c r="C61" s="84">
        <v>0</v>
      </c>
      <c r="G61" s="84" t="str" cm="1">
        <f t="array" ref="G61:H61">_xlfn.TEXTSPLIT(B61,"|")</f>
        <v>Amina Faizan</v>
      </c>
      <c r="H61" s="84" t="str">
        <v>Rocket Scientist</v>
      </c>
      <c r="I61" s="84">
        <f t="shared" si="1"/>
        <v>0</v>
      </c>
      <c r="L61" s="84" t="str">
        <v>Matías Ferrero</v>
      </c>
      <c r="M61" s="84" t="str">
        <v>Software Engineer</v>
      </c>
      <c r="N61" s="84">
        <v>5</v>
      </c>
    </row>
    <row r="62" spans="2:14">
      <c r="B62" s="84" t="str">
        <v>Amina Faizan|Rocket Scientist</v>
      </c>
      <c r="C62" s="84">
        <v>0</v>
      </c>
      <c r="G62" s="84" t="str" cm="1">
        <f t="array" ref="G62:H62">_xlfn.TEXTSPLIT(B62,"|")</f>
        <v>Amina Faizan</v>
      </c>
      <c r="H62" s="84" t="str">
        <v>Rocket Scientist</v>
      </c>
      <c r="I62" s="84">
        <f t="shared" si="1"/>
        <v>0</v>
      </c>
      <c r="L62" s="84" t="str">
        <v>Matías Ferrero</v>
      </c>
      <c r="M62" s="84" t="str">
        <v>Software Engineer</v>
      </c>
      <c r="N62" s="84">
        <v>3</v>
      </c>
    </row>
    <row r="63" spans="2:14">
      <c r="B63" s="84" t="str">
        <v>Amina Faizan|Rocket Scientist</v>
      </c>
      <c r="C63" s="84">
        <v>8</v>
      </c>
      <c r="G63" s="84" t="str" cm="1">
        <f t="array" ref="G63:H63">_xlfn.TEXTSPLIT(B63,"|")</f>
        <v>Amina Faizan</v>
      </c>
      <c r="H63" s="84" t="str">
        <v>Rocket Scientist</v>
      </c>
      <c r="I63" s="84">
        <f t="shared" si="1"/>
        <v>8</v>
      </c>
      <c r="L63" s="84" t="str">
        <v>Matías Ferrero</v>
      </c>
      <c r="M63" s="84" t="str">
        <v>Software Engineer</v>
      </c>
      <c r="N63" s="84">
        <v>7</v>
      </c>
    </row>
    <row r="64" spans="2:14">
      <c r="B64" s="84" t="str">
        <v>Amina Faizan|Rocket Scientist</v>
      </c>
      <c r="C64" s="84">
        <v>8</v>
      </c>
      <c r="G64" s="84" t="str" cm="1">
        <f t="array" ref="G64:H64">_xlfn.TEXTSPLIT(B64,"|")</f>
        <v>Amina Faizan</v>
      </c>
      <c r="H64" s="84" t="str">
        <v>Rocket Scientist</v>
      </c>
      <c r="I64" s="84">
        <f t="shared" si="1"/>
        <v>8</v>
      </c>
      <c r="L64" s="84" t="str">
        <v>Matías Ferrero</v>
      </c>
      <c r="M64" s="84" t="str">
        <v>Software Engineer</v>
      </c>
      <c r="N64" s="84">
        <v>8</v>
      </c>
    </row>
    <row r="65" spans="2:14">
      <c r="B65" s="84" t="str">
        <v>Amina Faizan|Rocket Scientist</v>
      </c>
      <c r="C65" s="84">
        <v>0</v>
      </c>
      <c r="G65" s="84" t="str" cm="1">
        <f t="array" ref="G65:H65">_xlfn.TEXTSPLIT(B65,"|")</f>
        <v>Amina Faizan</v>
      </c>
      <c r="H65" s="84" t="str">
        <v>Rocket Scientist</v>
      </c>
      <c r="I65" s="84">
        <f t="shared" si="1"/>
        <v>0</v>
      </c>
      <c r="L65" s="84" t="str">
        <v>Matías Ferrero</v>
      </c>
      <c r="M65" s="84" t="str">
        <v>Software Engineer</v>
      </c>
      <c r="N65" s="84">
        <v>8</v>
      </c>
    </row>
    <row r="66" spans="2:14">
      <c r="B66" s="84" t="str">
        <v>Amina Faizan|Rocket Scientist</v>
      </c>
      <c r="C66" s="84">
        <v>0</v>
      </c>
      <c r="G66" s="84" t="str" cm="1">
        <f t="array" ref="G66:H66">_xlfn.TEXTSPLIT(B66,"|")</f>
        <v>Amina Faizan</v>
      </c>
      <c r="H66" s="84" t="str">
        <v>Rocket Scientist</v>
      </c>
      <c r="I66" s="84">
        <f t="shared" si="1"/>
        <v>0</v>
      </c>
      <c r="L66" s="84" t="str">
        <v>Matías Ferrero</v>
      </c>
      <c r="M66" s="84" t="str">
        <v>Software Engineer</v>
      </c>
      <c r="N66" s="84">
        <v>7</v>
      </c>
    </row>
    <row r="67" spans="2:14">
      <c r="B67" s="84" t="str">
        <v>Amina Faizan|Rocket Scientist</v>
      </c>
      <c r="C67" s="84">
        <v>0</v>
      </c>
      <c r="G67" s="84" t="str" cm="1">
        <f t="array" ref="G67:H67">_xlfn.TEXTSPLIT(B67,"|")</f>
        <v>Amina Faizan</v>
      </c>
      <c r="H67" s="84" t="str">
        <v>Rocket Scientist</v>
      </c>
      <c r="I67" s="84">
        <f t="shared" si="1"/>
        <v>0</v>
      </c>
      <c r="L67" s="84" t="str">
        <v>Matías Ferrero</v>
      </c>
      <c r="M67" s="84" t="str">
        <v>Software Engineer</v>
      </c>
      <c r="N67" s="84">
        <v>8</v>
      </c>
    </row>
    <row r="68" spans="2:14">
      <c r="B68" s="84" t="str">
        <v>Amina Faizan|Rocket Scientist</v>
      </c>
      <c r="C68" s="84">
        <v>0</v>
      </c>
      <c r="G68" s="84" t="str" cm="1">
        <f t="array" ref="G68:H68">_xlfn.TEXTSPLIT(B68,"|")</f>
        <v>Amina Faizan</v>
      </c>
      <c r="H68" s="84" t="str">
        <v>Rocket Scientist</v>
      </c>
      <c r="I68" s="84">
        <f t="shared" si="1"/>
        <v>0</v>
      </c>
      <c r="L68" s="84" t="str">
        <v>Matías Ferrero</v>
      </c>
      <c r="M68" s="84" t="str">
        <v>Software Engineer</v>
      </c>
      <c r="N68" s="84">
        <v>8</v>
      </c>
    </row>
    <row r="69" spans="2:14">
      <c r="B69" s="84" t="str">
        <v>Amina Faizan|Rocket Scientist</v>
      </c>
      <c r="C69" s="84">
        <v>8</v>
      </c>
      <c r="G69" s="84" t="str" cm="1">
        <f t="array" ref="G69:H69">_xlfn.TEXTSPLIT(B69,"|")</f>
        <v>Amina Faizan</v>
      </c>
      <c r="H69" s="84" t="str">
        <v>Rocket Scientist</v>
      </c>
      <c r="I69" s="84">
        <f t="shared" si="1"/>
        <v>8</v>
      </c>
      <c r="L69" s="84" t="str">
        <v>Matías Ferrero</v>
      </c>
      <c r="M69" s="84" t="str">
        <v>Software Engineer</v>
      </c>
      <c r="N69" s="84">
        <v>7</v>
      </c>
    </row>
    <row r="70" spans="2:14">
      <c r="B70" s="84" t="str">
        <v>Amina Faizan|Rocket Scientist</v>
      </c>
      <c r="C70" s="84">
        <v>0</v>
      </c>
      <c r="G70" s="84" t="str" cm="1">
        <f t="array" ref="G70:H70">_xlfn.TEXTSPLIT(B70,"|")</f>
        <v>Amina Faizan</v>
      </c>
      <c r="H70" s="84" t="str">
        <v>Rocket Scientist</v>
      </c>
      <c r="I70" s="84">
        <f t="shared" si="1"/>
        <v>0</v>
      </c>
      <c r="L70" s="84" t="str">
        <v>Matías Ferrero</v>
      </c>
      <c r="M70" s="84" t="str">
        <v>Software Engineer</v>
      </c>
      <c r="N70" s="84">
        <v>8</v>
      </c>
    </row>
    <row r="71" spans="2:14">
      <c r="B71" s="84" t="str">
        <v>Amina Faizan|Rocket Scientist</v>
      </c>
      <c r="C71" s="84">
        <v>8</v>
      </c>
      <c r="G71" s="84" t="str" cm="1">
        <f t="array" ref="G71:H71">_xlfn.TEXTSPLIT(B71,"|")</f>
        <v>Amina Faizan</v>
      </c>
      <c r="H71" s="84" t="str">
        <v>Rocket Scientist</v>
      </c>
      <c r="I71" s="84">
        <f t="shared" si="1"/>
        <v>8</v>
      </c>
      <c r="L71" s="84" t="str">
        <v>Matías Ferrero</v>
      </c>
      <c r="M71" s="84" t="str">
        <v>Software Engineer</v>
      </c>
      <c r="N71" s="84">
        <v>4</v>
      </c>
    </row>
    <row r="72" spans="2:14">
      <c r="B72" s="84" t="str">
        <v>Amina Faizan|Rocket Scientist</v>
      </c>
      <c r="C72" s="84">
        <v>0</v>
      </c>
      <c r="G72" s="84" t="str" cm="1">
        <f t="array" ref="G72:H72">_xlfn.TEXTSPLIT(B72,"|")</f>
        <v>Amina Faizan</v>
      </c>
      <c r="H72" s="84" t="str">
        <v>Rocket Scientist</v>
      </c>
      <c r="I72" s="84">
        <f t="shared" si="1"/>
        <v>0</v>
      </c>
      <c r="L72" s="84" t="str">
        <v>Matías Ferrero</v>
      </c>
      <c r="M72" s="84" t="str">
        <v>Software Engineer</v>
      </c>
      <c r="N72" s="84">
        <v>8</v>
      </c>
    </row>
    <row r="73" spans="2:14">
      <c r="B73" s="84" t="str">
        <v>Amina Faizan|Rocket Scientist</v>
      </c>
      <c r="C73" s="84">
        <v>6</v>
      </c>
      <c r="G73" s="84" t="str" cm="1">
        <f t="array" ref="G73:H73">_xlfn.TEXTSPLIT(B73,"|")</f>
        <v>Amina Faizan</v>
      </c>
      <c r="H73" s="84" t="str">
        <v>Rocket Scientist</v>
      </c>
      <c r="I73" s="84">
        <f t="shared" si="1"/>
        <v>6</v>
      </c>
      <c r="L73" s="84" t="str">
        <v>Matías Ferrero</v>
      </c>
      <c r="M73" s="84" t="str">
        <v>Software Engineer</v>
      </c>
      <c r="N73" s="84">
        <v>3</v>
      </c>
    </row>
    <row r="74" spans="2:14">
      <c r="B74" s="84" t="str">
        <v>Amina Faizan|Rocket Scientist</v>
      </c>
      <c r="C74" s="84">
        <v>0</v>
      </c>
      <c r="G74" s="84" t="str" cm="1">
        <f t="array" ref="G74:H74">_xlfn.TEXTSPLIT(B74,"|")</f>
        <v>Amina Faizan</v>
      </c>
      <c r="H74" s="84" t="str">
        <v>Rocket Scientist</v>
      </c>
      <c r="I74" s="84">
        <f t="shared" si="1"/>
        <v>0</v>
      </c>
      <c r="L74" s="84" t="str">
        <v>Matías Ferrero</v>
      </c>
      <c r="M74" s="84" t="str">
        <v>Software Engineer</v>
      </c>
      <c r="N74" s="84">
        <v>7</v>
      </c>
    </row>
    <row r="75" spans="2:14">
      <c r="B75" s="84" t="str">
        <v>Amina Faizan|Rocket Scientist</v>
      </c>
      <c r="C75" s="84">
        <v>0</v>
      </c>
      <c r="G75" s="84" t="str" cm="1">
        <f t="array" ref="G75:H75">_xlfn.TEXTSPLIT(B75,"|")</f>
        <v>Amina Faizan</v>
      </c>
      <c r="H75" s="84" t="str">
        <v>Rocket Scientist</v>
      </c>
      <c r="I75" s="84">
        <f t="shared" si="1"/>
        <v>0</v>
      </c>
      <c r="L75" s="84" t="str">
        <v>Matías Ferrero</v>
      </c>
      <c r="M75" s="84" t="str">
        <v>Software Engineer</v>
      </c>
      <c r="N75" s="84">
        <v>8</v>
      </c>
    </row>
    <row r="76" spans="2:14">
      <c r="B76" s="84" t="str">
        <v>Amina Faizan|Rocket Scientist</v>
      </c>
      <c r="C76" s="84">
        <v>0</v>
      </c>
      <c r="G76" s="84" t="str" cm="1">
        <f t="array" ref="G76:H76">_xlfn.TEXTSPLIT(B76,"|")</f>
        <v>Amina Faizan</v>
      </c>
      <c r="H76" s="84" t="str">
        <v>Rocket Scientist</v>
      </c>
      <c r="I76" s="84">
        <f t="shared" si="1"/>
        <v>0</v>
      </c>
      <c r="L76" s="84" t="str">
        <v>Matías Ferrero</v>
      </c>
      <c r="M76" s="84" t="str">
        <v>Software Engineer</v>
      </c>
      <c r="N76" s="84">
        <v>4</v>
      </c>
    </row>
    <row r="77" spans="2:14">
      <c r="B77" s="84" t="str">
        <v>Amina Faizan|Rocket Scientist</v>
      </c>
      <c r="C77" s="84">
        <v>2</v>
      </c>
      <c r="G77" s="84" t="str" cm="1">
        <f t="array" ref="G77:H77">_xlfn.TEXTSPLIT(B77,"|")</f>
        <v>Amina Faizan</v>
      </c>
      <c r="H77" s="84" t="str">
        <v>Rocket Scientist</v>
      </c>
      <c r="I77" s="84">
        <f t="shared" si="1"/>
        <v>2</v>
      </c>
      <c r="L77" s="84" t="str">
        <v>Matías Ferrero</v>
      </c>
      <c r="M77" s="84" t="str">
        <v>Software Engineer</v>
      </c>
      <c r="N77" s="84">
        <v>3</v>
      </c>
    </row>
    <row r="78" spans="2:14">
      <c r="B78" s="84" t="str">
        <v>Amina Faizan|Rocket Scientist</v>
      </c>
      <c r="C78" s="84">
        <v>4</v>
      </c>
      <c r="G78" s="84" t="str" cm="1">
        <f t="array" ref="G78:H78">_xlfn.TEXTSPLIT(B78,"|")</f>
        <v>Amina Faizan</v>
      </c>
      <c r="H78" s="84" t="str">
        <v>Rocket Scientist</v>
      </c>
      <c r="I78" s="84">
        <f t="shared" si="1"/>
        <v>4</v>
      </c>
      <c r="L78" s="84" t="str">
        <v>Matías Ferrero</v>
      </c>
      <c r="M78" s="84" t="str">
        <v>Software Engineer</v>
      </c>
      <c r="N78" s="84">
        <v>2</v>
      </c>
    </row>
    <row r="79" spans="2:14">
      <c r="B79" s="84" t="str">
        <v>Amina Faizan|Rocket Scientist</v>
      </c>
      <c r="C79" s="84">
        <v>0</v>
      </c>
      <c r="G79" s="84" t="str" cm="1">
        <f t="array" ref="G79:H79">_xlfn.TEXTSPLIT(B79,"|")</f>
        <v>Amina Faizan</v>
      </c>
      <c r="H79" s="84" t="str">
        <v>Rocket Scientist</v>
      </c>
      <c r="I79" s="84">
        <f t="shared" si="1"/>
        <v>0</v>
      </c>
      <c r="L79" s="84" t="str">
        <v>Nia Okafor</v>
      </c>
      <c r="M79" s="84" t="str">
        <v>Payload Scientist</v>
      </c>
      <c r="N79" s="84">
        <v>8</v>
      </c>
    </row>
    <row r="80" spans="2:14">
      <c r="B80" s="84" t="str">
        <v>Amina Faizan|Rocket Scientist</v>
      </c>
      <c r="C80" s="84">
        <v>0</v>
      </c>
      <c r="G80" s="84" t="str" cm="1">
        <f t="array" ref="G80:H80">_xlfn.TEXTSPLIT(B80,"|")</f>
        <v>Amina Faizan</v>
      </c>
      <c r="H80" s="84" t="str">
        <v>Rocket Scientist</v>
      </c>
      <c r="I80" s="84">
        <f t="shared" si="1"/>
        <v>0</v>
      </c>
      <c r="L80" s="84" t="str">
        <v>Nia Okafor</v>
      </c>
      <c r="M80" s="84" t="str">
        <v>Payload Scientist</v>
      </c>
      <c r="N80" s="84">
        <v>4</v>
      </c>
    </row>
    <row r="81" spans="2:14">
      <c r="B81" s="84" t="str">
        <v>Amina Faizan|Rocket Scientist</v>
      </c>
      <c r="C81" s="84">
        <v>0</v>
      </c>
      <c r="G81" s="84" t="str" cm="1">
        <f t="array" ref="G81:H81">_xlfn.TEXTSPLIT(B81,"|")</f>
        <v>Amina Faizan</v>
      </c>
      <c r="H81" s="84" t="str">
        <v>Rocket Scientist</v>
      </c>
      <c r="I81" s="84">
        <f t="shared" si="1"/>
        <v>0</v>
      </c>
      <c r="L81" s="84" t="str">
        <v>Nia Okafor</v>
      </c>
      <c r="M81" s="84" t="str">
        <v>Payload Scientist</v>
      </c>
      <c r="N81" s="84">
        <v>6</v>
      </c>
    </row>
    <row r="82" spans="2:14">
      <c r="B82" s="84" t="str">
        <v>Levka Morozov|Avionics Engineer</v>
      </c>
      <c r="C82" s="84">
        <v>0</v>
      </c>
      <c r="G82" s="84" t="str" cm="1">
        <f t="array" ref="G82:H82">_xlfn.TEXTSPLIT(B82,"|")</f>
        <v>Levka Morozov</v>
      </c>
      <c r="H82" s="84" t="str">
        <v>Avionics Engineer</v>
      </c>
      <c r="I82" s="84">
        <f t="shared" si="1"/>
        <v>0</v>
      </c>
      <c r="L82" s="84" t="str">
        <v>Nia Okafor</v>
      </c>
      <c r="M82" s="84" t="str">
        <v>Payload Scientist</v>
      </c>
      <c r="N82" s="84">
        <v>3</v>
      </c>
    </row>
    <row r="83" spans="2:14">
      <c r="B83" s="84" t="str">
        <v>Levka Morozov|Avionics Engineer</v>
      </c>
      <c r="C83" s="84">
        <v>0</v>
      </c>
      <c r="G83" s="84" t="str" cm="1">
        <f t="array" ref="G83:H83">_xlfn.TEXTSPLIT(B83,"|")</f>
        <v>Levka Morozov</v>
      </c>
      <c r="H83" s="84" t="str">
        <v>Avionics Engineer</v>
      </c>
      <c r="I83" s="84">
        <f t="shared" ref="I83:I146" si="2">C83</f>
        <v>0</v>
      </c>
      <c r="L83" s="84" t="str">
        <v>Nia Okafor</v>
      </c>
      <c r="M83" s="84" t="str">
        <v>Payload Scientist</v>
      </c>
      <c r="N83" s="84">
        <v>8</v>
      </c>
    </row>
    <row r="84" spans="2:14">
      <c r="B84" s="84" t="str">
        <v>Levka Morozov|Avionics Engineer</v>
      </c>
      <c r="C84" s="84">
        <v>0</v>
      </c>
      <c r="G84" s="84" t="str" cm="1">
        <f t="array" ref="G84:H84">_xlfn.TEXTSPLIT(B84,"|")</f>
        <v>Levka Morozov</v>
      </c>
      <c r="H84" s="84" t="str">
        <v>Avionics Engineer</v>
      </c>
      <c r="I84" s="84">
        <f t="shared" si="2"/>
        <v>0</v>
      </c>
      <c r="L84" s="84" t="str">
        <v>Nia Okafor</v>
      </c>
      <c r="M84" s="84" t="str">
        <v>Payload Scientist</v>
      </c>
      <c r="N84" s="84">
        <v>7</v>
      </c>
    </row>
    <row r="85" spans="2:14">
      <c r="B85" s="84" t="str">
        <v>Levka Morozov|Avionics Engineer</v>
      </c>
      <c r="C85" s="84">
        <v>0</v>
      </c>
      <c r="G85" s="84" t="str" cm="1">
        <f t="array" ref="G85:H85">_xlfn.TEXTSPLIT(B85,"|")</f>
        <v>Levka Morozov</v>
      </c>
      <c r="H85" s="84" t="str">
        <v>Avionics Engineer</v>
      </c>
      <c r="I85" s="84">
        <f t="shared" si="2"/>
        <v>0</v>
      </c>
      <c r="L85" s="84" t="str">
        <v>Nia Okafor</v>
      </c>
      <c r="M85" s="84" t="str">
        <v>Payload Scientist</v>
      </c>
      <c r="N85" s="84">
        <v>1</v>
      </c>
    </row>
    <row r="86" spans="2:14">
      <c r="B86" s="84" t="str">
        <v>Levka Morozov|Avionics Engineer</v>
      </c>
      <c r="C86" s="84">
        <v>0</v>
      </c>
      <c r="G86" s="84" t="str" cm="1">
        <f t="array" ref="G86:H86">_xlfn.TEXTSPLIT(B86,"|")</f>
        <v>Levka Morozov</v>
      </c>
      <c r="H86" s="84" t="str">
        <v>Avionics Engineer</v>
      </c>
      <c r="I86" s="84">
        <f t="shared" si="2"/>
        <v>0</v>
      </c>
      <c r="L86" s="84" t="str">
        <v>Nia Okafor</v>
      </c>
      <c r="M86" s="84" t="str">
        <v>Payload Scientist</v>
      </c>
      <c r="N86" s="84">
        <v>8</v>
      </c>
    </row>
    <row r="87" spans="2:14">
      <c r="B87" s="84" t="str">
        <v>Levka Morozov|Avionics Engineer</v>
      </c>
      <c r="C87" s="84">
        <v>0</v>
      </c>
      <c r="G87" s="84" t="str" cm="1">
        <f t="array" ref="G87:H87">_xlfn.TEXTSPLIT(B87,"|")</f>
        <v>Levka Morozov</v>
      </c>
      <c r="H87" s="84" t="str">
        <v>Avionics Engineer</v>
      </c>
      <c r="I87" s="84">
        <f t="shared" si="2"/>
        <v>0</v>
      </c>
      <c r="L87" s="84" t="str">
        <v>Nia Okafor</v>
      </c>
      <c r="M87" s="84" t="str">
        <v>Payload Scientist</v>
      </c>
      <c r="N87" s="84">
        <v>3</v>
      </c>
    </row>
    <row r="88" spans="2:14">
      <c r="B88" s="84" t="str">
        <v>Levka Morozov|Avionics Engineer</v>
      </c>
      <c r="C88" s="84">
        <v>6</v>
      </c>
      <c r="G88" s="84" t="str" cm="1">
        <f t="array" ref="G88:H88">_xlfn.TEXTSPLIT(B88,"|")</f>
        <v>Levka Morozov</v>
      </c>
      <c r="H88" s="84" t="str">
        <v>Avionics Engineer</v>
      </c>
      <c r="I88" s="84">
        <f t="shared" si="2"/>
        <v>6</v>
      </c>
      <c r="L88" s="84" t="str">
        <v>Nia Okafor</v>
      </c>
      <c r="M88" s="84" t="str">
        <v>Payload Scientist</v>
      </c>
      <c r="N88" s="84">
        <v>8</v>
      </c>
    </row>
    <row r="89" spans="2:14">
      <c r="B89" s="84" t="str">
        <v>Levka Morozov|Avionics Engineer</v>
      </c>
      <c r="C89" s="84">
        <v>6</v>
      </c>
      <c r="G89" s="84" t="str" cm="1">
        <f t="array" ref="G89:H89">_xlfn.TEXTSPLIT(B89,"|")</f>
        <v>Levka Morozov</v>
      </c>
      <c r="H89" s="84" t="str">
        <v>Avionics Engineer</v>
      </c>
      <c r="I89" s="84">
        <f t="shared" si="2"/>
        <v>6</v>
      </c>
      <c r="L89" s="84" t="str">
        <v>Nia Okafor</v>
      </c>
      <c r="M89" s="84" t="str">
        <v>Payload Scientist</v>
      </c>
      <c r="N89" s="84">
        <v>3</v>
      </c>
    </row>
    <row r="90" spans="2:14">
      <c r="B90" s="84" t="str">
        <v>Levka Morozov|Avionics Engineer</v>
      </c>
      <c r="C90" s="84">
        <v>0</v>
      </c>
      <c r="G90" s="84" t="str" cm="1">
        <f t="array" ref="G90:H90">_xlfn.TEXTSPLIT(B90,"|")</f>
        <v>Levka Morozov</v>
      </c>
      <c r="H90" s="84" t="str">
        <v>Avionics Engineer</v>
      </c>
      <c r="I90" s="84">
        <f t="shared" si="2"/>
        <v>0</v>
      </c>
      <c r="L90" s="84" t="str">
        <v>Nia Okafor</v>
      </c>
      <c r="M90" s="84" t="str">
        <v>Payload Scientist</v>
      </c>
      <c r="N90" s="84">
        <v>6</v>
      </c>
    </row>
    <row r="91" spans="2:14">
      <c r="B91" s="84" t="str">
        <v>Levka Morozov|Avionics Engineer</v>
      </c>
      <c r="C91" s="84">
        <v>0</v>
      </c>
      <c r="G91" s="84" t="str" cm="1">
        <f t="array" ref="G91:H91">_xlfn.TEXTSPLIT(B91,"|")</f>
        <v>Levka Morozov</v>
      </c>
      <c r="H91" s="84" t="str">
        <v>Avionics Engineer</v>
      </c>
      <c r="I91" s="84">
        <f t="shared" si="2"/>
        <v>0</v>
      </c>
      <c r="L91" s="84" t="str">
        <v>Nia Okafor</v>
      </c>
      <c r="M91" s="84" t="str">
        <v>Payload Scientist</v>
      </c>
      <c r="N91" s="84">
        <v>4</v>
      </c>
    </row>
    <row r="92" spans="2:14">
      <c r="B92" s="84" t="str">
        <v>Levka Morozov|Avionics Engineer</v>
      </c>
      <c r="C92" s="84">
        <v>5</v>
      </c>
      <c r="G92" s="84" t="str" cm="1">
        <f t="array" ref="G92:H92">_xlfn.TEXTSPLIT(B92,"|")</f>
        <v>Levka Morozov</v>
      </c>
      <c r="H92" s="84" t="str">
        <v>Avionics Engineer</v>
      </c>
      <c r="I92" s="84">
        <f t="shared" si="2"/>
        <v>5</v>
      </c>
      <c r="L92" s="84" t="str">
        <v>Nia Okafor</v>
      </c>
      <c r="M92" s="84" t="str">
        <v>Payload Scientist</v>
      </c>
      <c r="N92" s="84">
        <v>8</v>
      </c>
    </row>
    <row r="93" spans="2:14">
      <c r="B93" s="84" t="str">
        <v>Levka Morozov|Avionics Engineer</v>
      </c>
      <c r="C93" s="84">
        <v>0</v>
      </c>
      <c r="G93" s="84" t="str" cm="1">
        <f t="array" ref="G93:H93">_xlfn.TEXTSPLIT(B93,"|")</f>
        <v>Levka Morozov</v>
      </c>
      <c r="H93" s="84" t="str">
        <v>Avionics Engineer</v>
      </c>
      <c r="I93" s="84">
        <f t="shared" si="2"/>
        <v>0</v>
      </c>
      <c r="L93" s="84" t="str">
        <v>Nia Okafor</v>
      </c>
      <c r="M93" s="84" t="str">
        <v>Payload Scientist</v>
      </c>
      <c r="N93" s="84">
        <v>3</v>
      </c>
    </row>
    <row r="94" spans="2:14">
      <c r="B94" s="84" t="str">
        <v>Levka Morozov|Avionics Engineer</v>
      </c>
      <c r="C94" s="84">
        <v>8</v>
      </c>
      <c r="G94" s="84" t="str" cm="1">
        <f t="array" ref="G94:H94">_xlfn.TEXTSPLIT(B94,"|")</f>
        <v>Levka Morozov</v>
      </c>
      <c r="H94" s="84" t="str">
        <v>Avionics Engineer</v>
      </c>
      <c r="I94" s="84">
        <f t="shared" si="2"/>
        <v>8</v>
      </c>
      <c r="L94" s="84" t="str">
        <v>Nia Okafor</v>
      </c>
      <c r="M94" s="84" t="str">
        <v>Payload Scientist</v>
      </c>
      <c r="N94" s="84">
        <v>7</v>
      </c>
    </row>
    <row r="95" spans="2:14">
      <c r="B95" s="84" t="str">
        <v>Levka Morozov|Avionics Engineer</v>
      </c>
      <c r="C95" s="84">
        <v>0</v>
      </c>
      <c r="G95" s="84" t="str" cm="1">
        <f t="array" ref="G95:H95">_xlfn.TEXTSPLIT(B95,"|")</f>
        <v>Levka Morozov</v>
      </c>
      <c r="H95" s="84" t="str">
        <v>Avionics Engineer</v>
      </c>
      <c r="I95" s="84">
        <f t="shared" si="2"/>
        <v>0</v>
      </c>
      <c r="L95" s="84" t="str">
        <v>Nia Okafor</v>
      </c>
      <c r="M95" s="84" t="str">
        <v>Payload Scientist</v>
      </c>
      <c r="N95" s="84">
        <v>8</v>
      </c>
    </row>
    <row r="96" spans="2:14">
      <c r="B96" s="84" t="str">
        <v>Levka Morozov|Avionics Engineer</v>
      </c>
      <c r="C96" s="84">
        <v>0</v>
      </c>
      <c r="G96" s="84" t="str" cm="1">
        <f t="array" ref="G96:H96">_xlfn.TEXTSPLIT(B96,"|")</f>
        <v>Levka Morozov</v>
      </c>
      <c r="H96" s="84" t="str">
        <v>Avionics Engineer</v>
      </c>
      <c r="I96" s="84">
        <f t="shared" si="2"/>
        <v>0</v>
      </c>
      <c r="L96" s="84" t="str">
        <v>Nia Okafor</v>
      </c>
      <c r="M96" s="84" t="str">
        <v>Payload Scientist</v>
      </c>
      <c r="N96" s="84">
        <v>2</v>
      </c>
    </row>
    <row r="97" spans="2:14">
      <c r="B97" s="84" t="str">
        <v>Levka Morozov|Avionics Engineer</v>
      </c>
      <c r="C97" s="84">
        <v>0</v>
      </c>
      <c r="G97" s="84" t="str" cm="1">
        <f t="array" ref="G97:H97">_xlfn.TEXTSPLIT(B97,"|")</f>
        <v>Levka Morozov</v>
      </c>
      <c r="H97" s="84" t="str">
        <v>Avionics Engineer</v>
      </c>
      <c r="I97" s="84">
        <f t="shared" si="2"/>
        <v>0</v>
      </c>
      <c r="L97" s="84" t="str">
        <v>Nia Okafor</v>
      </c>
      <c r="M97" s="84" t="str">
        <v>Payload Scientist</v>
      </c>
      <c r="N97" s="84">
        <v>5</v>
      </c>
    </row>
    <row r="98" spans="2:14">
      <c r="B98" s="84" t="str">
        <v>Levka Morozov|Avionics Engineer</v>
      </c>
      <c r="C98" s="84">
        <v>0</v>
      </c>
      <c r="G98" s="84" t="str" cm="1">
        <f t="array" ref="G98:H98">_xlfn.TEXTSPLIT(B98,"|")</f>
        <v>Levka Morozov</v>
      </c>
      <c r="H98" s="84" t="str">
        <v>Avionics Engineer</v>
      </c>
      <c r="I98" s="84">
        <f t="shared" si="2"/>
        <v>0</v>
      </c>
      <c r="L98" s="84" t="str">
        <v>Nia Okafor</v>
      </c>
      <c r="M98" s="84" t="str">
        <v>Payload Scientist</v>
      </c>
      <c r="N98" s="84">
        <v>3</v>
      </c>
    </row>
    <row r="99" spans="2:14">
      <c r="B99" s="84" t="str">
        <v>Levka Morozov|Avionics Engineer</v>
      </c>
      <c r="C99" s="84">
        <v>0</v>
      </c>
      <c r="G99" s="84" t="str" cm="1">
        <f t="array" ref="G99:H99">_xlfn.TEXTSPLIT(B99,"|")</f>
        <v>Levka Morozov</v>
      </c>
      <c r="H99" s="84" t="str">
        <v>Avionics Engineer</v>
      </c>
      <c r="I99" s="84">
        <f t="shared" si="2"/>
        <v>0</v>
      </c>
      <c r="L99" s="84" t="str">
        <v>Nia Okafor</v>
      </c>
      <c r="M99" s="84" t="str">
        <v>Payload Scientist</v>
      </c>
      <c r="N99" s="84">
        <v>5</v>
      </c>
    </row>
    <row r="100" spans="2:14">
      <c r="B100" s="84" t="str">
        <v>Levka Morozov|Avionics Engineer</v>
      </c>
      <c r="C100" s="84">
        <v>0</v>
      </c>
      <c r="G100" s="84" t="str" cm="1">
        <f t="array" ref="G100:H100">_xlfn.TEXTSPLIT(B100,"|")</f>
        <v>Levka Morozov</v>
      </c>
      <c r="H100" s="84" t="str">
        <v>Avionics Engineer</v>
      </c>
      <c r="I100" s="84">
        <f t="shared" si="2"/>
        <v>0</v>
      </c>
      <c r="L100" s="84" t="str">
        <v>Nia Okafor</v>
      </c>
      <c r="M100" s="84" t="str">
        <v>Payload Scientist</v>
      </c>
      <c r="N100" s="84">
        <v>2</v>
      </c>
    </row>
    <row r="101" spans="2:14">
      <c r="B101" s="84" t="str">
        <v>Levka Morozov|Avionics Engineer</v>
      </c>
      <c r="C101" s="84">
        <v>7</v>
      </c>
      <c r="G101" s="84" t="str" cm="1">
        <f t="array" ref="G101:H101">_xlfn.TEXTSPLIT(B101,"|")</f>
        <v>Levka Morozov</v>
      </c>
      <c r="H101" s="84" t="str">
        <v>Avionics Engineer</v>
      </c>
      <c r="I101" s="84">
        <f t="shared" si="2"/>
        <v>7</v>
      </c>
      <c r="L101" s="84" t="str">
        <v>Rin Tsukuda</v>
      </c>
      <c r="M101" s="84" t="str">
        <v>Ballistic Engineer</v>
      </c>
      <c r="N101" s="84">
        <v>1</v>
      </c>
    </row>
    <row r="102" spans="2:14">
      <c r="B102" s="84" t="str">
        <v>Levka Morozov|Avionics Engineer</v>
      </c>
      <c r="C102" s="84">
        <v>0</v>
      </c>
      <c r="G102" s="84" t="str" cm="1">
        <f t="array" ref="G102:H102">_xlfn.TEXTSPLIT(B102,"|")</f>
        <v>Levka Morozov</v>
      </c>
      <c r="H102" s="84" t="str">
        <v>Avionics Engineer</v>
      </c>
      <c r="I102" s="84">
        <f t="shared" si="2"/>
        <v>0</v>
      </c>
      <c r="L102" s="84" t="str">
        <v>Rin Tsukuda</v>
      </c>
      <c r="M102" s="84" t="str">
        <v>Ballistic Engineer</v>
      </c>
      <c r="N102" s="84">
        <v>6</v>
      </c>
    </row>
    <row r="103" spans="2:14">
      <c r="B103" s="84" t="str">
        <v>Levka Morozov|Avionics Engineer</v>
      </c>
      <c r="C103" s="84">
        <v>4</v>
      </c>
      <c r="G103" s="84" t="str" cm="1">
        <f t="array" ref="G103:H103">_xlfn.TEXTSPLIT(B103,"|")</f>
        <v>Levka Morozov</v>
      </c>
      <c r="H103" s="84" t="str">
        <v>Avionics Engineer</v>
      </c>
      <c r="I103" s="84">
        <f t="shared" si="2"/>
        <v>4</v>
      </c>
      <c r="L103" s="84" t="str">
        <v>Rin Tsukuda</v>
      </c>
      <c r="M103" s="84" t="str">
        <v>Ballistic Engineer</v>
      </c>
      <c r="N103" s="84">
        <v>2</v>
      </c>
    </row>
    <row r="104" spans="2:14">
      <c r="B104" s="84" t="str">
        <v>Levka Morozov|Avionics Engineer</v>
      </c>
      <c r="C104" s="84">
        <v>0</v>
      </c>
      <c r="G104" s="84" t="str" cm="1">
        <f t="array" ref="G104:H104">_xlfn.TEXTSPLIT(B104,"|")</f>
        <v>Levka Morozov</v>
      </c>
      <c r="H104" s="84" t="str">
        <v>Avionics Engineer</v>
      </c>
      <c r="I104" s="84">
        <f t="shared" si="2"/>
        <v>0</v>
      </c>
      <c r="L104" s="84" t="str">
        <v>Rin Tsukuda</v>
      </c>
      <c r="M104" s="84" t="str">
        <v>Ballistic Engineer</v>
      </c>
      <c r="N104" s="84">
        <v>4</v>
      </c>
    </row>
    <row r="105" spans="2:14">
      <c r="B105" s="84" t="str">
        <v>Levka Morozov|Avionics Engineer</v>
      </c>
      <c r="C105" s="84">
        <v>6</v>
      </c>
      <c r="G105" s="84" t="str" cm="1">
        <f t="array" ref="G105:H105">_xlfn.TEXTSPLIT(B105,"|")</f>
        <v>Levka Morozov</v>
      </c>
      <c r="H105" s="84" t="str">
        <v>Avionics Engineer</v>
      </c>
      <c r="I105" s="84">
        <f t="shared" si="2"/>
        <v>6</v>
      </c>
      <c r="L105" s="84" t="str">
        <v>Rin Tsukuda</v>
      </c>
      <c r="M105" s="84" t="str">
        <v>Ballistic Engineer</v>
      </c>
      <c r="N105" s="84">
        <v>7</v>
      </c>
    </row>
    <row r="106" spans="2:14">
      <c r="B106" s="84" t="str">
        <v>Levka Morozov|Avionics Engineer</v>
      </c>
      <c r="C106" s="84">
        <v>4</v>
      </c>
      <c r="G106" s="84" t="str" cm="1">
        <f t="array" ref="G106:H106">_xlfn.TEXTSPLIT(B106,"|")</f>
        <v>Levka Morozov</v>
      </c>
      <c r="H106" s="84" t="str">
        <v>Avionics Engineer</v>
      </c>
      <c r="I106" s="84">
        <f t="shared" si="2"/>
        <v>4</v>
      </c>
      <c r="L106" s="84" t="str">
        <v>Rin Tsukuda</v>
      </c>
      <c r="M106" s="84" t="str">
        <v>Ballistic Engineer</v>
      </c>
      <c r="N106" s="84">
        <v>5</v>
      </c>
    </row>
    <row r="107" spans="2:14">
      <c r="B107" s="84" t="str">
        <v>Levka Morozov|Avionics Engineer</v>
      </c>
      <c r="C107" s="84">
        <v>0</v>
      </c>
      <c r="G107" s="84" t="str" cm="1">
        <f t="array" ref="G107:H107">_xlfn.TEXTSPLIT(B107,"|")</f>
        <v>Levka Morozov</v>
      </c>
      <c r="H107" s="84" t="str">
        <v>Avionics Engineer</v>
      </c>
      <c r="I107" s="84">
        <f t="shared" si="2"/>
        <v>0</v>
      </c>
      <c r="L107" s="84" t="str">
        <v>Rin Tsukuda</v>
      </c>
      <c r="M107" s="84" t="str">
        <v>Ballistic Engineer</v>
      </c>
      <c r="N107" s="84">
        <v>8</v>
      </c>
    </row>
    <row r="108" spans="2:14">
      <c r="B108" s="84" t="str">
        <v>Levka Morozov|Avionics Engineer</v>
      </c>
      <c r="C108" s="84">
        <v>0</v>
      </c>
      <c r="G108" s="84" t="str" cm="1">
        <f t="array" ref="G108:H108">_xlfn.TEXTSPLIT(B108,"|")</f>
        <v>Levka Morozov</v>
      </c>
      <c r="H108" s="84" t="str">
        <v>Avionics Engineer</v>
      </c>
      <c r="I108" s="84">
        <f t="shared" si="2"/>
        <v>0</v>
      </c>
      <c r="L108" s="84" t="str">
        <v>Rin Tsukuda</v>
      </c>
      <c r="M108" s="84" t="str">
        <v>Ballistic Engineer</v>
      </c>
      <c r="N108" s="84">
        <v>8</v>
      </c>
    </row>
    <row r="109" spans="2:14">
      <c r="B109" s="84" t="str">
        <v>Levka Morozov|Avionics Engineer</v>
      </c>
      <c r="C109" s="84">
        <v>0</v>
      </c>
      <c r="G109" s="84" t="str" cm="1">
        <f t="array" ref="G109:H109">_xlfn.TEXTSPLIT(B109,"|")</f>
        <v>Levka Morozov</v>
      </c>
      <c r="H109" s="84" t="str">
        <v>Avionics Engineer</v>
      </c>
      <c r="I109" s="84">
        <f t="shared" si="2"/>
        <v>0</v>
      </c>
      <c r="L109" s="84" t="str">
        <v>Rin Tsukuda</v>
      </c>
      <c r="M109" s="84" t="str">
        <v>Ballistic Engineer</v>
      </c>
      <c r="N109" s="84">
        <v>6</v>
      </c>
    </row>
    <row r="110" spans="2:14">
      <c r="B110" s="84" t="str">
        <v>Levka Morozov|Avionics Engineer</v>
      </c>
      <c r="C110" s="84">
        <v>0</v>
      </c>
      <c r="G110" s="84" t="str" cm="1">
        <f t="array" ref="G110:H110">_xlfn.TEXTSPLIT(B110,"|")</f>
        <v>Levka Morozov</v>
      </c>
      <c r="H110" s="84" t="str">
        <v>Avionics Engineer</v>
      </c>
      <c r="I110" s="84">
        <f t="shared" si="2"/>
        <v>0</v>
      </c>
      <c r="L110" s="84" t="str">
        <v>Rin Tsukuda</v>
      </c>
      <c r="M110" s="84" t="str">
        <v>Ballistic Engineer</v>
      </c>
      <c r="N110" s="84">
        <v>3</v>
      </c>
    </row>
    <row r="111" spans="2:14">
      <c r="B111" s="84" t="str">
        <v>Levka Morozov|Avionics Engineer</v>
      </c>
      <c r="C111" s="84">
        <v>0</v>
      </c>
      <c r="G111" s="84" t="str" cm="1">
        <f t="array" ref="G111:H111">_xlfn.TEXTSPLIT(B111,"|")</f>
        <v>Levka Morozov</v>
      </c>
      <c r="H111" s="84" t="str">
        <v>Avionics Engineer</v>
      </c>
      <c r="I111" s="84">
        <f t="shared" si="2"/>
        <v>0</v>
      </c>
      <c r="L111" s="84" t="str">
        <v>Rin Tsukuda</v>
      </c>
      <c r="M111" s="84" t="str">
        <v>Ballistic Engineer</v>
      </c>
      <c r="N111" s="84">
        <v>8</v>
      </c>
    </row>
    <row r="112" spans="2:14">
      <c r="B112" s="84" t="str">
        <v>Levka Morozov|Avionics Engineer</v>
      </c>
      <c r="C112" s="84">
        <v>0</v>
      </c>
      <c r="G112" s="84" t="str" cm="1">
        <f t="array" ref="G112:H112">_xlfn.TEXTSPLIT(B112,"|")</f>
        <v>Levka Morozov</v>
      </c>
      <c r="H112" s="84" t="str">
        <v>Avionics Engineer</v>
      </c>
      <c r="I112" s="84">
        <f t="shared" si="2"/>
        <v>0</v>
      </c>
      <c r="L112" s="84" t="str">
        <v>Rin Tsukuda</v>
      </c>
      <c r="M112" s="84" t="str">
        <v>Ballistic Engineer</v>
      </c>
      <c r="N112" s="84">
        <v>5</v>
      </c>
    </row>
    <row r="113" spans="2:14">
      <c r="B113" s="84" t="str">
        <v>Levka Morozov|Avionics Engineer</v>
      </c>
      <c r="C113" s="84">
        <v>0</v>
      </c>
      <c r="G113" s="84" t="str" cm="1">
        <f t="array" ref="G113:H113">_xlfn.TEXTSPLIT(B113,"|")</f>
        <v>Levka Morozov</v>
      </c>
      <c r="H113" s="84" t="str">
        <v>Avionics Engineer</v>
      </c>
      <c r="I113" s="84">
        <f t="shared" si="2"/>
        <v>0</v>
      </c>
      <c r="L113" s="84" t="str">
        <v>Rin Tsukuda</v>
      </c>
      <c r="M113" s="84" t="str">
        <v>Ballistic Engineer</v>
      </c>
      <c r="N113" s="84">
        <v>2</v>
      </c>
    </row>
    <row r="114" spans="2:14">
      <c r="B114" s="84" t="str">
        <v>Levka Morozov|Avionics Engineer</v>
      </c>
      <c r="C114" s="84">
        <v>2</v>
      </c>
      <c r="G114" s="84" t="str" cm="1">
        <f t="array" ref="G114:H114">_xlfn.TEXTSPLIT(B114,"|")</f>
        <v>Levka Morozov</v>
      </c>
      <c r="H114" s="84" t="str">
        <v>Avionics Engineer</v>
      </c>
      <c r="I114" s="84">
        <f t="shared" si="2"/>
        <v>2</v>
      </c>
      <c r="L114" s="84" t="str">
        <v>Rin Tsukuda</v>
      </c>
      <c r="M114" s="84" t="str">
        <v>Ballistic Engineer</v>
      </c>
      <c r="N114" s="84">
        <v>8</v>
      </c>
    </row>
    <row r="115" spans="2:14">
      <c r="B115" s="84" t="str">
        <v>Levka Morozov|Avionics Engineer</v>
      </c>
      <c r="C115" s="84">
        <v>8</v>
      </c>
      <c r="G115" s="84" t="str" cm="1">
        <f t="array" ref="G115:H115">_xlfn.TEXTSPLIT(B115,"|")</f>
        <v>Levka Morozov</v>
      </c>
      <c r="H115" s="84" t="str">
        <v>Avionics Engineer</v>
      </c>
      <c r="I115" s="84">
        <f t="shared" si="2"/>
        <v>8</v>
      </c>
      <c r="L115" s="84" t="str">
        <v>Rin Tsukuda</v>
      </c>
      <c r="M115" s="84" t="str">
        <v>Ballistic Engineer</v>
      </c>
      <c r="N115" s="84">
        <v>3</v>
      </c>
    </row>
    <row r="116" spans="2:14">
      <c r="B116" s="84" t="str">
        <v>Levka Morozov|Avionics Engineer</v>
      </c>
      <c r="C116" s="84">
        <v>0</v>
      </c>
      <c r="G116" s="84" t="str" cm="1">
        <f t="array" ref="G116:H116">_xlfn.TEXTSPLIT(B116,"|")</f>
        <v>Levka Morozov</v>
      </c>
      <c r="H116" s="84" t="str">
        <v>Avionics Engineer</v>
      </c>
      <c r="I116" s="84">
        <f t="shared" si="2"/>
        <v>0</v>
      </c>
      <c r="L116" s="84" t="str">
        <v>Rin Tsukuda</v>
      </c>
      <c r="M116" s="84" t="str">
        <v>Ballistic Engineer</v>
      </c>
      <c r="N116" s="84">
        <v>6</v>
      </c>
    </row>
    <row r="117" spans="2:14">
      <c r="B117" s="84" t="str">
        <v>Levka Morozov|Avionics Engineer</v>
      </c>
      <c r="C117" s="84">
        <v>2</v>
      </c>
      <c r="G117" s="84" t="str" cm="1">
        <f t="array" ref="G117:H117">_xlfn.TEXTSPLIT(B117,"|")</f>
        <v>Levka Morozov</v>
      </c>
      <c r="H117" s="84" t="str">
        <v>Avionics Engineer</v>
      </c>
      <c r="I117" s="84">
        <f t="shared" si="2"/>
        <v>2</v>
      </c>
      <c r="L117" s="84" t="str">
        <v>Rin Tsukuda</v>
      </c>
      <c r="M117" s="84" t="str">
        <v>Ballistic Engineer</v>
      </c>
      <c r="N117" s="84">
        <v>5</v>
      </c>
    </row>
    <row r="118" spans="2:14">
      <c r="B118" s="84" t="str">
        <v>Levka Morozov|Avionics Engineer</v>
      </c>
      <c r="C118" s="84">
        <v>0</v>
      </c>
      <c r="G118" s="84" t="str" cm="1">
        <f t="array" ref="G118:H118">_xlfn.TEXTSPLIT(B118,"|")</f>
        <v>Levka Morozov</v>
      </c>
      <c r="H118" s="84" t="str">
        <v>Avionics Engineer</v>
      </c>
      <c r="I118" s="84">
        <f t="shared" si="2"/>
        <v>0</v>
      </c>
      <c r="L118" s="84" t="str">
        <v>Rin Tsukuda</v>
      </c>
      <c r="M118" s="84" t="str">
        <v>Ballistic Engineer</v>
      </c>
      <c r="N118" s="84">
        <v>6</v>
      </c>
    </row>
    <row r="119" spans="2:14">
      <c r="B119" s="84" t="str">
        <v>Levka Morozov|Avionics Engineer</v>
      </c>
      <c r="C119" s="84">
        <v>0</v>
      </c>
      <c r="G119" s="84" t="str" cm="1">
        <f t="array" ref="G119:H119">_xlfn.TEXTSPLIT(B119,"|")</f>
        <v>Levka Morozov</v>
      </c>
      <c r="H119" s="84" t="str">
        <v>Avionics Engineer</v>
      </c>
      <c r="I119" s="84">
        <f t="shared" si="2"/>
        <v>0</v>
      </c>
      <c r="L119" s="84" t="str">
        <v>Rin Tsukuda</v>
      </c>
      <c r="M119" s="84" t="str">
        <v>Ballistic Engineer</v>
      </c>
      <c r="N119" s="84">
        <v>5</v>
      </c>
    </row>
    <row r="120" spans="2:14">
      <c r="B120" s="84" t="str">
        <v>Levka Morozov|Avionics Engineer</v>
      </c>
      <c r="C120" s="84">
        <v>0</v>
      </c>
      <c r="G120" s="84" t="str" cm="1">
        <f t="array" ref="G120:H120">_xlfn.TEXTSPLIT(B120,"|")</f>
        <v>Levka Morozov</v>
      </c>
      <c r="H120" s="84" t="str">
        <v>Avionics Engineer</v>
      </c>
      <c r="I120" s="84">
        <f t="shared" si="2"/>
        <v>0</v>
      </c>
      <c r="L120" s="84" t="str">
        <v>Rin Tsukuda</v>
      </c>
      <c r="M120" s="84" t="str">
        <v>Ballistic Engineer</v>
      </c>
      <c r="N120" s="84">
        <v>1</v>
      </c>
    </row>
    <row r="121" spans="2:14">
      <c r="B121" s="84" t="str">
        <v>Levka Morozov|Avionics Engineer</v>
      </c>
      <c r="C121" s="84">
        <v>6</v>
      </c>
      <c r="G121" s="84" t="str" cm="1">
        <f t="array" ref="G121:H121">_xlfn.TEXTSPLIT(B121,"|")</f>
        <v>Levka Morozov</v>
      </c>
      <c r="H121" s="84" t="str">
        <v>Avionics Engineer</v>
      </c>
      <c r="I121" s="84">
        <f t="shared" si="2"/>
        <v>6</v>
      </c>
    </row>
    <row r="122" spans="2:14">
      <c r="B122" s="84" t="str">
        <v>Levka Morozov|Avionics Engineer</v>
      </c>
      <c r="C122" s="84">
        <v>0</v>
      </c>
      <c r="G122" s="84" t="str" cm="1">
        <f t="array" ref="G122:H122">_xlfn.TEXTSPLIT(B122,"|")</f>
        <v>Levka Morozov</v>
      </c>
      <c r="H122" s="84" t="str">
        <v>Avionics Engineer</v>
      </c>
      <c r="I122" s="84">
        <f t="shared" si="2"/>
        <v>0</v>
      </c>
    </row>
    <row r="123" spans="2:14">
      <c r="B123" s="84" t="str">
        <v>Levka Morozov|Avionics Engineer</v>
      </c>
      <c r="C123" s="84">
        <v>0</v>
      </c>
      <c r="G123" s="84" t="str" cm="1">
        <f t="array" ref="G123:H123">_xlfn.TEXTSPLIT(B123,"|")</f>
        <v>Levka Morozov</v>
      </c>
      <c r="H123" s="84" t="str">
        <v>Avionics Engineer</v>
      </c>
      <c r="I123" s="84">
        <f t="shared" si="2"/>
        <v>0</v>
      </c>
    </row>
    <row r="124" spans="2:14">
      <c r="B124" s="84" t="str">
        <v>Levka Morozov|Avionics Engineer</v>
      </c>
      <c r="C124" s="84">
        <v>0</v>
      </c>
      <c r="G124" s="84" t="str" cm="1">
        <f t="array" ref="G124:H124">_xlfn.TEXTSPLIT(B124,"|")</f>
        <v>Levka Morozov</v>
      </c>
      <c r="H124" s="84" t="str">
        <v>Avionics Engineer</v>
      </c>
      <c r="I124" s="84">
        <f t="shared" si="2"/>
        <v>0</v>
      </c>
    </row>
    <row r="125" spans="2:14">
      <c r="B125" s="84" t="str">
        <v>Levka Morozov|Avionics Engineer</v>
      </c>
      <c r="C125" s="84">
        <v>4</v>
      </c>
      <c r="G125" s="84" t="str" cm="1">
        <f t="array" ref="G125:H125">_xlfn.TEXTSPLIT(B125,"|")</f>
        <v>Levka Morozov</v>
      </c>
      <c r="H125" s="84" t="str">
        <v>Avionics Engineer</v>
      </c>
      <c r="I125" s="84">
        <f t="shared" si="2"/>
        <v>4</v>
      </c>
    </row>
    <row r="126" spans="2:14">
      <c r="B126" s="84" t="str">
        <v>Levka Morozov|Avionics Engineer</v>
      </c>
      <c r="C126" s="84">
        <v>0</v>
      </c>
      <c r="G126" s="84" t="str" cm="1">
        <f t="array" ref="G126:H126">_xlfn.TEXTSPLIT(B126,"|")</f>
        <v>Levka Morozov</v>
      </c>
      <c r="H126" s="84" t="str">
        <v>Avionics Engineer</v>
      </c>
      <c r="I126" s="84">
        <f t="shared" si="2"/>
        <v>0</v>
      </c>
    </row>
    <row r="127" spans="2:14">
      <c r="B127" s="84" t="str">
        <v>Levka Morozov|Avionics Engineer</v>
      </c>
      <c r="C127" s="84">
        <v>0</v>
      </c>
      <c r="G127" s="84" t="str" cm="1">
        <f t="array" ref="G127:H127">_xlfn.TEXTSPLIT(B127,"|")</f>
        <v>Levka Morozov</v>
      </c>
      <c r="H127" s="84" t="str">
        <v>Avionics Engineer</v>
      </c>
      <c r="I127" s="84">
        <f t="shared" si="2"/>
        <v>0</v>
      </c>
    </row>
    <row r="128" spans="2:14">
      <c r="B128" s="84" t="str">
        <v>Levka Morozov|Avionics Engineer</v>
      </c>
      <c r="C128" s="84">
        <v>0</v>
      </c>
      <c r="G128" s="84" t="str" cm="1">
        <f t="array" ref="G128:H128">_xlfn.TEXTSPLIT(B128,"|")</f>
        <v>Levka Morozov</v>
      </c>
      <c r="H128" s="84" t="str">
        <v>Avionics Engineer</v>
      </c>
      <c r="I128" s="84">
        <f t="shared" si="2"/>
        <v>0</v>
      </c>
    </row>
    <row r="129" spans="2:9">
      <c r="B129" s="84" t="str">
        <v>Levka Morozov|Avionics Engineer</v>
      </c>
      <c r="C129" s="84">
        <v>0</v>
      </c>
      <c r="G129" s="84" t="str" cm="1">
        <f t="array" ref="G129:H129">_xlfn.TEXTSPLIT(B129,"|")</f>
        <v>Levka Morozov</v>
      </c>
      <c r="H129" s="84" t="str">
        <v>Avionics Engineer</v>
      </c>
      <c r="I129" s="84">
        <f t="shared" si="2"/>
        <v>0</v>
      </c>
    </row>
    <row r="130" spans="2:9">
      <c r="B130" s="84" t="str">
        <v>Levka Morozov|Avionics Engineer</v>
      </c>
      <c r="C130" s="84">
        <v>2</v>
      </c>
      <c r="G130" s="84" t="str" cm="1">
        <f t="array" ref="G130:H130">_xlfn.TEXTSPLIT(B130,"|")</f>
        <v>Levka Morozov</v>
      </c>
      <c r="H130" s="84" t="str">
        <v>Avionics Engineer</v>
      </c>
      <c r="I130" s="84">
        <f t="shared" si="2"/>
        <v>2</v>
      </c>
    </row>
    <row r="131" spans="2:9">
      <c r="B131" s="84" t="str">
        <v>Levka Morozov|Avionics Engineer</v>
      </c>
      <c r="C131" s="84">
        <v>2</v>
      </c>
      <c r="G131" s="84" t="str" cm="1">
        <f t="array" ref="G131:H131">_xlfn.TEXTSPLIT(B131,"|")</f>
        <v>Levka Morozov</v>
      </c>
      <c r="H131" s="84" t="str">
        <v>Avionics Engineer</v>
      </c>
      <c r="I131" s="84">
        <f t="shared" si="2"/>
        <v>2</v>
      </c>
    </row>
    <row r="132" spans="2:9">
      <c r="B132" s="84" t="str">
        <v>Levka Morozov|Avionics Engineer</v>
      </c>
      <c r="C132" s="84">
        <v>0</v>
      </c>
      <c r="G132" s="84" t="str" cm="1">
        <f t="array" ref="G132:H132">_xlfn.TEXTSPLIT(B132,"|")</f>
        <v>Levka Morozov</v>
      </c>
      <c r="H132" s="84" t="str">
        <v>Avionics Engineer</v>
      </c>
      <c r="I132" s="84">
        <f t="shared" si="2"/>
        <v>0</v>
      </c>
    </row>
    <row r="133" spans="2:9">
      <c r="B133" s="84" t="str">
        <v>Levka Morozov|Avionics Engineer</v>
      </c>
      <c r="C133" s="84">
        <v>0</v>
      </c>
      <c r="G133" s="84" t="str" cm="1">
        <f t="array" ref="G133:H133">_xlfn.TEXTSPLIT(B133,"|")</f>
        <v>Levka Morozov</v>
      </c>
      <c r="H133" s="84" t="str">
        <v>Avionics Engineer</v>
      </c>
      <c r="I133" s="84">
        <f t="shared" si="2"/>
        <v>0</v>
      </c>
    </row>
    <row r="134" spans="2:9">
      <c r="B134" s="84" t="str">
        <v>Levka Morozov|Avionics Engineer</v>
      </c>
      <c r="C134" s="84">
        <v>3</v>
      </c>
      <c r="G134" s="84" t="str" cm="1">
        <f t="array" ref="G134:H134">_xlfn.TEXTSPLIT(B134,"|")</f>
        <v>Levka Morozov</v>
      </c>
      <c r="H134" s="84" t="str">
        <v>Avionics Engineer</v>
      </c>
      <c r="I134" s="84">
        <f t="shared" si="2"/>
        <v>3</v>
      </c>
    </row>
    <row r="135" spans="2:9">
      <c r="B135" s="84" t="str">
        <v>Levka Morozov|Avionics Engineer</v>
      </c>
      <c r="C135" s="84">
        <v>0</v>
      </c>
      <c r="G135" s="84" t="str" cm="1">
        <f t="array" ref="G135:H135">_xlfn.TEXTSPLIT(B135,"|")</f>
        <v>Levka Morozov</v>
      </c>
      <c r="H135" s="84" t="str">
        <v>Avionics Engineer</v>
      </c>
      <c r="I135" s="84">
        <f t="shared" si="2"/>
        <v>0</v>
      </c>
    </row>
    <row r="136" spans="2:9">
      <c r="B136" s="84" t="str">
        <v>Levka Morozov|Avionics Engineer</v>
      </c>
      <c r="C136" s="84">
        <v>0</v>
      </c>
      <c r="G136" s="84" t="str" cm="1">
        <f t="array" ref="G136:H136">_xlfn.TEXTSPLIT(B136,"|")</f>
        <v>Levka Morozov</v>
      </c>
      <c r="H136" s="84" t="str">
        <v>Avionics Engineer</v>
      </c>
      <c r="I136" s="84">
        <f t="shared" si="2"/>
        <v>0</v>
      </c>
    </row>
    <row r="137" spans="2:9">
      <c r="B137" s="84" t="str">
        <v>Levka Morozov|Avionics Engineer</v>
      </c>
      <c r="C137" s="84">
        <v>0</v>
      </c>
      <c r="G137" s="84" t="str" cm="1">
        <f t="array" ref="G137:H137">_xlfn.TEXTSPLIT(B137,"|")</f>
        <v>Levka Morozov</v>
      </c>
      <c r="H137" s="84" t="str">
        <v>Avionics Engineer</v>
      </c>
      <c r="I137" s="84">
        <f t="shared" si="2"/>
        <v>0</v>
      </c>
    </row>
    <row r="138" spans="2:9">
      <c r="B138" s="84" t="str">
        <v>Levka Morozov|Avionics Engineer</v>
      </c>
      <c r="C138" s="84">
        <v>0</v>
      </c>
      <c r="G138" s="84" t="str" cm="1">
        <f t="array" ref="G138:H138">_xlfn.TEXTSPLIT(B138,"|")</f>
        <v>Levka Morozov</v>
      </c>
      <c r="H138" s="84" t="str">
        <v>Avionics Engineer</v>
      </c>
      <c r="I138" s="84">
        <f t="shared" si="2"/>
        <v>0</v>
      </c>
    </row>
    <row r="139" spans="2:9">
      <c r="B139" s="84" t="str">
        <v>Levka Morozov|Avionics Engineer</v>
      </c>
      <c r="C139" s="84">
        <v>2</v>
      </c>
      <c r="G139" s="84" t="str" cm="1">
        <f t="array" ref="G139:H139">_xlfn.TEXTSPLIT(B139,"|")</f>
        <v>Levka Morozov</v>
      </c>
      <c r="H139" s="84" t="str">
        <v>Avionics Engineer</v>
      </c>
      <c r="I139" s="84">
        <f t="shared" si="2"/>
        <v>2</v>
      </c>
    </row>
    <row r="140" spans="2:9">
      <c r="B140" s="84" t="str">
        <v>Levka Morozov|Avionics Engineer</v>
      </c>
      <c r="C140" s="84">
        <v>6</v>
      </c>
      <c r="G140" s="84" t="str" cm="1">
        <f t="array" ref="G140:H140">_xlfn.TEXTSPLIT(B140,"|")</f>
        <v>Levka Morozov</v>
      </c>
      <c r="H140" s="84" t="str">
        <v>Avionics Engineer</v>
      </c>
      <c r="I140" s="84">
        <f t="shared" si="2"/>
        <v>6</v>
      </c>
    </row>
    <row r="141" spans="2:9">
      <c r="B141" s="84" t="str">
        <v>Levka Morozov|Avionics Engineer</v>
      </c>
      <c r="C141" s="84">
        <v>0</v>
      </c>
      <c r="G141" s="84" t="str" cm="1">
        <f t="array" ref="G141:H141">_xlfn.TEXTSPLIT(B141,"|")</f>
        <v>Levka Morozov</v>
      </c>
      <c r="H141" s="84" t="str">
        <v>Avionics Engineer</v>
      </c>
      <c r="I141" s="84">
        <f t="shared" si="2"/>
        <v>0</v>
      </c>
    </row>
    <row r="142" spans="2:9">
      <c r="B142" s="84" t="str">
        <v>Levka Morozov|Avionics Engineer</v>
      </c>
      <c r="C142" s="84">
        <v>1</v>
      </c>
      <c r="G142" s="84" t="str" cm="1">
        <f t="array" ref="G142:H142">_xlfn.TEXTSPLIT(B142,"|")</f>
        <v>Levka Morozov</v>
      </c>
      <c r="H142" s="84" t="str">
        <v>Avionics Engineer</v>
      </c>
      <c r="I142" s="84">
        <f t="shared" si="2"/>
        <v>1</v>
      </c>
    </row>
    <row r="143" spans="2:9">
      <c r="B143" s="84" t="str">
        <v>Levka Morozov|Avionics Engineer</v>
      </c>
      <c r="C143" s="84">
        <v>0</v>
      </c>
      <c r="G143" s="84" t="str" cm="1">
        <f t="array" ref="G143:H143">_xlfn.TEXTSPLIT(B143,"|")</f>
        <v>Levka Morozov</v>
      </c>
      <c r="H143" s="84" t="str">
        <v>Avionics Engineer</v>
      </c>
      <c r="I143" s="84">
        <f t="shared" si="2"/>
        <v>0</v>
      </c>
    </row>
    <row r="144" spans="2:9">
      <c r="B144" s="84" t="str">
        <v>Levka Morozov|Avionics Engineer</v>
      </c>
      <c r="C144" s="84">
        <v>8</v>
      </c>
      <c r="G144" s="84" t="str" cm="1">
        <f t="array" ref="G144:H144">_xlfn.TEXTSPLIT(B144,"|")</f>
        <v>Levka Morozov</v>
      </c>
      <c r="H144" s="84" t="str">
        <v>Avionics Engineer</v>
      </c>
      <c r="I144" s="84">
        <f t="shared" si="2"/>
        <v>8</v>
      </c>
    </row>
    <row r="145" spans="2:9">
      <c r="B145" s="84" t="str">
        <v>Levka Morozov|Avionics Engineer</v>
      </c>
      <c r="C145" s="84">
        <v>0</v>
      </c>
      <c r="G145" s="84" t="str" cm="1">
        <f t="array" ref="G145:H145">_xlfn.TEXTSPLIT(B145,"|")</f>
        <v>Levka Morozov</v>
      </c>
      <c r="H145" s="84" t="str">
        <v>Avionics Engineer</v>
      </c>
      <c r="I145" s="84">
        <f t="shared" si="2"/>
        <v>0</v>
      </c>
    </row>
    <row r="146" spans="2:9">
      <c r="B146" s="84" t="str">
        <v>Matías Ferrero|Software Engineer</v>
      </c>
      <c r="C146" s="84">
        <v>3</v>
      </c>
      <c r="G146" s="84" t="str" cm="1">
        <f t="array" ref="G146:H146">_xlfn.TEXTSPLIT(B146,"|")</f>
        <v>Matías Ferrero</v>
      </c>
      <c r="H146" s="84" t="str">
        <v>Software Engineer</v>
      </c>
      <c r="I146" s="84">
        <f t="shared" si="2"/>
        <v>3</v>
      </c>
    </row>
    <row r="147" spans="2:9">
      <c r="B147" s="84" t="str">
        <v>Matías Ferrero|Software Engineer</v>
      </c>
      <c r="C147" s="84">
        <v>0</v>
      </c>
      <c r="G147" s="84" t="str" cm="1">
        <f t="array" ref="G147:H147">_xlfn.TEXTSPLIT(B147,"|")</f>
        <v>Matías Ferrero</v>
      </c>
      <c r="H147" s="84" t="str">
        <v>Software Engineer</v>
      </c>
      <c r="I147" s="84">
        <f t="shared" ref="I147:I210" si="3">C147</f>
        <v>0</v>
      </c>
    </row>
    <row r="148" spans="2:9">
      <c r="B148" s="84" t="str">
        <v>Matías Ferrero|Software Engineer</v>
      </c>
      <c r="C148" s="84">
        <v>0</v>
      </c>
      <c r="G148" s="84" t="str" cm="1">
        <f t="array" ref="G148:H148">_xlfn.TEXTSPLIT(B148,"|")</f>
        <v>Matías Ferrero</v>
      </c>
      <c r="H148" s="84" t="str">
        <v>Software Engineer</v>
      </c>
      <c r="I148" s="84">
        <f t="shared" si="3"/>
        <v>0</v>
      </c>
    </row>
    <row r="149" spans="2:9">
      <c r="B149" s="84" t="str">
        <v>Matías Ferrero|Software Engineer</v>
      </c>
      <c r="C149" s="84">
        <v>0</v>
      </c>
      <c r="G149" s="84" t="str" cm="1">
        <f t="array" ref="G149:H149">_xlfn.TEXTSPLIT(B149,"|")</f>
        <v>Matías Ferrero</v>
      </c>
      <c r="H149" s="84" t="str">
        <v>Software Engineer</v>
      </c>
      <c r="I149" s="84">
        <f t="shared" si="3"/>
        <v>0</v>
      </c>
    </row>
    <row r="150" spans="2:9">
      <c r="B150" s="84" t="str">
        <v>Matías Ferrero|Software Engineer</v>
      </c>
      <c r="C150" s="84">
        <v>6</v>
      </c>
      <c r="G150" s="84" t="str" cm="1">
        <f t="array" ref="G150:H150">_xlfn.TEXTSPLIT(B150,"|")</f>
        <v>Matías Ferrero</v>
      </c>
      <c r="H150" s="84" t="str">
        <v>Software Engineer</v>
      </c>
      <c r="I150" s="84">
        <f t="shared" si="3"/>
        <v>6</v>
      </c>
    </row>
    <row r="151" spans="2:9">
      <c r="B151" s="84" t="str">
        <v>Matías Ferrero|Software Engineer</v>
      </c>
      <c r="C151" s="84">
        <v>0</v>
      </c>
      <c r="G151" s="84" t="str" cm="1">
        <f t="array" ref="G151:H151">_xlfn.TEXTSPLIT(B151,"|")</f>
        <v>Matías Ferrero</v>
      </c>
      <c r="H151" s="84" t="str">
        <v>Software Engineer</v>
      </c>
      <c r="I151" s="84">
        <f t="shared" si="3"/>
        <v>0</v>
      </c>
    </row>
    <row r="152" spans="2:9">
      <c r="B152" s="84" t="str">
        <v>Matías Ferrero|Software Engineer</v>
      </c>
      <c r="C152" s="84">
        <v>0</v>
      </c>
      <c r="G152" s="84" t="str" cm="1">
        <f t="array" ref="G152:H152">_xlfn.TEXTSPLIT(B152,"|")</f>
        <v>Matías Ferrero</v>
      </c>
      <c r="H152" s="84" t="str">
        <v>Software Engineer</v>
      </c>
      <c r="I152" s="84">
        <f t="shared" si="3"/>
        <v>0</v>
      </c>
    </row>
    <row r="153" spans="2:9">
      <c r="B153" s="84" t="str">
        <v>Matías Ferrero|Software Engineer</v>
      </c>
      <c r="C153" s="84">
        <v>3</v>
      </c>
      <c r="G153" s="84" t="str" cm="1">
        <f t="array" ref="G153:H153">_xlfn.TEXTSPLIT(B153,"|")</f>
        <v>Matías Ferrero</v>
      </c>
      <c r="H153" s="84" t="str">
        <v>Software Engineer</v>
      </c>
      <c r="I153" s="84">
        <f t="shared" si="3"/>
        <v>3</v>
      </c>
    </row>
    <row r="154" spans="2:9">
      <c r="B154" s="84" t="str">
        <v>Matías Ferrero|Software Engineer</v>
      </c>
      <c r="C154" s="84">
        <v>3</v>
      </c>
      <c r="G154" s="84" t="str" cm="1">
        <f t="array" ref="G154:H154">_xlfn.TEXTSPLIT(B154,"|")</f>
        <v>Matías Ferrero</v>
      </c>
      <c r="H154" s="84" t="str">
        <v>Software Engineer</v>
      </c>
      <c r="I154" s="84">
        <f t="shared" si="3"/>
        <v>3</v>
      </c>
    </row>
    <row r="155" spans="2:9">
      <c r="B155" s="84" t="str">
        <v>Matías Ferrero|Software Engineer</v>
      </c>
      <c r="C155" s="84">
        <v>0</v>
      </c>
      <c r="G155" s="84" t="str" cm="1">
        <f t="array" ref="G155:H155">_xlfn.TEXTSPLIT(B155,"|")</f>
        <v>Matías Ferrero</v>
      </c>
      <c r="H155" s="84" t="str">
        <v>Software Engineer</v>
      </c>
      <c r="I155" s="84">
        <f t="shared" si="3"/>
        <v>0</v>
      </c>
    </row>
    <row r="156" spans="2:9">
      <c r="B156" s="84" t="str">
        <v>Matías Ferrero|Software Engineer</v>
      </c>
      <c r="C156" s="84">
        <v>0</v>
      </c>
      <c r="G156" s="84" t="str" cm="1">
        <f t="array" ref="G156:H156">_xlfn.TEXTSPLIT(B156,"|")</f>
        <v>Matías Ferrero</v>
      </c>
      <c r="H156" s="84" t="str">
        <v>Software Engineer</v>
      </c>
      <c r="I156" s="84">
        <f t="shared" si="3"/>
        <v>0</v>
      </c>
    </row>
    <row r="157" spans="2:9">
      <c r="B157" s="84" t="str">
        <v>Matías Ferrero|Software Engineer</v>
      </c>
      <c r="C157" s="84">
        <v>0</v>
      </c>
      <c r="G157" s="84" t="str" cm="1">
        <f t="array" ref="G157:H157">_xlfn.TEXTSPLIT(B157,"|")</f>
        <v>Matías Ferrero</v>
      </c>
      <c r="H157" s="84" t="str">
        <v>Software Engineer</v>
      </c>
      <c r="I157" s="84">
        <f t="shared" si="3"/>
        <v>0</v>
      </c>
    </row>
    <row r="158" spans="2:9">
      <c r="B158" s="84" t="str">
        <v>Matías Ferrero|Software Engineer</v>
      </c>
      <c r="C158" s="84">
        <v>0</v>
      </c>
      <c r="G158" s="84" t="str" cm="1">
        <f t="array" ref="G158:H158">_xlfn.TEXTSPLIT(B158,"|")</f>
        <v>Matías Ferrero</v>
      </c>
      <c r="H158" s="84" t="str">
        <v>Software Engineer</v>
      </c>
      <c r="I158" s="84">
        <f t="shared" si="3"/>
        <v>0</v>
      </c>
    </row>
    <row r="159" spans="2:9">
      <c r="B159" s="84" t="str">
        <v>Matías Ferrero|Software Engineer</v>
      </c>
      <c r="C159" s="84">
        <v>0</v>
      </c>
      <c r="G159" s="84" t="str" cm="1">
        <f t="array" ref="G159:H159">_xlfn.TEXTSPLIT(B159,"|")</f>
        <v>Matías Ferrero</v>
      </c>
      <c r="H159" s="84" t="str">
        <v>Software Engineer</v>
      </c>
      <c r="I159" s="84">
        <f t="shared" si="3"/>
        <v>0</v>
      </c>
    </row>
    <row r="160" spans="2:9">
      <c r="B160" s="84" t="str">
        <v>Matías Ferrero|Software Engineer</v>
      </c>
      <c r="C160" s="84">
        <v>0</v>
      </c>
      <c r="G160" s="84" t="str" cm="1">
        <f t="array" ref="G160:H160">_xlfn.TEXTSPLIT(B160,"|")</f>
        <v>Matías Ferrero</v>
      </c>
      <c r="H160" s="84" t="str">
        <v>Software Engineer</v>
      </c>
      <c r="I160" s="84">
        <f t="shared" si="3"/>
        <v>0</v>
      </c>
    </row>
    <row r="161" spans="2:9">
      <c r="B161" s="84" t="str">
        <v>Matías Ferrero|Software Engineer</v>
      </c>
      <c r="C161" s="84">
        <v>0</v>
      </c>
      <c r="G161" s="84" t="str" cm="1">
        <f t="array" ref="G161:H161">_xlfn.TEXTSPLIT(B161,"|")</f>
        <v>Matías Ferrero</v>
      </c>
      <c r="H161" s="84" t="str">
        <v>Software Engineer</v>
      </c>
      <c r="I161" s="84">
        <f t="shared" si="3"/>
        <v>0</v>
      </c>
    </row>
    <row r="162" spans="2:9">
      <c r="B162" s="84" t="str">
        <v>Matías Ferrero|Software Engineer</v>
      </c>
      <c r="C162" s="84">
        <v>7</v>
      </c>
      <c r="G162" s="84" t="str" cm="1">
        <f t="array" ref="G162:H162">_xlfn.TEXTSPLIT(B162,"|")</f>
        <v>Matías Ferrero</v>
      </c>
      <c r="H162" s="84" t="str">
        <v>Software Engineer</v>
      </c>
      <c r="I162" s="84">
        <f t="shared" si="3"/>
        <v>7</v>
      </c>
    </row>
    <row r="163" spans="2:9">
      <c r="B163" s="84" t="str">
        <v>Matías Ferrero|Software Engineer</v>
      </c>
      <c r="C163" s="84">
        <v>5</v>
      </c>
      <c r="G163" s="84" t="str" cm="1">
        <f t="array" ref="G163:H163">_xlfn.TEXTSPLIT(B163,"|")</f>
        <v>Matías Ferrero</v>
      </c>
      <c r="H163" s="84" t="str">
        <v>Software Engineer</v>
      </c>
      <c r="I163" s="84">
        <f t="shared" si="3"/>
        <v>5</v>
      </c>
    </row>
    <row r="164" spans="2:9">
      <c r="B164" s="84" t="str">
        <v>Matías Ferrero|Software Engineer</v>
      </c>
      <c r="C164" s="84">
        <v>0</v>
      </c>
      <c r="G164" s="84" t="str" cm="1">
        <f t="array" ref="G164:H164">_xlfn.TEXTSPLIT(B164,"|")</f>
        <v>Matías Ferrero</v>
      </c>
      <c r="H164" s="84" t="str">
        <v>Software Engineer</v>
      </c>
      <c r="I164" s="84">
        <f t="shared" si="3"/>
        <v>0</v>
      </c>
    </row>
    <row r="165" spans="2:9">
      <c r="B165" s="84" t="str">
        <v>Matías Ferrero|Software Engineer</v>
      </c>
      <c r="C165" s="84">
        <v>0</v>
      </c>
      <c r="G165" s="84" t="str" cm="1">
        <f t="array" ref="G165:H165">_xlfn.TEXTSPLIT(B165,"|")</f>
        <v>Matías Ferrero</v>
      </c>
      <c r="H165" s="84" t="str">
        <v>Software Engineer</v>
      </c>
      <c r="I165" s="84">
        <f t="shared" si="3"/>
        <v>0</v>
      </c>
    </row>
    <row r="166" spans="2:9">
      <c r="B166" s="84" t="str">
        <v>Matías Ferrero|Software Engineer</v>
      </c>
      <c r="C166" s="84">
        <v>0</v>
      </c>
      <c r="G166" s="84" t="str" cm="1">
        <f t="array" ref="G166:H166">_xlfn.TEXTSPLIT(B166,"|")</f>
        <v>Matías Ferrero</v>
      </c>
      <c r="H166" s="84" t="str">
        <v>Software Engineer</v>
      </c>
      <c r="I166" s="84">
        <f t="shared" si="3"/>
        <v>0</v>
      </c>
    </row>
    <row r="167" spans="2:9">
      <c r="B167" s="84" t="str">
        <v>Matías Ferrero|Software Engineer</v>
      </c>
      <c r="C167" s="84">
        <v>0</v>
      </c>
      <c r="G167" s="84" t="str" cm="1">
        <f t="array" ref="G167:H167">_xlfn.TEXTSPLIT(B167,"|")</f>
        <v>Matías Ferrero</v>
      </c>
      <c r="H167" s="84" t="str">
        <v>Software Engineer</v>
      </c>
      <c r="I167" s="84">
        <f t="shared" si="3"/>
        <v>0</v>
      </c>
    </row>
    <row r="168" spans="2:9">
      <c r="B168" s="84" t="str">
        <v>Matías Ferrero|Software Engineer</v>
      </c>
      <c r="C168" s="84">
        <v>3</v>
      </c>
      <c r="G168" s="84" t="str" cm="1">
        <f t="array" ref="G168:H168">_xlfn.TEXTSPLIT(B168,"|")</f>
        <v>Matías Ferrero</v>
      </c>
      <c r="H168" s="84" t="str">
        <v>Software Engineer</v>
      </c>
      <c r="I168" s="84">
        <f t="shared" si="3"/>
        <v>3</v>
      </c>
    </row>
    <row r="169" spans="2:9">
      <c r="B169" s="84" t="str">
        <v>Matías Ferrero|Software Engineer</v>
      </c>
      <c r="C169" s="84">
        <v>7</v>
      </c>
      <c r="G169" s="84" t="str" cm="1">
        <f t="array" ref="G169:H169">_xlfn.TEXTSPLIT(B169,"|")</f>
        <v>Matías Ferrero</v>
      </c>
      <c r="H169" s="84" t="str">
        <v>Software Engineer</v>
      </c>
      <c r="I169" s="84">
        <f t="shared" si="3"/>
        <v>7</v>
      </c>
    </row>
    <row r="170" spans="2:9">
      <c r="B170" s="84" t="str">
        <v>Matías Ferrero|Software Engineer</v>
      </c>
      <c r="C170" s="84">
        <v>0</v>
      </c>
      <c r="G170" s="84" t="str" cm="1">
        <f t="array" ref="G170:H170">_xlfn.TEXTSPLIT(B170,"|")</f>
        <v>Matías Ferrero</v>
      </c>
      <c r="H170" s="84" t="str">
        <v>Software Engineer</v>
      </c>
      <c r="I170" s="84">
        <f t="shared" si="3"/>
        <v>0</v>
      </c>
    </row>
    <row r="171" spans="2:9">
      <c r="B171" s="84" t="str">
        <v>Matías Ferrero|Software Engineer</v>
      </c>
      <c r="C171" s="84">
        <v>8</v>
      </c>
      <c r="G171" s="84" t="str" cm="1">
        <f t="array" ref="G171:H171">_xlfn.TEXTSPLIT(B171,"|")</f>
        <v>Matías Ferrero</v>
      </c>
      <c r="H171" s="84" t="str">
        <v>Software Engineer</v>
      </c>
      <c r="I171" s="84">
        <f t="shared" si="3"/>
        <v>8</v>
      </c>
    </row>
    <row r="172" spans="2:9">
      <c r="B172" s="84" t="str">
        <v>Matías Ferrero|Software Engineer</v>
      </c>
      <c r="C172" s="84">
        <v>0</v>
      </c>
      <c r="G172" s="84" t="str" cm="1">
        <f t="array" ref="G172:H172">_xlfn.TEXTSPLIT(B172,"|")</f>
        <v>Matías Ferrero</v>
      </c>
      <c r="H172" s="84" t="str">
        <v>Software Engineer</v>
      </c>
      <c r="I172" s="84">
        <f t="shared" si="3"/>
        <v>0</v>
      </c>
    </row>
    <row r="173" spans="2:9">
      <c r="B173" s="84" t="str">
        <v>Matías Ferrero|Software Engineer</v>
      </c>
      <c r="C173" s="84">
        <v>0</v>
      </c>
      <c r="G173" s="84" t="str" cm="1">
        <f t="array" ref="G173:H173">_xlfn.TEXTSPLIT(B173,"|")</f>
        <v>Matías Ferrero</v>
      </c>
      <c r="H173" s="84" t="str">
        <v>Software Engineer</v>
      </c>
      <c r="I173" s="84">
        <f t="shared" si="3"/>
        <v>0</v>
      </c>
    </row>
    <row r="174" spans="2:9">
      <c r="B174" s="84" t="str">
        <v>Matías Ferrero|Software Engineer</v>
      </c>
      <c r="C174" s="84">
        <v>0</v>
      </c>
      <c r="G174" s="84" t="str" cm="1">
        <f t="array" ref="G174:H174">_xlfn.TEXTSPLIT(B174,"|")</f>
        <v>Matías Ferrero</v>
      </c>
      <c r="H174" s="84" t="str">
        <v>Software Engineer</v>
      </c>
      <c r="I174" s="84">
        <f t="shared" si="3"/>
        <v>0</v>
      </c>
    </row>
    <row r="175" spans="2:9">
      <c r="B175" s="84" t="str">
        <v>Matías Ferrero|Software Engineer</v>
      </c>
      <c r="C175" s="84">
        <v>8</v>
      </c>
      <c r="G175" s="84" t="str" cm="1">
        <f t="array" ref="G175:H175">_xlfn.TEXTSPLIT(B175,"|")</f>
        <v>Matías Ferrero</v>
      </c>
      <c r="H175" s="84" t="str">
        <v>Software Engineer</v>
      </c>
      <c r="I175" s="84">
        <f t="shared" si="3"/>
        <v>8</v>
      </c>
    </row>
    <row r="176" spans="2:9">
      <c r="B176" s="84" t="str">
        <v>Matías Ferrero|Software Engineer</v>
      </c>
      <c r="C176" s="84">
        <v>0</v>
      </c>
      <c r="G176" s="84" t="str" cm="1">
        <f t="array" ref="G176:H176">_xlfn.TEXTSPLIT(B176,"|")</f>
        <v>Matías Ferrero</v>
      </c>
      <c r="H176" s="84" t="str">
        <v>Software Engineer</v>
      </c>
      <c r="I176" s="84">
        <f t="shared" si="3"/>
        <v>0</v>
      </c>
    </row>
    <row r="177" spans="2:9">
      <c r="B177" s="84" t="str">
        <v>Matías Ferrero|Software Engineer</v>
      </c>
      <c r="C177" s="84">
        <v>7</v>
      </c>
      <c r="G177" s="84" t="str" cm="1">
        <f t="array" ref="G177:H177">_xlfn.TEXTSPLIT(B177,"|")</f>
        <v>Matías Ferrero</v>
      </c>
      <c r="H177" s="84" t="str">
        <v>Software Engineer</v>
      </c>
      <c r="I177" s="84">
        <f t="shared" si="3"/>
        <v>7</v>
      </c>
    </row>
    <row r="178" spans="2:9">
      <c r="B178" s="84" t="str">
        <v>Matías Ferrero|Software Engineer</v>
      </c>
      <c r="C178" s="84">
        <v>0</v>
      </c>
      <c r="G178" s="84" t="str" cm="1">
        <f t="array" ref="G178:H178">_xlfn.TEXTSPLIT(B178,"|")</f>
        <v>Matías Ferrero</v>
      </c>
      <c r="H178" s="84" t="str">
        <v>Software Engineer</v>
      </c>
      <c r="I178" s="84">
        <f t="shared" si="3"/>
        <v>0</v>
      </c>
    </row>
    <row r="179" spans="2:9">
      <c r="B179" s="84" t="str">
        <v>Matías Ferrero|Software Engineer</v>
      </c>
      <c r="C179" s="84">
        <v>0</v>
      </c>
      <c r="G179" s="84" t="str" cm="1">
        <f t="array" ref="G179:H179">_xlfn.TEXTSPLIT(B179,"|")</f>
        <v>Matías Ferrero</v>
      </c>
      <c r="H179" s="84" t="str">
        <v>Software Engineer</v>
      </c>
      <c r="I179" s="84">
        <f t="shared" si="3"/>
        <v>0</v>
      </c>
    </row>
    <row r="180" spans="2:9">
      <c r="B180" s="84" t="str">
        <v>Matías Ferrero|Software Engineer</v>
      </c>
      <c r="C180" s="84">
        <v>0</v>
      </c>
      <c r="G180" s="84" t="str" cm="1">
        <f t="array" ref="G180:H180">_xlfn.TEXTSPLIT(B180,"|")</f>
        <v>Matías Ferrero</v>
      </c>
      <c r="H180" s="84" t="str">
        <v>Software Engineer</v>
      </c>
      <c r="I180" s="84">
        <f t="shared" si="3"/>
        <v>0</v>
      </c>
    </row>
    <row r="181" spans="2:9">
      <c r="B181" s="84" t="str">
        <v>Matías Ferrero|Software Engineer</v>
      </c>
      <c r="C181" s="84">
        <v>8</v>
      </c>
      <c r="G181" s="84" t="str" cm="1">
        <f t="array" ref="G181:H181">_xlfn.TEXTSPLIT(B181,"|")</f>
        <v>Matías Ferrero</v>
      </c>
      <c r="H181" s="84" t="str">
        <v>Software Engineer</v>
      </c>
      <c r="I181" s="84">
        <f t="shared" si="3"/>
        <v>8</v>
      </c>
    </row>
    <row r="182" spans="2:9">
      <c r="B182" s="84" t="str">
        <v>Matías Ferrero|Software Engineer</v>
      </c>
      <c r="C182" s="84">
        <v>0</v>
      </c>
      <c r="G182" s="84" t="str" cm="1">
        <f t="array" ref="G182:H182">_xlfn.TEXTSPLIT(B182,"|")</f>
        <v>Matías Ferrero</v>
      </c>
      <c r="H182" s="84" t="str">
        <v>Software Engineer</v>
      </c>
      <c r="I182" s="84">
        <f t="shared" si="3"/>
        <v>0</v>
      </c>
    </row>
    <row r="183" spans="2:9">
      <c r="B183" s="84" t="str">
        <v>Matías Ferrero|Software Engineer</v>
      </c>
      <c r="C183" s="84">
        <v>0</v>
      </c>
      <c r="G183" s="84" t="str" cm="1">
        <f t="array" ref="G183:H183">_xlfn.TEXTSPLIT(B183,"|")</f>
        <v>Matías Ferrero</v>
      </c>
      <c r="H183" s="84" t="str">
        <v>Software Engineer</v>
      </c>
      <c r="I183" s="84">
        <f t="shared" si="3"/>
        <v>0</v>
      </c>
    </row>
    <row r="184" spans="2:9">
      <c r="B184" s="84" t="str">
        <v>Matías Ferrero|Software Engineer</v>
      </c>
      <c r="C184" s="84">
        <v>0</v>
      </c>
      <c r="G184" s="84" t="str" cm="1">
        <f t="array" ref="G184:H184">_xlfn.TEXTSPLIT(B184,"|")</f>
        <v>Matías Ferrero</v>
      </c>
      <c r="H184" s="84" t="str">
        <v>Software Engineer</v>
      </c>
      <c r="I184" s="84">
        <f t="shared" si="3"/>
        <v>0</v>
      </c>
    </row>
    <row r="185" spans="2:9">
      <c r="B185" s="84" t="str">
        <v>Matías Ferrero|Software Engineer</v>
      </c>
      <c r="C185" s="84">
        <v>8</v>
      </c>
      <c r="G185" s="84" t="str" cm="1">
        <f t="array" ref="G185:H185">_xlfn.TEXTSPLIT(B185,"|")</f>
        <v>Matías Ferrero</v>
      </c>
      <c r="H185" s="84" t="str">
        <v>Software Engineer</v>
      </c>
      <c r="I185" s="84">
        <f t="shared" si="3"/>
        <v>8</v>
      </c>
    </row>
    <row r="186" spans="2:9">
      <c r="B186" s="84" t="str">
        <v>Matías Ferrero|Software Engineer</v>
      </c>
      <c r="C186" s="84">
        <v>7</v>
      </c>
      <c r="G186" s="84" t="str" cm="1">
        <f t="array" ref="G186:H186">_xlfn.TEXTSPLIT(B186,"|")</f>
        <v>Matías Ferrero</v>
      </c>
      <c r="H186" s="84" t="str">
        <v>Software Engineer</v>
      </c>
      <c r="I186" s="84">
        <f t="shared" si="3"/>
        <v>7</v>
      </c>
    </row>
    <row r="187" spans="2:9">
      <c r="B187" s="84" t="str">
        <v>Matías Ferrero|Software Engineer</v>
      </c>
      <c r="C187" s="84">
        <v>8</v>
      </c>
      <c r="G187" s="84" t="str" cm="1">
        <f t="array" ref="G187:H187">_xlfn.TEXTSPLIT(B187,"|")</f>
        <v>Matías Ferrero</v>
      </c>
      <c r="H187" s="84" t="str">
        <v>Software Engineer</v>
      </c>
      <c r="I187" s="84">
        <f t="shared" si="3"/>
        <v>8</v>
      </c>
    </row>
    <row r="188" spans="2:9">
      <c r="B188" s="84" t="str">
        <v>Matías Ferrero|Software Engineer</v>
      </c>
      <c r="C188" s="84">
        <v>0</v>
      </c>
      <c r="G188" s="84" t="str" cm="1">
        <f t="array" ref="G188:H188">_xlfn.TEXTSPLIT(B188,"|")</f>
        <v>Matías Ferrero</v>
      </c>
      <c r="H188" s="84" t="str">
        <v>Software Engineer</v>
      </c>
      <c r="I188" s="84">
        <f t="shared" si="3"/>
        <v>0</v>
      </c>
    </row>
    <row r="189" spans="2:9">
      <c r="B189" s="84" t="str">
        <v>Matías Ferrero|Software Engineer</v>
      </c>
      <c r="C189" s="84">
        <v>0</v>
      </c>
      <c r="G189" s="84" t="str" cm="1">
        <f t="array" ref="G189:H189">_xlfn.TEXTSPLIT(B189,"|")</f>
        <v>Matías Ferrero</v>
      </c>
      <c r="H189" s="84" t="str">
        <v>Software Engineer</v>
      </c>
      <c r="I189" s="84">
        <f t="shared" si="3"/>
        <v>0</v>
      </c>
    </row>
    <row r="190" spans="2:9">
      <c r="B190" s="84" t="str">
        <v>Matías Ferrero|Software Engineer</v>
      </c>
      <c r="C190" s="84">
        <v>0</v>
      </c>
      <c r="G190" s="84" t="str" cm="1">
        <f t="array" ref="G190:H190">_xlfn.TEXTSPLIT(B190,"|")</f>
        <v>Matías Ferrero</v>
      </c>
      <c r="H190" s="84" t="str">
        <v>Software Engineer</v>
      </c>
      <c r="I190" s="84">
        <f t="shared" si="3"/>
        <v>0</v>
      </c>
    </row>
    <row r="191" spans="2:9">
      <c r="B191" s="84" t="str">
        <v>Matías Ferrero|Software Engineer</v>
      </c>
      <c r="C191" s="84">
        <v>4</v>
      </c>
      <c r="G191" s="84" t="str" cm="1">
        <f t="array" ref="G191:H191">_xlfn.TEXTSPLIT(B191,"|")</f>
        <v>Matías Ferrero</v>
      </c>
      <c r="H191" s="84" t="str">
        <v>Software Engineer</v>
      </c>
      <c r="I191" s="84">
        <f t="shared" si="3"/>
        <v>4</v>
      </c>
    </row>
    <row r="192" spans="2:9">
      <c r="B192" s="84" t="str">
        <v>Matías Ferrero|Software Engineer</v>
      </c>
      <c r="C192" s="84">
        <v>0</v>
      </c>
      <c r="G192" s="84" t="str" cm="1">
        <f t="array" ref="G192:H192">_xlfn.TEXTSPLIT(B192,"|")</f>
        <v>Matías Ferrero</v>
      </c>
      <c r="H192" s="84" t="str">
        <v>Software Engineer</v>
      </c>
      <c r="I192" s="84">
        <f t="shared" si="3"/>
        <v>0</v>
      </c>
    </row>
    <row r="193" spans="2:9">
      <c r="B193" s="84" t="str">
        <v>Matías Ferrero|Software Engineer</v>
      </c>
      <c r="C193" s="84">
        <v>0</v>
      </c>
      <c r="G193" s="84" t="str" cm="1">
        <f t="array" ref="G193:H193">_xlfn.TEXTSPLIT(B193,"|")</f>
        <v>Matías Ferrero</v>
      </c>
      <c r="H193" s="84" t="str">
        <v>Software Engineer</v>
      </c>
      <c r="I193" s="84">
        <f t="shared" si="3"/>
        <v>0</v>
      </c>
    </row>
    <row r="194" spans="2:9">
      <c r="B194" s="84" t="str">
        <v>Matías Ferrero|Software Engineer</v>
      </c>
      <c r="C194" s="84">
        <v>8</v>
      </c>
      <c r="G194" s="84" t="str" cm="1">
        <f t="array" ref="G194:H194">_xlfn.TEXTSPLIT(B194,"|")</f>
        <v>Matías Ferrero</v>
      </c>
      <c r="H194" s="84" t="str">
        <v>Software Engineer</v>
      </c>
      <c r="I194" s="84">
        <f t="shared" si="3"/>
        <v>8</v>
      </c>
    </row>
    <row r="195" spans="2:9">
      <c r="B195" s="84" t="str">
        <v>Matías Ferrero|Software Engineer</v>
      </c>
      <c r="C195" s="84">
        <v>0</v>
      </c>
      <c r="G195" s="84" t="str" cm="1">
        <f t="array" ref="G195:H195">_xlfn.TEXTSPLIT(B195,"|")</f>
        <v>Matías Ferrero</v>
      </c>
      <c r="H195" s="84" t="str">
        <v>Software Engineer</v>
      </c>
      <c r="I195" s="84">
        <f t="shared" si="3"/>
        <v>0</v>
      </c>
    </row>
    <row r="196" spans="2:9">
      <c r="B196" s="84" t="str">
        <v>Matías Ferrero|Software Engineer</v>
      </c>
      <c r="C196" s="84">
        <v>0</v>
      </c>
      <c r="G196" s="84" t="str" cm="1">
        <f t="array" ref="G196:H196">_xlfn.TEXTSPLIT(B196,"|")</f>
        <v>Matías Ferrero</v>
      </c>
      <c r="H196" s="84" t="str">
        <v>Software Engineer</v>
      </c>
      <c r="I196" s="84">
        <f t="shared" si="3"/>
        <v>0</v>
      </c>
    </row>
    <row r="197" spans="2:9">
      <c r="B197" s="84" t="str">
        <v>Matías Ferrero|Software Engineer</v>
      </c>
      <c r="C197" s="84">
        <v>0</v>
      </c>
      <c r="G197" s="84" t="str" cm="1">
        <f t="array" ref="G197:H197">_xlfn.TEXTSPLIT(B197,"|")</f>
        <v>Matías Ferrero</v>
      </c>
      <c r="H197" s="84" t="str">
        <v>Software Engineer</v>
      </c>
      <c r="I197" s="84">
        <f t="shared" si="3"/>
        <v>0</v>
      </c>
    </row>
    <row r="198" spans="2:9">
      <c r="B198" s="84" t="str">
        <v>Matías Ferrero|Software Engineer</v>
      </c>
      <c r="C198" s="84">
        <v>3</v>
      </c>
      <c r="G198" s="84" t="str" cm="1">
        <f t="array" ref="G198:H198">_xlfn.TEXTSPLIT(B198,"|")</f>
        <v>Matías Ferrero</v>
      </c>
      <c r="H198" s="84" t="str">
        <v>Software Engineer</v>
      </c>
      <c r="I198" s="84">
        <f t="shared" si="3"/>
        <v>3</v>
      </c>
    </row>
    <row r="199" spans="2:9">
      <c r="B199" s="84" t="str">
        <v>Matías Ferrero|Software Engineer</v>
      </c>
      <c r="C199" s="84">
        <v>7</v>
      </c>
      <c r="G199" s="84" t="str" cm="1">
        <f t="array" ref="G199:H199">_xlfn.TEXTSPLIT(B199,"|")</f>
        <v>Matías Ferrero</v>
      </c>
      <c r="H199" s="84" t="str">
        <v>Software Engineer</v>
      </c>
      <c r="I199" s="84">
        <f t="shared" si="3"/>
        <v>7</v>
      </c>
    </row>
    <row r="200" spans="2:9">
      <c r="B200" s="84" t="str">
        <v>Matías Ferrero|Software Engineer</v>
      </c>
      <c r="C200" s="84">
        <v>0</v>
      </c>
      <c r="G200" s="84" t="str" cm="1">
        <f t="array" ref="G200:H200">_xlfn.TEXTSPLIT(B200,"|")</f>
        <v>Matías Ferrero</v>
      </c>
      <c r="H200" s="84" t="str">
        <v>Software Engineer</v>
      </c>
      <c r="I200" s="84">
        <f t="shared" si="3"/>
        <v>0</v>
      </c>
    </row>
    <row r="201" spans="2:9">
      <c r="B201" s="84" t="str">
        <v>Matías Ferrero|Software Engineer</v>
      </c>
      <c r="C201" s="84">
        <v>8</v>
      </c>
      <c r="G201" s="84" t="str" cm="1">
        <f t="array" ref="G201:H201">_xlfn.TEXTSPLIT(B201,"|")</f>
        <v>Matías Ferrero</v>
      </c>
      <c r="H201" s="84" t="str">
        <v>Software Engineer</v>
      </c>
      <c r="I201" s="84">
        <f t="shared" si="3"/>
        <v>8</v>
      </c>
    </row>
    <row r="202" spans="2:9">
      <c r="B202" s="84" t="str">
        <v>Matías Ferrero|Software Engineer</v>
      </c>
      <c r="C202" s="84">
        <v>0</v>
      </c>
      <c r="G202" s="84" t="str" cm="1">
        <f t="array" ref="G202:H202">_xlfn.TEXTSPLIT(B202,"|")</f>
        <v>Matías Ferrero</v>
      </c>
      <c r="H202" s="84" t="str">
        <v>Software Engineer</v>
      </c>
      <c r="I202" s="84">
        <f t="shared" si="3"/>
        <v>0</v>
      </c>
    </row>
    <row r="203" spans="2:9">
      <c r="B203" s="84" t="str">
        <v>Matías Ferrero|Software Engineer</v>
      </c>
      <c r="C203" s="84">
        <v>4</v>
      </c>
      <c r="G203" s="84" t="str" cm="1">
        <f t="array" ref="G203:H203">_xlfn.TEXTSPLIT(B203,"|")</f>
        <v>Matías Ferrero</v>
      </c>
      <c r="H203" s="84" t="str">
        <v>Software Engineer</v>
      </c>
      <c r="I203" s="84">
        <f t="shared" si="3"/>
        <v>4</v>
      </c>
    </row>
    <row r="204" spans="2:9">
      <c r="B204" s="84" t="str">
        <v>Matías Ferrero|Software Engineer</v>
      </c>
      <c r="C204" s="84">
        <v>0</v>
      </c>
      <c r="G204" s="84" t="str" cm="1">
        <f t="array" ref="G204:H204">_xlfn.TEXTSPLIT(B204,"|")</f>
        <v>Matías Ferrero</v>
      </c>
      <c r="H204" s="84" t="str">
        <v>Software Engineer</v>
      </c>
      <c r="I204" s="84">
        <f t="shared" si="3"/>
        <v>0</v>
      </c>
    </row>
    <row r="205" spans="2:9">
      <c r="B205" s="84" t="str">
        <v>Matías Ferrero|Software Engineer</v>
      </c>
      <c r="C205" s="84">
        <v>0</v>
      </c>
      <c r="G205" s="84" t="str" cm="1">
        <f t="array" ref="G205:H205">_xlfn.TEXTSPLIT(B205,"|")</f>
        <v>Matías Ferrero</v>
      </c>
      <c r="H205" s="84" t="str">
        <v>Software Engineer</v>
      </c>
      <c r="I205" s="84">
        <f t="shared" si="3"/>
        <v>0</v>
      </c>
    </row>
    <row r="206" spans="2:9">
      <c r="B206" s="84" t="str">
        <v>Matías Ferrero|Software Engineer</v>
      </c>
      <c r="C206" s="84">
        <v>3</v>
      </c>
      <c r="G206" s="84" t="str" cm="1">
        <f t="array" ref="G206:H206">_xlfn.TEXTSPLIT(B206,"|")</f>
        <v>Matías Ferrero</v>
      </c>
      <c r="H206" s="84" t="str">
        <v>Software Engineer</v>
      </c>
      <c r="I206" s="84">
        <f t="shared" si="3"/>
        <v>3</v>
      </c>
    </row>
    <row r="207" spans="2:9">
      <c r="B207" s="84" t="str">
        <v>Matías Ferrero|Software Engineer</v>
      </c>
      <c r="C207" s="84">
        <v>2</v>
      </c>
      <c r="G207" s="84" t="str" cm="1">
        <f t="array" ref="G207:H207">_xlfn.TEXTSPLIT(B207,"|")</f>
        <v>Matías Ferrero</v>
      </c>
      <c r="H207" s="84" t="str">
        <v>Software Engineer</v>
      </c>
      <c r="I207" s="84">
        <f t="shared" si="3"/>
        <v>2</v>
      </c>
    </row>
    <row r="208" spans="2:9">
      <c r="B208" s="84" t="str">
        <v>Matías Ferrero|Software Engineer</v>
      </c>
      <c r="C208" s="84">
        <v>0</v>
      </c>
      <c r="G208" s="84" t="str" cm="1">
        <f t="array" ref="G208:H208">_xlfn.TEXTSPLIT(B208,"|")</f>
        <v>Matías Ferrero</v>
      </c>
      <c r="H208" s="84" t="str">
        <v>Software Engineer</v>
      </c>
      <c r="I208" s="84">
        <f t="shared" si="3"/>
        <v>0</v>
      </c>
    </row>
    <row r="209" spans="2:9">
      <c r="B209" s="84" t="str">
        <v>Matías Ferrero|Software Engineer</v>
      </c>
      <c r="C209" s="84">
        <v>0</v>
      </c>
      <c r="G209" s="84" t="str" cm="1">
        <f t="array" ref="G209:H209">_xlfn.TEXTSPLIT(B209,"|")</f>
        <v>Matías Ferrero</v>
      </c>
      <c r="H209" s="84" t="str">
        <v>Software Engineer</v>
      </c>
      <c r="I209" s="84">
        <f t="shared" si="3"/>
        <v>0</v>
      </c>
    </row>
    <row r="210" spans="2:9">
      <c r="B210" s="84" t="str">
        <v>Nia Okafor|Payload Scientist</v>
      </c>
      <c r="C210" s="84">
        <v>0</v>
      </c>
      <c r="G210" s="84" t="str" cm="1">
        <f t="array" ref="G210:H210">_xlfn.TEXTSPLIT(B210,"|")</f>
        <v>Nia Okafor</v>
      </c>
      <c r="H210" s="84" t="str">
        <v>Payload Scientist</v>
      </c>
      <c r="I210" s="84">
        <f t="shared" si="3"/>
        <v>0</v>
      </c>
    </row>
    <row r="211" spans="2:9">
      <c r="B211" s="84" t="str">
        <v>Nia Okafor|Payload Scientist</v>
      </c>
      <c r="C211" s="84">
        <v>0</v>
      </c>
      <c r="G211" s="84" t="str" cm="1">
        <f t="array" ref="G211:H211">_xlfn.TEXTSPLIT(B211,"|")</f>
        <v>Nia Okafor</v>
      </c>
      <c r="H211" s="84" t="str">
        <v>Payload Scientist</v>
      </c>
      <c r="I211" s="84">
        <f t="shared" ref="I211:I274" si="4">C211</f>
        <v>0</v>
      </c>
    </row>
    <row r="212" spans="2:9">
      <c r="B212" s="84" t="str">
        <v>Nia Okafor|Payload Scientist</v>
      </c>
      <c r="C212" s="84">
        <v>0</v>
      </c>
      <c r="G212" s="84" t="str" cm="1">
        <f t="array" ref="G212:H212">_xlfn.TEXTSPLIT(B212,"|")</f>
        <v>Nia Okafor</v>
      </c>
      <c r="H212" s="84" t="str">
        <v>Payload Scientist</v>
      </c>
      <c r="I212" s="84">
        <f t="shared" si="4"/>
        <v>0</v>
      </c>
    </row>
    <row r="213" spans="2:9">
      <c r="B213" s="84" t="str">
        <v>Nia Okafor|Payload Scientist</v>
      </c>
      <c r="C213" s="84">
        <v>0</v>
      </c>
      <c r="G213" s="84" t="str" cm="1">
        <f t="array" ref="G213:H213">_xlfn.TEXTSPLIT(B213,"|")</f>
        <v>Nia Okafor</v>
      </c>
      <c r="H213" s="84" t="str">
        <v>Payload Scientist</v>
      </c>
      <c r="I213" s="84">
        <f t="shared" si="4"/>
        <v>0</v>
      </c>
    </row>
    <row r="214" spans="2:9">
      <c r="B214" s="84" t="str">
        <v>Nia Okafor|Payload Scientist</v>
      </c>
      <c r="C214" s="84">
        <v>0</v>
      </c>
      <c r="G214" s="84" t="str" cm="1">
        <f t="array" ref="G214:H214">_xlfn.TEXTSPLIT(B214,"|")</f>
        <v>Nia Okafor</v>
      </c>
      <c r="H214" s="84" t="str">
        <v>Payload Scientist</v>
      </c>
      <c r="I214" s="84">
        <f t="shared" si="4"/>
        <v>0</v>
      </c>
    </row>
    <row r="215" spans="2:9">
      <c r="B215" s="84" t="str">
        <v>Nia Okafor|Payload Scientist</v>
      </c>
      <c r="C215" s="84">
        <v>8</v>
      </c>
      <c r="G215" s="84" t="str" cm="1">
        <f t="array" ref="G215:H215">_xlfn.TEXTSPLIT(B215,"|")</f>
        <v>Nia Okafor</v>
      </c>
      <c r="H215" s="84" t="str">
        <v>Payload Scientist</v>
      </c>
      <c r="I215" s="84">
        <f t="shared" si="4"/>
        <v>8</v>
      </c>
    </row>
    <row r="216" spans="2:9">
      <c r="B216" s="84" t="str">
        <v>Nia Okafor|Payload Scientist</v>
      </c>
      <c r="C216" s="84">
        <v>0</v>
      </c>
      <c r="G216" s="84" t="str" cm="1">
        <f t="array" ref="G216:H216">_xlfn.TEXTSPLIT(B216,"|")</f>
        <v>Nia Okafor</v>
      </c>
      <c r="H216" s="84" t="str">
        <v>Payload Scientist</v>
      </c>
      <c r="I216" s="84">
        <f t="shared" si="4"/>
        <v>0</v>
      </c>
    </row>
    <row r="217" spans="2:9">
      <c r="B217" s="84" t="str">
        <v>Nia Okafor|Payload Scientist</v>
      </c>
      <c r="C217" s="84">
        <v>0</v>
      </c>
      <c r="G217" s="84" t="str" cm="1">
        <f t="array" ref="G217:H217">_xlfn.TEXTSPLIT(B217,"|")</f>
        <v>Nia Okafor</v>
      </c>
      <c r="H217" s="84" t="str">
        <v>Payload Scientist</v>
      </c>
      <c r="I217" s="84">
        <f t="shared" si="4"/>
        <v>0</v>
      </c>
    </row>
    <row r="218" spans="2:9">
      <c r="B218" s="84" t="str">
        <v>Nia Okafor|Payload Scientist</v>
      </c>
      <c r="C218" s="84">
        <v>0</v>
      </c>
      <c r="G218" s="84" t="str" cm="1">
        <f t="array" ref="G218:H218">_xlfn.TEXTSPLIT(B218,"|")</f>
        <v>Nia Okafor</v>
      </c>
      <c r="H218" s="84" t="str">
        <v>Payload Scientist</v>
      </c>
      <c r="I218" s="84">
        <f t="shared" si="4"/>
        <v>0</v>
      </c>
    </row>
    <row r="219" spans="2:9">
      <c r="B219" s="84" t="str">
        <v>Nia Okafor|Payload Scientist</v>
      </c>
      <c r="C219" s="84">
        <v>0</v>
      </c>
      <c r="G219" s="84" t="str" cm="1">
        <f t="array" ref="G219:H219">_xlfn.TEXTSPLIT(B219,"|")</f>
        <v>Nia Okafor</v>
      </c>
      <c r="H219" s="84" t="str">
        <v>Payload Scientist</v>
      </c>
      <c r="I219" s="84">
        <f t="shared" si="4"/>
        <v>0</v>
      </c>
    </row>
    <row r="220" spans="2:9">
      <c r="B220" s="84" t="str">
        <v>Nia Okafor|Payload Scientist</v>
      </c>
      <c r="C220" s="84">
        <v>0</v>
      </c>
      <c r="G220" s="84" t="str" cm="1">
        <f t="array" ref="G220:H220">_xlfn.TEXTSPLIT(B220,"|")</f>
        <v>Nia Okafor</v>
      </c>
      <c r="H220" s="84" t="str">
        <v>Payload Scientist</v>
      </c>
      <c r="I220" s="84">
        <f t="shared" si="4"/>
        <v>0</v>
      </c>
    </row>
    <row r="221" spans="2:9">
      <c r="B221" s="84" t="str">
        <v>Nia Okafor|Payload Scientist</v>
      </c>
      <c r="C221" s="84">
        <v>0</v>
      </c>
      <c r="G221" s="84" t="str" cm="1">
        <f t="array" ref="G221:H221">_xlfn.TEXTSPLIT(B221,"|")</f>
        <v>Nia Okafor</v>
      </c>
      <c r="H221" s="84" t="str">
        <v>Payload Scientist</v>
      </c>
      <c r="I221" s="84">
        <f t="shared" si="4"/>
        <v>0</v>
      </c>
    </row>
    <row r="222" spans="2:9">
      <c r="B222" s="84" t="str">
        <v>Nia Okafor|Payload Scientist</v>
      </c>
      <c r="C222" s="84">
        <v>4</v>
      </c>
      <c r="G222" s="84" t="str" cm="1">
        <f t="array" ref="G222:H222">_xlfn.TEXTSPLIT(B222,"|")</f>
        <v>Nia Okafor</v>
      </c>
      <c r="H222" s="84" t="str">
        <v>Payload Scientist</v>
      </c>
      <c r="I222" s="84">
        <f t="shared" si="4"/>
        <v>4</v>
      </c>
    </row>
    <row r="223" spans="2:9">
      <c r="B223" s="84" t="str">
        <v>Nia Okafor|Payload Scientist</v>
      </c>
      <c r="C223" s="84">
        <v>0</v>
      </c>
      <c r="G223" s="84" t="str" cm="1">
        <f t="array" ref="G223:H223">_xlfn.TEXTSPLIT(B223,"|")</f>
        <v>Nia Okafor</v>
      </c>
      <c r="H223" s="84" t="str">
        <v>Payload Scientist</v>
      </c>
      <c r="I223" s="84">
        <f t="shared" si="4"/>
        <v>0</v>
      </c>
    </row>
    <row r="224" spans="2:9">
      <c r="B224" s="84" t="str">
        <v>Nia Okafor|Payload Scientist</v>
      </c>
      <c r="C224" s="84">
        <v>6</v>
      </c>
      <c r="G224" s="84" t="str" cm="1">
        <f t="array" ref="G224:H224">_xlfn.TEXTSPLIT(B224,"|")</f>
        <v>Nia Okafor</v>
      </c>
      <c r="H224" s="84" t="str">
        <v>Payload Scientist</v>
      </c>
      <c r="I224" s="84">
        <f t="shared" si="4"/>
        <v>6</v>
      </c>
    </row>
    <row r="225" spans="2:9">
      <c r="B225" s="84" t="str">
        <v>Nia Okafor|Payload Scientist</v>
      </c>
      <c r="C225" s="84">
        <v>0</v>
      </c>
      <c r="G225" s="84" t="str" cm="1">
        <f t="array" ref="G225:H225">_xlfn.TEXTSPLIT(B225,"|")</f>
        <v>Nia Okafor</v>
      </c>
      <c r="H225" s="84" t="str">
        <v>Payload Scientist</v>
      </c>
      <c r="I225" s="84">
        <f t="shared" si="4"/>
        <v>0</v>
      </c>
    </row>
    <row r="226" spans="2:9">
      <c r="B226" s="84" t="str">
        <v>Nia Okafor|Payload Scientist</v>
      </c>
      <c r="C226" s="84">
        <v>3</v>
      </c>
      <c r="G226" s="84" t="str" cm="1">
        <f t="array" ref="G226:H226">_xlfn.TEXTSPLIT(B226,"|")</f>
        <v>Nia Okafor</v>
      </c>
      <c r="H226" s="84" t="str">
        <v>Payload Scientist</v>
      </c>
      <c r="I226" s="84">
        <f t="shared" si="4"/>
        <v>3</v>
      </c>
    </row>
    <row r="227" spans="2:9">
      <c r="B227" s="84" t="str">
        <v>Nia Okafor|Payload Scientist</v>
      </c>
      <c r="C227" s="84">
        <v>0</v>
      </c>
      <c r="G227" s="84" t="str" cm="1">
        <f t="array" ref="G227:H227">_xlfn.TEXTSPLIT(B227,"|")</f>
        <v>Nia Okafor</v>
      </c>
      <c r="H227" s="84" t="str">
        <v>Payload Scientist</v>
      </c>
      <c r="I227" s="84">
        <f t="shared" si="4"/>
        <v>0</v>
      </c>
    </row>
    <row r="228" spans="2:9">
      <c r="B228" s="84" t="str">
        <v>Nia Okafor|Payload Scientist</v>
      </c>
      <c r="C228" s="84">
        <v>8</v>
      </c>
      <c r="G228" s="84" t="str" cm="1">
        <f t="array" ref="G228:H228">_xlfn.TEXTSPLIT(B228,"|")</f>
        <v>Nia Okafor</v>
      </c>
      <c r="H228" s="84" t="str">
        <v>Payload Scientist</v>
      </c>
      <c r="I228" s="84">
        <f t="shared" si="4"/>
        <v>8</v>
      </c>
    </row>
    <row r="229" spans="2:9">
      <c r="B229" s="84" t="str">
        <v>Nia Okafor|Payload Scientist</v>
      </c>
      <c r="C229" s="84">
        <v>7</v>
      </c>
      <c r="G229" s="84" t="str" cm="1">
        <f t="array" ref="G229:H229">_xlfn.TEXTSPLIT(B229,"|")</f>
        <v>Nia Okafor</v>
      </c>
      <c r="H229" s="84" t="str">
        <v>Payload Scientist</v>
      </c>
      <c r="I229" s="84">
        <f t="shared" si="4"/>
        <v>7</v>
      </c>
    </row>
    <row r="230" spans="2:9">
      <c r="B230" s="84" t="str">
        <v>Nia Okafor|Payload Scientist</v>
      </c>
      <c r="C230" s="84">
        <v>0</v>
      </c>
      <c r="G230" s="84" t="str" cm="1">
        <f t="array" ref="G230:H230">_xlfn.TEXTSPLIT(B230,"|")</f>
        <v>Nia Okafor</v>
      </c>
      <c r="H230" s="84" t="str">
        <v>Payload Scientist</v>
      </c>
      <c r="I230" s="84">
        <f t="shared" si="4"/>
        <v>0</v>
      </c>
    </row>
    <row r="231" spans="2:9">
      <c r="B231" s="84" t="str">
        <v>Nia Okafor|Payload Scientist</v>
      </c>
      <c r="C231" s="84">
        <v>0</v>
      </c>
      <c r="G231" s="84" t="str" cm="1">
        <f t="array" ref="G231:H231">_xlfn.TEXTSPLIT(B231,"|")</f>
        <v>Nia Okafor</v>
      </c>
      <c r="H231" s="84" t="str">
        <v>Payload Scientist</v>
      </c>
      <c r="I231" s="84">
        <f t="shared" si="4"/>
        <v>0</v>
      </c>
    </row>
    <row r="232" spans="2:9">
      <c r="B232" s="84" t="str">
        <v>Nia Okafor|Payload Scientist</v>
      </c>
      <c r="C232" s="84">
        <v>0</v>
      </c>
      <c r="G232" s="84" t="str" cm="1">
        <f t="array" ref="G232:H232">_xlfn.TEXTSPLIT(B232,"|")</f>
        <v>Nia Okafor</v>
      </c>
      <c r="H232" s="84" t="str">
        <v>Payload Scientist</v>
      </c>
      <c r="I232" s="84">
        <f t="shared" si="4"/>
        <v>0</v>
      </c>
    </row>
    <row r="233" spans="2:9">
      <c r="B233" s="84" t="str">
        <v>Nia Okafor|Payload Scientist</v>
      </c>
      <c r="C233" s="84">
        <v>1</v>
      </c>
      <c r="G233" s="84" t="str" cm="1">
        <f t="array" ref="G233:H233">_xlfn.TEXTSPLIT(B233,"|")</f>
        <v>Nia Okafor</v>
      </c>
      <c r="H233" s="84" t="str">
        <v>Payload Scientist</v>
      </c>
      <c r="I233" s="84">
        <f t="shared" si="4"/>
        <v>1</v>
      </c>
    </row>
    <row r="234" spans="2:9">
      <c r="B234" s="84" t="str">
        <v>Nia Okafor|Payload Scientist</v>
      </c>
      <c r="C234" s="84">
        <v>0</v>
      </c>
      <c r="G234" s="84" t="str" cm="1">
        <f t="array" ref="G234:H234">_xlfn.TEXTSPLIT(B234,"|")</f>
        <v>Nia Okafor</v>
      </c>
      <c r="H234" s="84" t="str">
        <v>Payload Scientist</v>
      </c>
      <c r="I234" s="84">
        <f t="shared" si="4"/>
        <v>0</v>
      </c>
    </row>
    <row r="235" spans="2:9">
      <c r="B235" s="84" t="str">
        <v>Nia Okafor|Payload Scientist</v>
      </c>
      <c r="C235" s="84">
        <v>0</v>
      </c>
      <c r="G235" s="84" t="str" cm="1">
        <f t="array" ref="G235:H235">_xlfn.TEXTSPLIT(B235,"|")</f>
        <v>Nia Okafor</v>
      </c>
      <c r="H235" s="84" t="str">
        <v>Payload Scientist</v>
      </c>
      <c r="I235" s="84">
        <f t="shared" si="4"/>
        <v>0</v>
      </c>
    </row>
    <row r="236" spans="2:9">
      <c r="B236" s="84" t="str">
        <v>Nia Okafor|Payload Scientist</v>
      </c>
      <c r="C236" s="84">
        <v>0</v>
      </c>
      <c r="G236" s="84" t="str" cm="1">
        <f t="array" ref="G236:H236">_xlfn.TEXTSPLIT(B236,"|")</f>
        <v>Nia Okafor</v>
      </c>
      <c r="H236" s="84" t="str">
        <v>Payload Scientist</v>
      </c>
      <c r="I236" s="84">
        <f t="shared" si="4"/>
        <v>0</v>
      </c>
    </row>
    <row r="237" spans="2:9">
      <c r="B237" s="84" t="str">
        <v>Nia Okafor|Payload Scientist</v>
      </c>
      <c r="C237" s="84">
        <v>0</v>
      </c>
      <c r="G237" s="84" t="str" cm="1">
        <f t="array" ref="G237:H237">_xlfn.TEXTSPLIT(B237,"|")</f>
        <v>Nia Okafor</v>
      </c>
      <c r="H237" s="84" t="str">
        <v>Payload Scientist</v>
      </c>
      <c r="I237" s="84">
        <f t="shared" si="4"/>
        <v>0</v>
      </c>
    </row>
    <row r="238" spans="2:9">
      <c r="B238" s="84" t="str">
        <v>Nia Okafor|Payload Scientist</v>
      </c>
      <c r="C238" s="84">
        <v>0</v>
      </c>
      <c r="G238" s="84" t="str" cm="1">
        <f t="array" ref="G238:H238">_xlfn.TEXTSPLIT(B238,"|")</f>
        <v>Nia Okafor</v>
      </c>
      <c r="H238" s="84" t="str">
        <v>Payload Scientist</v>
      </c>
      <c r="I238" s="84">
        <f t="shared" si="4"/>
        <v>0</v>
      </c>
    </row>
    <row r="239" spans="2:9">
      <c r="B239" s="84" t="str">
        <v>Nia Okafor|Payload Scientist</v>
      </c>
      <c r="C239" s="84">
        <v>0</v>
      </c>
      <c r="G239" s="84" t="str" cm="1">
        <f t="array" ref="G239:H239">_xlfn.TEXTSPLIT(B239,"|")</f>
        <v>Nia Okafor</v>
      </c>
      <c r="H239" s="84" t="str">
        <v>Payload Scientist</v>
      </c>
      <c r="I239" s="84">
        <f t="shared" si="4"/>
        <v>0</v>
      </c>
    </row>
    <row r="240" spans="2:9">
      <c r="B240" s="84" t="str">
        <v>Nia Okafor|Payload Scientist</v>
      </c>
      <c r="C240" s="84">
        <v>0</v>
      </c>
      <c r="G240" s="84" t="str" cm="1">
        <f t="array" ref="G240:H240">_xlfn.TEXTSPLIT(B240,"|")</f>
        <v>Nia Okafor</v>
      </c>
      <c r="H240" s="84" t="str">
        <v>Payload Scientist</v>
      </c>
      <c r="I240" s="84">
        <f t="shared" si="4"/>
        <v>0</v>
      </c>
    </row>
    <row r="241" spans="2:9">
      <c r="B241" s="84" t="str">
        <v>Nia Okafor|Payload Scientist</v>
      </c>
      <c r="C241" s="84">
        <v>8</v>
      </c>
      <c r="G241" s="84" t="str" cm="1">
        <f t="array" ref="G241:H241">_xlfn.TEXTSPLIT(B241,"|")</f>
        <v>Nia Okafor</v>
      </c>
      <c r="H241" s="84" t="str">
        <v>Payload Scientist</v>
      </c>
      <c r="I241" s="84">
        <f t="shared" si="4"/>
        <v>8</v>
      </c>
    </row>
    <row r="242" spans="2:9">
      <c r="B242" s="84" t="str">
        <v>Nia Okafor|Payload Scientist</v>
      </c>
      <c r="C242" s="84">
        <v>0</v>
      </c>
      <c r="G242" s="84" t="str" cm="1">
        <f t="array" ref="G242:H242">_xlfn.TEXTSPLIT(B242,"|")</f>
        <v>Nia Okafor</v>
      </c>
      <c r="H242" s="84" t="str">
        <v>Payload Scientist</v>
      </c>
      <c r="I242" s="84">
        <f t="shared" si="4"/>
        <v>0</v>
      </c>
    </row>
    <row r="243" spans="2:9">
      <c r="B243" s="84" t="str">
        <v>Nia Okafor|Payload Scientist</v>
      </c>
      <c r="C243" s="84">
        <v>3</v>
      </c>
      <c r="G243" s="84" t="str" cm="1">
        <f t="array" ref="G243:H243">_xlfn.TEXTSPLIT(B243,"|")</f>
        <v>Nia Okafor</v>
      </c>
      <c r="H243" s="84" t="str">
        <v>Payload Scientist</v>
      </c>
      <c r="I243" s="84">
        <f t="shared" si="4"/>
        <v>3</v>
      </c>
    </row>
    <row r="244" spans="2:9">
      <c r="B244" s="84" t="str">
        <v>Nia Okafor|Payload Scientist</v>
      </c>
      <c r="C244" s="84">
        <v>8</v>
      </c>
      <c r="G244" s="84" t="str" cm="1">
        <f t="array" ref="G244:H244">_xlfn.TEXTSPLIT(B244,"|")</f>
        <v>Nia Okafor</v>
      </c>
      <c r="H244" s="84" t="str">
        <v>Payload Scientist</v>
      </c>
      <c r="I244" s="84">
        <f t="shared" si="4"/>
        <v>8</v>
      </c>
    </row>
    <row r="245" spans="2:9">
      <c r="B245" s="84" t="str">
        <v>Nia Okafor|Payload Scientist</v>
      </c>
      <c r="C245" s="84">
        <v>3</v>
      </c>
      <c r="G245" s="84" t="str" cm="1">
        <f t="array" ref="G245:H245">_xlfn.TEXTSPLIT(B245,"|")</f>
        <v>Nia Okafor</v>
      </c>
      <c r="H245" s="84" t="str">
        <v>Payload Scientist</v>
      </c>
      <c r="I245" s="84">
        <f t="shared" si="4"/>
        <v>3</v>
      </c>
    </row>
    <row r="246" spans="2:9">
      <c r="B246" s="84" t="str">
        <v>Nia Okafor|Payload Scientist</v>
      </c>
      <c r="C246" s="84">
        <v>6</v>
      </c>
      <c r="G246" s="84" t="str" cm="1">
        <f t="array" ref="G246:H246">_xlfn.TEXTSPLIT(B246,"|")</f>
        <v>Nia Okafor</v>
      </c>
      <c r="H246" s="84" t="str">
        <v>Payload Scientist</v>
      </c>
      <c r="I246" s="84">
        <f t="shared" si="4"/>
        <v>6</v>
      </c>
    </row>
    <row r="247" spans="2:9">
      <c r="B247" s="84" t="str">
        <v>Nia Okafor|Payload Scientist</v>
      </c>
      <c r="C247" s="84">
        <v>0</v>
      </c>
      <c r="G247" s="84" t="str" cm="1">
        <f t="array" ref="G247:H247">_xlfn.TEXTSPLIT(B247,"|")</f>
        <v>Nia Okafor</v>
      </c>
      <c r="H247" s="84" t="str">
        <v>Payload Scientist</v>
      </c>
      <c r="I247" s="84">
        <f t="shared" si="4"/>
        <v>0</v>
      </c>
    </row>
    <row r="248" spans="2:9">
      <c r="B248" s="84" t="str">
        <v>Nia Okafor|Payload Scientist</v>
      </c>
      <c r="C248" s="84">
        <v>4</v>
      </c>
      <c r="G248" s="84" t="str" cm="1">
        <f t="array" ref="G248:H248">_xlfn.TEXTSPLIT(B248,"|")</f>
        <v>Nia Okafor</v>
      </c>
      <c r="H248" s="84" t="str">
        <v>Payload Scientist</v>
      </c>
      <c r="I248" s="84">
        <f t="shared" si="4"/>
        <v>4</v>
      </c>
    </row>
    <row r="249" spans="2:9">
      <c r="B249" s="84" t="str">
        <v>Nia Okafor|Payload Scientist</v>
      </c>
      <c r="C249" s="84">
        <v>8</v>
      </c>
      <c r="G249" s="84" t="str" cm="1">
        <f t="array" ref="G249:H249">_xlfn.TEXTSPLIT(B249,"|")</f>
        <v>Nia Okafor</v>
      </c>
      <c r="H249" s="84" t="str">
        <v>Payload Scientist</v>
      </c>
      <c r="I249" s="84">
        <f t="shared" si="4"/>
        <v>8</v>
      </c>
    </row>
    <row r="250" spans="2:9">
      <c r="B250" s="84" t="str">
        <v>Nia Okafor|Payload Scientist</v>
      </c>
      <c r="C250" s="84">
        <v>0</v>
      </c>
      <c r="G250" s="84" t="str" cm="1">
        <f t="array" ref="G250:H250">_xlfn.TEXTSPLIT(B250,"|")</f>
        <v>Nia Okafor</v>
      </c>
      <c r="H250" s="84" t="str">
        <v>Payload Scientist</v>
      </c>
      <c r="I250" s="84">
        <f t="shared" si="4"/>
        <v>0</v>
      </c>
    </row>
    <row r="251" spans="2:9">
      <c r="B251" s="84" t="str">
        <v>Nia Okafor|Payload Scientist</v>
      </c>
      <c r="C251" s="84">
        <v>0</v>
      </c>
      <c r="G251" s="84" t="str" cm="1">
        <f t="array" ref="G251:H251">_xlfn.TEXTSPLIT(B251,"|")</f>
        <v>Nia Okafor</v>
      </c>
      <c r="H251" s="84" t="str">
        <v>Payload Scientist</v>
      </c>
      <c r="I251" s="84">
        <f t="shared" si="4"/>
        <v>0</v>
      </c>
    </row>
    <row r="252" spans="2:9">
      <c r="B252" s="84" t="str">
        <v>Nia Okafor|Payload Scientist</v>
      </c>
      <c r="C252" s="84">
        <v>0</v>
      </c>
      <c r="G252" s="84" t="str" cm="1">
        <f t="array" ref="G252:H252">_xlfn.TEXTSPLIT(B252,"|")</f>
        <v>Nia Okafor</v>
      </c>
      <c r="H252" s="84" t="str">
        <v>Payload Scientist</v>
      </c>
      <c r="I252" s="84">
        <f t="shared" si="4"/>
        <v>0</v>
      </c>
    </row>
    <row r="253" spans="2:9">
      <c r="B253" s="84" t="str">
        <v>Nia Okafor|Payload Scientist</v>
      </c>
      <c r="C253" s="84">
        <v>3</v>
      </c>
      <c r="G253" s="84" t="str" cm="1">
        <f t="array" ref="G253:H253">_xlfn.TEXTSPLIT(B253,"|")</f>
        <v>Nia Okafor</v>
      </c>
      <c r="H253" s="84" t="str">
        <v>Payload Scientist</v>
      </c>
      <c r="I253" s="84">
        <f t="shared" si="4"/>
        <v>3</v>
      </c>
    </row>
    <row r="254" spans="2:9">
      <c r="B254" s="84" t="str">
        <v>Nia Okafor|Payload Scientist</v>
      </c>
      <c r="C254" s="84">
        <v>0</v>
      </c>
      <c r="G254" s="84" t="str" cm="1">
        <f t="array" ref="G254:H254">_xlfn.TEXTSPLIT(B254,"|")</f>
        <v>Nia Okafor</v>
      </c>
      <c r="H254" s="84" t="str">
        <v>Payload Scientist</v>
      </c>
      <c r="I254" s="84">
        <f t="shared" si="4"/>
        <v>0</v>
      </c>
    </row>
    <row r="255" spans="2:9">
      <c r="B255" s="84" t="str">
        <v>Nia Okafor|Payload Scientist</v>
      </c>
      <c r="C255" s="84">
        <v>7</v>
      </c>
      <c r="G255" s="84" t="str" cm="1">
        <f t="array" ref="G255:H255">_xlfn.TEXTSPLIT(B255,"|")</f>
        <v>Nia Okafor</v>
      </c>
      <c r="H255" s="84" t="str">
        <v>Payload Scientist</v>
      </c>
      <c r="I255" s="84">
        <f t="shared" si="4"/>
        <v>7</v>
      </c>
    </row>
    <row r="256" spans="2:9">
      <c r="B256" s="84" t="str">
        <v>Nia Okafor|Payload Scientist</v>
      </c>
      <c r="C256" s="84">
        <v>0</v>
      </c>
      <c r="G256" s="84" t="str" cm="1">
        <f t="array" ref="G256:H256">_xlfn.TEXTSPLIT(B256,"|")</f>
        <v>Nia Okafor</v>
      </c>
      <c r="H256" s="84" t="str">
        <v>Payload Scientist</v>
      </c>
      <c r="I256" s="84">
        <f t="shared" si="4"/>
        <v>0</v>
      </c>
    </row>
    <row r="257" spans="2:9">
      <c r="B257" s="84" t="str">
        <v>Nia Okafor|Payload Scientist</v>
      </c>
      <c r="C257" s="84">
        <v>0</v>
      </c>
      <c r="G257" s="84" t="str" cm="1">
        <f t="array" ref="G257:H257">_xlfn.TEXTSPLIT(B257,"|")</f>
        <v>Nia Okafor</v>
      </c>
      <c r="H257" s="84" t="str">
        <v>Payload Scientist</v>
      </c>
      <c r="I257" s="84">
        <f t="shared" si="4"/>
        <v>0</v>
      </c>
    </row>
    <row r="258" spans="2:9">
      <c r="B258" s="84" t="str">
        <v>Nia Okafor|Payload Scientist</v>
      </c>
      <c r="C258" s="84">
        <v>0</v>
      </c>
      <c r="G258" s="84" t="str" cm="1">
        <f t="array" ref="G258:H258">_xlfn.TEXTSPLIT(B258,"|")</f>
        <v>Nia Okafor</v>
      </c>
      <c r="H258" s="84" t="str">
        <v>Payload Scientist</v>
      </c>
      <c r="I258" s="84">
        <f t="shared" si="4"/>
        <v>0</v>
      </c>
    </row>
    <row r="259" spans="2:9">
      <c r="B259" s="84" t="str">
        <v>Nia Okafor|Payload Scientist</v>
      </c>
      <c r="C259" s="84">
        <v>0</v>
      </c>
      <c r="G259" s="84" t="str" cm="1">
        <f t="array" ref="G259:H259">_xlfn.TEXTSPLIT(B259,"|")</f>
        <v>Nia Okafor</v>
      </c>
      <c r="H259" s="84" t="str">
        <v>Payload Scientist</v>
      </c>
      <c r="I259" s="84">
        <f t="shared" si="4"/>
        <v>0</v>
      </c>
    </row>
    <row r="260" spans="2:9">
      <c r="B260" s="84" t="str">
        <v>Nia Okafor|Payload Scientist</v>
      </c>
      <c r="C260" s="84">
        <v>8</v>
      </c>
      <c r="G260" s="84" t="str" cm="1">
        <f t="array" ref="G260:H260">_xlfn.TEXTSPLIT(B260,"|")</f>
        <v>Nia Okafor</v>
      </c>
      <c r="H260" s="84" t="str">
        <v>Payload Scientist</v>
      </c>
      <c r="I260" s="84">
        <f t="shared" si="4"/>
        <v>8</v>
      </c>
    </row>
    <row r="261" spans="2:9">
      <c r="B261" s="84" t="str">
        <v>Nia Okafor|Payload Scientist</v>
      </c>
      <c r="C261" s="84">
        <v>2</v>
      </c>
      <c r="G261" s="84" t="str" cm="1">
        <f t="array" ref="G261:H261">_xlfn.TEXTSPLIT(B261,"|")</f>
        <v>Nia Okafor</v>
      </c>
      <c r="H261" s="84" t="str">
        <v>Payload Scientist</v>
      </c>
      <c r="I261" s="84">
        <f t="shared" si="4"/>
        <v>2</v>
      </c>
    </row>
    <row r="262" spans="2:9">
      <c r="B262" s="84" t="str">
        <v>Nia Okafor|Payload Scientist</v>
      </c>
      <c r="C262" s="84">
        <v>0</v>
      </c>
      <c r="G262" s="84" t="str" cm="1">
        <f t="array" ref="G262:H262">_xlfn.TEXTSPLIT(B262,"|")</f>
        <v>Nia Okafor</v>
      </c>
      <c r="H262" s="84" t="str">
        <v>Payload Scientist</v>
      </c>
      <c r="I262" s="84">
        <f t="shared" si="4"/>
        <v>0</v>
      </c>
    </row>
    <row r="263" spans="2:9">
      <c r="B263" s="84" t="str">
        <v>Nia Okafor|Payload Scientist</v>
      </c>
      <c r="C263" s="84">
        <v>5</v>
      </c>
      <c r="G263" s="84" t="str" cm="1">
        <f t="array" ref="G263:H263">_xlfn.TEXTSPLIT(B263,"|")</f>
        <v>Nia Okafor</v>
      </c>
      <c r="H263" s="84" t="str">
        <v>Payload Scientist</v>
      </c>
      <c r="I263" s="84">
        <f t="shared" si="4"/>
        <v>5</v>
      </c>
    </row>
    <row r="264" spans="2:9">
      <c r="B264" s="84" t="str">
        <v>Nia Okafor|Payload Scientist</v>
      </c>
      <c r="C264" s="84">
        <v>3</v>
      </c>
      <c r="G264" s="84" t="str" cm="1">
        <f t="array" ref="G264:H264">_xlfn.TEXTSPLIT(B264,"|")</f>
        <v>Nia Okafor</v>
      </c>
      <c r="H264" s="84" t="str">
        <v>Payload Scientist</v>
      </c>
      <c r="I264" s="84">
        <f t="shared" si="4"/>
        <v>3</v>
      </c>
    </row>
    <row r="265" spans="2:9">
      <c r="B265" s="84" t="str">
        <v>Nia Okafor|Payload Scientist</v>
      </c>
      <c r="C265" s="84">
        <v>0</v>
      </c>
      <c r="G265" s="84" t="str" cm="1">
        <f t="array" ref="G265:H265">_xlfn.TEXTSPLIT(B265,"|")</f>
        <v>Nia Okafor</v>
      </c>
      <c r="H265" s="84" t="str">
        <v>Payload Scientist</v>
      </c>
      <c r="I265" s="84">
        <f t="shared" si="4"/>
        <v>0</v>
      </c>
    </row>
    <row r="266" spans="2:9">
      <c r="B266" s="84" t="str">
        <v>Nia Okafor|Payload Scientist</v>
      </c>
      <c r="C266" s="84">
        <v>0</v>
      </c>
      <c r="G266" s="84" t="str" cm="1">
        <f t="array" ref="G266:H266">_xlfn.TEXTSPLIT(B266,"|")</f>
        <v>Nia Okafor</v>
      </c>
      <c r="H266" s="84" t="str">
        <v>Payload Scientist</v>
      </c>
      <c r="I266" s="84">
        <f t="shared" si="4"/>
        <v>0</v>
      </c>
    </row>
    <row r="267" spans="2:9">
      <c r="B267" s="84" t="str">
        <v>Nia Okafor|Payload Scientist</v>
      </c>
      <c r="C267" s="84">
        <v>0</v>
      </c>
      <c r="G267" s="84" t="str" cm="1">
        <f t="array" ref="G267:H267">_xlfn.TEXTSPLIT(B267,"|")</f>
        <v>Nia Okafor</v>
      </c>
      <c r="H267" s="84" t="str">
        <v>Payload Scientist</v>
      </c>
      <c r="I267" s="84">
        <f t="shared" si="4"/>
        <v>0</v>
      </c>
    </row>
    <row r="268" spans="2:9">
      <c r="B268" s="84" t="str">
        <v>Nia Okafor|Payload Scientist</v>
      </c>
      <c r="C268" s="84">
        <v>0</v>
      </c>
      <c r="G268" s="84" t="str" cm="1">
        <f t="array" ref="G268:H268">_xlfn.TEXTSPLIT(B268,"|")</f>
        <v>Nia Okafor</v>
      </c>
      <c r="H268" s="84" t="str">
        <v>Payload Scientist</v>
      </c>
      <c r="I268" s="84">
        <f t="shared" si="4"/>
        <v>0</v>
      </c>
    </row>
    <row r="269" spans="2:9">
      <c r="B269" s="84" t="str">
        <v>Nia Okafor|Payload Scientist</v>
      </c>
      <c r="C269" s="84">
        <v>0</v>
      </c>
      <c r="G269" s="84" t="str" cm="1">
        <f t="array" ref="G269:H269">_xlfn.TEXTSPLIT(B269,"|")</f>
        <v>Nia Okafor</v>
      </c>
      <c r="H269" s="84" t="str">
        <v>Payload Scientist</v>
      </c>
      <c r="I269" s="84">
        <f t="shared" si="4"/>
        <v>0</v>
      </c>
    </row>
    <row r="270" spans="2:9">
      <c r="B270" s="84" t="str">
        <v>Nia Okafor|Payload Scientist</v>
      </c>
      <c r="C270" s="84">
        <v>0</v>
      </c>
      <c r="G270" s="84" t="str" cm="1">
        <f t="array" ref="G270:H270">_xlfn.TEXTSPLIT(B270,"|")</f>
        <v>Nia Okafor</v>
      </c>
      <c r="H270" s="84" t="str">
        <v>Payload Scientist</v>
      </c>
      <c r="I270" s="84">
        <f t="shared" si="4"/>
        <v>0</v>
      </c>
    </row>
    <row r="271" spans="2:9">
      <c r="B271" s="84" t="str">
        <v>Nia Okafor|Payload Scientist</v>
      </c>
      <c r="C271" s="84">
        <v>5</v>
      </c>
      <c r="G271" s="84" t="str" cm="1">
        <f t="array" ref="G271:H271">_xlfn.TEXTSPLIT(B271,"|")</f>
        <v>Nia Okafor</v>
      </c>
      <c r="H271" s="84" t="str">
        <v>Payload Scientist</v>
      </c>
      <c r="I271" s="84">
        <f t="shared" si="4"/>
        <v>5</v>
      </c>
    </row>
    <row r="272" spans="2:9">
      <c r="B272" s="84" t="str">
        <v>Nia Okafor|Payload Scientist</v>
      </c>
      <c r="C272" s="84">
        <v>0</v>
      </c>
      <c r="G272" s="84" t="str" cm="1">
        <f t="array" ref="G272:H272">_xlfn.TEXTSPLIT(B272,"|")</f>
        <v>Nia Okafor</v>
      </c>
      <c r="H272" s="84" t="str">
        <v>Payload Scientist</v>
      </c>
      <c r="I272" s="84">
        <f t="shared" si="4"/>
        <v>0</v>
      </c>
    </row>
    <row r="273" spans="2:9">
      <c r="B273" s="84" t="str">
        <v>Nia Okafor|Payload Scientist</v>
      </c>
      <c r="C273" s="84">
        <v>2</v>
      </c>
      <c r="G273" s="84" t="str" cm="1">
        <f t="array" ref="G273:H273">_xlfn.TEXTSPLIT(B273,"|")</f>
        <v>Nia Okafor</v>
      </c>
      <c r="H273" s="84" t="str">
        <v>Payload Scientist</v>
      </c>
      <c r="I273" s="84">
        <f t="shared" si="4"/>
        <v>2</v>
      </c>
    </row>
    <row r="274" spans="2:9">
      <c r="B274" s="84" t="str">
        <v>Rin Tsukuda|Ballistic Engineer</v>
      </c>
      <c r="C274" s="84">
        <v>0</v>
      </c>
      <c r="G274" s="84" t="str" cm="1">
        <f t="array" ref="G274:H274">_xlfn.TEXTSPLIT(B274,"|")</f>
        <v>Rin Tsukuda</v>
      </c>
      <c r="H274" s="84" t="str">
        <v>Ballistic Engineer</v>
      </c>
      <c r="I274" s="84">
        <f t="shared" si="4"/>
        <v>0</v>
      </c>
    </row>
    <row r="275" spans="2:9">
      <c r="B275" s="84" t="str">
        <v>Rin Tsukuda|Ballistic Engineer</v>
      </c>
      <c r="C275" s="84">
        <v>0</v>
      </c>
      <c r="G275" s="84" t="str" cm="1">
        <f t="array" ref="G275:H275">_xlfn.TEXTSPLIT(B275,"|")</f>
        <v>Rin Tsukuda</v>
      </c>
      <c r="H275" s="84" t="str">
        <v>Ballistic Engineer</v>
      </c>
      <c r="I275" s="84">
        <f t="shared" ref="I275:I337" si="5">C275</f>
        <v>0</v>
      </c>
    </row>
    <row r="276" spans="2:9">
      <c r="B276" s="84" t="str">
        <v>Rin Tsukuda|Ballistic Engineer</v>
      </c>
      <c r="C276" s="84">
        <v>1</v>
      </c>
      <c r="G276" s="84" t="str" cm="1">
        <f t="array" ref="G276:H276">_xlfn.TEXTSPLIT(B276,"|")</f>
        <v>Rin Tsukuda</v>
      </c>
      <c r="H276" s="84" t="str">
        <v>Ballistic Engineer</v>
      </c>
      <c r="I276" s="84">
        <f t="shared" si="5"/>
        <v>1</v>
      </c>
    </row>
    <row r="277" spans="2:9">
      <c r="B277" s="84" t="str">
        <v>Rin Tsukuda|Ballistic Engineer</v>
      </c>
      <c r="C277" s="84">
        <v>0</v>
      </c>
      <c r="G277" s="84" t="str" cm="1">
        <f t="array" ref="G277:H277">_xlfn.TEXTSPLIT(B277,"|")</f>
        <v>Rin Tsukuda</v>
      </c>
      <c r="H277" s="84" t="str">
        <v>Ballistic Engineer</v>
      </c>
      <c r="I277" s="84">
        <f t="shared" si="5"/>
        <v>0</v>
      </c>
    </row>
    <row r="278" spans="2:9">
      <c r="B278" s="84" t="str">
        <v>Rin Tsukuda|Ballistic Engineer</v>
      </c>
      <c r="C278" s="84">
        <v>0</v>
      </c>
      <c r="G278" s="84" t="str" cm="1">
        <f t="array" ref="G278:H278">_xlfn.TEXTSPLIT(B278,"|")</f>
        <v>Rin Tsukuda</v>
      </c>
      <c r="H278" s="84" t="str">
        <v>Ballistic Engineer</v>
      </c>
      <c r="I278" s="84">
        <f t="shared" si="5"/>
        <v>0</v>
      </c>
    </row>
    <row r="279" spans="2:9">
      <c r="B279" s="84" t="str">
        <v>Rin Tsukuda|Ballistic Engineer</v>
      </c>
      <c r="C279" s="84">
        <v>0</v>
      </c>
      <c r="G279" s="84" t="str" cm="1">
        <f t="array" ref="G279:H279">_xlfn.TEXTSPLIT(B279,"|")</f>
        <v>Rin Tsukuda</v>
      </c>
      <c r="H279" s="84" t="str">
        <v>Ballistic Engineer</v>
      </c>
      <c r="I279" s="84">
        <f t="shared" si="5"/>
        <v>0</v>
      </c>
    </row>
    <row r="280" spans="2:9">
      <c r="B280" s="84" t="str">
        <v>Rin Tsukuda|Ballistic Engineer</v>
      </c>
      <c r="C280" s="84">
        <v>0</v>
      </c>
      <c r="G280" s="84" t="str" cm="1">
        <f t="array" ref="G280:H280">_xlfn.TEXTSPLIT(B280,"|")</f>
        <v>Rin Tsukuda</v>
      </c>
      <c r="H280" s="84" t="str">
        <v>Ballistic Engineer</v>
      </c>
      <c r="I280" s="84">
        <f t="shared" si="5"/>
        <v>0</v>
      </c>
    </row>
    <row r="281" spans="2:9">
      <c r="B281" s="84" t="str">
        <v>Rin Tsukuda|Ballistic Engineer</v>
      </c>
      <c r="C281" s="84">
        <v>6</v>
      </c>
      <c r="G281" s="84" t="str" cm="1">
        <f t="array" ref="G281:H281">_xlfn.TEXTSPLIT(B281,"|")</f>
        <v>Rin Tsukuda</v>
      </c>
      <c r="H281" s="84" t="str">
        <v>Ballistic Engineer</v>
      </c>
      <c r="I281" s="84">
        <f t="shared" si="5"/>
        <v>6</v>
      </c>
    </row>
    <row r="282" spans="2:9">
      <c r="B282" s="84" t="str">
        <v>Rin Tsukuda|Ballistic Engineer</v>
      </c>
      <c r="C282" s="84">
        <v>2</v>
      </c>
      <c r="G282" s="84" t="str" cm="1">
        <f t="array" ref="G282:H282">_xlfn.TEXTSPLIT(B282,"|")</f>
        <v>Rin Tsukuda</v>
      </c>
      <c r="H282" s="84" t="str">
        <v>Ballistic Engineer</v>
      </c>
      <c r="I282" s="84">
        <f t="shared" si="5"/>
        <v>2</v>
      </c>
    </row>
    <row r="283" spans="2:9">
      <c r="B283" s="84" t="str">
        <v>Rin Tsukuda|Ballistic Engineer</v>
      </c>
      <c r="C283" s="84">
        <v>0</v>
      </c>
      <c r="G283" s="84" t="str" cm="1">
        <f t="array" ref="G283:H283">_xlfn.TEXTSPLIT(B283,"|")</f>
        <v>Rin Tsukuda</v>
      </c>
      <c r="H283" s="84" t="str">
        <v>Ballistic Engineer</v>
      </c>
      <c r="I283" s="84">
        <f t="shared" si="5"/>
        <v>0</v>
      </c>
    </row>
    <row r="284" spans="2:9">
      <c r="B284" s="84" t="str">
        <v>Rin Tsukuda|Ballistic Engineer</v>
      </c>
      <c r="C284" s="84">
        <v>0</v>
      </c>
      <c r="G284" s="84" t="str" cm="1">
        <f t="array" ref="G284:H284">_xlfn.TEXTSPLIT(B284,"|")</f>
        <v>Rin Tsukuda</v>
      </c>
      <c r="H284" s="84" t="str">
        <v>Ballistic Engineer</v>
      </c>
      <c r="I284" s="84">
        <f t="shared" si="5"/>
        <v>0</v>
      </c>
    </row>
    <row r="285" spans="2:9">
      <c r="B285" s="84" t="str">
        <v>Rin Tsukuda|Ballistic Engineer</v>
      </c>
      <c r="C285" s="84">
        <v>0</v>
      </c>
      <c r="G285" s="84" t="str" cm="1">
        <f t="array" ref="G285:H285">_xlfn.TEXTSPLIT(B285,"|")</f>
        <v>Rin Tsukuda</v>
      </c>
      <c r="H285" s="84" t="str">
        <v>Ballistic Engineer</v>
      </c>
      <c r="I285" s="84">
        <f t="shared" si="5"/>
        <v>0</v>
      </c>
    </row>
    <row r="286" spans="2:9">
      <c r="B286" s="84" t="str">
        <v>Rin Tsukuda|Ballistic Engineer</v>
      </c>
      <c r="C286" s="84">
        <v>0</v>
      </c>
      <c r="G286" s="84" t="str" cm="1">
        <f t="array" ref="G286:H286">_xlfn.TEXTSPLIT(B286,"|")</f>
        <v>Rin Tsukuda</v>
      </c>
      <c r="H286" s="84" t="str">
        <v>Ballistic Engineer</v>
      </c>
      <c r="I286" s="84">
        <f t="shared" si="5"/>
        <v>0</v>
      </c>
    </row>
    <row r="287" spans="2:9">
      <c r="B287" s="84" t="str">
        <v>Rin Tsukuda|Ballistic Engineer</v>
      </c>
      <c r="C287" s="84">
        <v>0</v>
      </c>
      <c r="G287" s="84" t="str" cm="1">
        <f t="array" ref="G287:H287">_xlfn.TEXTSPLIT(B287,"|")</f>
        <v>Rin Tsukuda</v>
      </c>
      <c r="H287" s="84" t="str">
        <v>Ballistic Engineer</v>
      </c>
      <c r="I287" s="84">
        <f t="shared" si="5"/>
        <v>0</v>
      </c>
    </row>
    <row r="288" spans="2:9">
      <c r="B288" s="84" t="str">
        <v>Rin Tsukuda|Ballistic Engineer</v>
      </c>
      <c r="C288" s="84">
        <v>0</v>
      </c>
      <c r="G288" s="84" t="str" cm="1">
        <f t="array" ref="G288:H288">_xlfn.TEXTSPLIT(B288,"|")</f>
        <v>Rin Tsukuda</v>
      </c>
      <c r="H288" s="84" t="str">
        <v>Ballistic Engineer</v>
      </c>
      <c r="I288" s="84">
        <f t="shared" si="5"/>
        <v>0</v>
      </c>
    </row>
    <row r="289" spans="2:9">
      <c r="B289" s="84" t="str">
        <v>Rin Tsukuda|Ballistic Engineer</v>
      </c>
      <c r="C289" s="84">
        <v>4</v>
      </c>
      <c r="G289" s="84" t="str" cm="1">
        <f t="array" ref="G289:H289">_xlfn.TEXTSPLIT(B289,"|")</f>
        <v>Rin Tsukuda</v>
      </c>
      <c r="H289" s="84" t="str">
        <v>Ballistic Engineer</v>
      </c>
      <c r="I289" s="84">
        <f t="shared" si="5"/>
        <v>4</v>
      </c>
    </row>
    <row r="290" spans="2:9">
      <c r="B290" s="84" t="str">
        <v>Rin Tsukuda|Ballistic Engineer</v>
      </c>
      <c r="C290" s="84">
        <v>0</v>
      </c>
      <c r="G290" s="84" t="str" cm="1">
        <f t="array" ref="G290:H290">_xlfn.TEXTSPLIT(B290,"|")</f>
        <v>Rin Tsukuda</v>
      </c>
      <c r="H290" s="84" t="str">
        <v>Ballistic Engineer</v>
      </c>
      <c r="I290" s="84">
        <f t="shared" si="5"/>
        <v>0</v>
      </c>
    </row>
    <row r="291" spans="2:9">
      <c r="B291" s="84" t="str">
        <v>Rin Tsukuda|Ballistic Engineer</v>
      </c>
      <c r="C291" s="84">
        <v>0</v>
      </c>
      <c r="G291" s="84" t="str" cm="1">
        <f t="array" ref="G291:H291">_xlfn.TEXTSPLIT(B291,"|")</f>
        <v>Rin Tsukuda</v>
      </c>
      <c r="H291" s="84" t="str">
        <v>Ballistic Engineer</v>
      </c>
      <c r="I291" s="84">
        <f t="shared" si="5"/>
        <v>0</v>
      </c>
    </row>
    <row r="292" spans="2:9">
      <c r="B292" s="84" t="str">
        <v>Rin Tsukuda|Ballistic Engineer</v>
      </c>
      <c r="C292" s="84">
        <v>0</v>
      </c>
      <c r="G292" s="84" t="str" cm="1">
        <f t="array" ref="G292:H292">_xlfn.TEXTSPLIT(B292,"|")</f>
        <v>Rin Tsukuda</v>
      </c>
      <c r="H292" s="84" t="str">
        <v>Ballistic Engineer</v>
      </c>
      <c r="I292" s="84">
        <f t="shared" si="5"/>
        <v>0</v>
      </c>
    </row>
    <row r="293" spans="2:9">
      <c r="B293" s="84" t="str">
        <v>Rin Tsukuda|Ballistic Engineer</v>
      </c>
      <c r="C293" s="84">
        <v>7</v>
      </c>
      <c r="G293" s="84" t="str" cm="1">
        <f t="array" ref="G293:H293">_xlfn.TEXTSPLIT(B293,"|")</f>
        <v>Rin Tsukuda</v>
      </c>
      <c r="H293" s="84" t="str">
        <v>Ballistic Engineer</v>
      </c>
      <c r="I293" s="84">
        <f t="shared" si="5"/>
        <v>7</v>
      </c>
    </row>
    <row r="294" spans="2:9">
      <c r="B294" s="84" t="str">
        <v>Rin Tsukuda|Ballistic Engineer</v>
      </c>
      <c r="C294" s="84">
        <v>0</v>
      </c>
      <c r="G294" s="84" t="str" cm="1">
        <f t="array" ref="G294:H294">_xlfn.TEXTSPLIT(B294,"|")</f>
        <v>Rin Tsukuda</v>
      </c>
      <c r="H294" s="84" t="str">
        <v>Ballistic Engineer</v>
      </c>
      <c r="I294" s="84">
        <f t="shared" si="5"/>
        <v>0</v>
      </c>
    </row>
    <row r="295" spans="2:9">
      <c r="B295" s="84" t="str">
        <v>Rin Tsukuda|Ballistic Engineer</v>
      </c>
      <c r="C295" s="84">
        <v>0</v>
      </c>
      <c r="G295" s="84" t="str" cm="1">
        <f t="array" ref="G295:H295">_xlfn.TEXTSPLIT(B295,"|")</f>
        <v>Rin Tsukuda</v>
      </c>
      <c r="H295" s="84" t="str">
        <v>Ballistic Engineer</v>
      </c>
      <c r="I295" s="84">
        <f t="shared" si="5"/>
        <v>0</v>
      </c>
    </row>
    <row r="296" spans="2:9">
      <c r="B296" s="84" t="str">
        <v>Rin Tsukuda|Ballistic Engineer</v>
      </c>
      <c r="C296" s="84">
        <v>0</v>
      </c>
      <c r="G296" s="84" t="str" cm="1">
        <f t="array" ref="G296:H296">_xlfn.TEXTSPLIT(B296,"|")</f>
        <v>Rin Tsukuda</v>
      </c>
      <c r="H296" s="84" t="str">
        <v>Ballistic Engineer</v>
      </c>
      <c r="I296" s="84">
        <f t="shared" si="5"/>
        <v>0</v>
      </c>
    </row>
    <row r="297" spans="2:9">
      <c r="B297" s="84" t="str">
        <v>Rin Tsukuda|Ballistic Engineer</v>
      </c>
      <c r="C297" s="84">
        <v>0</v>
      </c>
      <c r="G297" s="84" t="str" cm="1">
        <f t="array" ref="G297:H297">_xlfn.TEXTSPLIT(B297,"|")</f>
        <v>Rin Tsukuda</v>
      </c>
      <c r="H297" s="84" t="str">
        <v>Ballistic Engineer</v>
      </c>
      <c r="I297" s="84">
        <f t="shared" si="5"/>
        <v>0</v>
      </c>
    </row>
    <row r="298" spans="2:9">
      <c r="B298" s="84" t="str">
        <v>Rin Tsukuda|Ballistic Engineer</v>
      </c>
      <c r="C298" s="84">
        <v>0</v>
      </c>
      <c r="G298" s="84" t="str" cm="1">
        <f t="array" ref="G298:H298">_xlfn.TEXTSPLIT(B298,"|")</f>
        <v>Rin Tsukuda</v>
      </c>
      <c r="H298" s="84" t="str">
        <v>Ballistic Engineer</v>
      </c>
      <c r="I298" s="84">
        <f t="shared" si="5"/>
        <v>0</v>
      </c>
    </row>
    <row r="299" spans="2:9">
      <c r="B299" s="84" t="str">
        <v>Rin Tsukuda|Ballistic Engineer</v>
      </c>
      <c r="C299" s="84">
        <v>0</v>
      </c>
      <c r="G299" s="84" t="str" cm="1">
        <f t="array" ref="G299:H299">_xlfn.TEXTSPLIT(B299,"|")</f>
        <v>Rin Tsukuda</v>
      </c>
      <c r="H299" s="84" t="str">
        <v>Ballistic Engineer</v>
      </c>
      <c r="I299" s="84">
        <f t="shared" si="5"/>
        <v>0</v>
      </c>
    </row>
    <row r="300" spans="2:9">
      <c r="B300" s="84" t="str">
        <v>Rin Tsukuda|Ballistic Engineer</v>
      </c>
      <c r="C300" s="84">
        <v>0</v>
      </c>
      <c r="G300" s="84" t="str" cm="1">
        <f t="array" ref="G300:H300">_xlfn.TEXTSPLIT(B300,"|")</f>
        <v>Rin Tsukuda</v>
      </c>
      <c r="H300" s="84" t="str">
        <v>Ballistic Engineer</v>
      </c>
      <c r="I300" s="84">
        <f t="shared" si="5"/>
        <v>0</v>
      </c>
    </row>
    <row r="301" spans="2:9">
      <c r="B301" s="84" t="str">
        <v>Rin Tsukuda|Ballistic Engineer</v>
      </c>
      <c r="C301" s="84">
        <v>0</v>
      </c>
      <c r="G301" s="84" t="str" cm="1">
        <f t="array" ref="G301:H301">_xlfn.TEXTSPLIT(B301,"|")</f>
        <v>Rin Tsukuda</v>
      </c>
      <c r="H301" s="84" t="str">
        <v>Ballistic Engineer</v>
      </c>
      <c r="I301" s="84">
        <f t="shared" si="5"/>
        <v>0</v>
      </c>
    </row>
    <row r="302" spans="2:9">
      <c r="B302" s="84" t="str">
        <v>Rin Tsukuda|Ballistic Engineer</v>
      </c>
      <c r="C302" s="84">
        <v>0</v>
      </c>
      <c r="G302" s="84" t="str" cm="1">
        <f t="array" ref="G302:H302">_xlfn.TEXTSPLIT(B302,"|")</f>
        <v>Rin Tsukuda</v>
      </c>
      <c r="H302" s="84" t="str">
        <v>Ballistic Engineer</v>
      </c>
      <c r="I302" s="84">
        <f t="shared" si="5"/>
        <v>0</v>
      </c>
    </row>
    <row r="303" spans="2:9">
      <c r="B303" s="84" t="str">
        <v>Rin Tsukuda|Ballistic Engineer</v>
      </c>
      <c r="C303" s="84">
        <v>0</v>
      </c>
      <c r="G303" s="84" t="str" cm="1">
        <f t="array" ref="G303:H303">_xlfn.TEXTSPLIT(B303,"|")</f>
        <v>Rin Tsukuda</v>
      </c>
      <c r="H303" s="84" t="str">
        <v>Ballistic Engineer</v>
      </c>
      <c r="I303" s="84">
        <f t="shared" si="5"/>
        <v>0</v>
      </c>
    </row>
    <row r="304" spans="2:9">
      <c r="B304" s="84" t="str">
        <v>Rin Tsukuda|Ballistic Engineer</v>
      </c>
      <c r="C304" s="84">
        <v>0</v>
      </c>
      <c r="G304" s="84" t="str" cm="1">
        <f t="array" ref="G304:H304">_xlfn.TEXTSPLIT(B304,"|")</f>
        <v>Rin Tsukuda</v>
      </c>
      <c r="H304" s="84" t="str">
        <v>Ballistic Engineer</v>
      </c>
      <c r="I304" s="84">
        <f t="shared" si="5"/>
        <v>0</v>
      </c>
    </row>
    <row r="305" spans="2:9">
      <c r="B305" s="84" t="str">
        <v>Rin Tsukuda|Ballistic Engineer</v>
      </c>
      <c r="C305" s="84">
        <v>0</v>
      </c>
      <c r="G305" s="84" t="str" cm="1">
        <f t="array" ref="G305:H305">_xlfn.TEXTSPLIT(B305,"|")</f>
        <v>Rin Tsukuda</v>
      </c>
      <c r="H305" s="84" t="str">
        <v>Ballistic Engineer</v>
      </c>
      <c r="I305" s="84">
        <f t="shared" si="5"/>
        <v>0</v>
      </c>
    </row>
    <row r="306" spans="2:9">
      <c r="B306" s="84" t="str">
        <v>Rin Tsukuda|Ballistic Engineer</v>
      </c>
      <c r="C306" s="84">
        <v>5</v>
      </c>
      <c r="G306" s="84" t="str" cm="1">
        <f t="array" ref="G306:H306">_xlfn.TEXTSPLIT(B306,"|")</f>
        <v>Rin Tsukuda</v>
      </c>
      <c r="H306" s="84" t="str">
        <v>Ballistic Engineer</v>
      </c>
      <c r="I306" s="84">
        <f t="shared" si="5"/>
        <v>5</v>
      </c>
    </row>
    <row r="307" spans="2:9">
      <c r="B307" s="84" t="str">
        <v>Rin Tsukuda|Ballistic Engineer</v>
      </c>
      <c r="C307" s="84">
        <v>8</v>
      </c>
      <c r="G307" s="84" t="str" cm="1">
        <f t="array" ref="G307:H307">_xlfn.TEXTSPLIT(B307,"|")</f>
        <v>Rin Tsukuda</v>
      </c>
      <c r="H307" s="84" t="str">
        <v>Ballistic Engineer</v>
      </c>
      <c r="I307" s="84">
        <f t="shared" si="5"/>
        <v>8</v>
      </c>
    </row>
    <row r="308" spans="2:9">
      <c r="B308" s="84" t="str">
        <v>Rin Tsukuda|Ballistic Engineer</v>
      </c>
      <c r="C308" s="84">
        <v>0</v>
      </c>
      <c r="G308" s="84" t="str" cm="1">
        <f t="array" ref="G308:H308">_xlfn.TEXTSPLIT(B308,"|")</f>
        <v>Rin Tsukuda</v>
      </c>
      <c r="H308" s="84" t="str">
        <v>Ballistic Engineer</v>
      </c>
      <c r="I308" s="84">
        <f t="shared" si="5"/>
        <v>0</v>
      </c>
    </row>
    <row r="309" spans="2:9">
      <c r="B309" s="84" t="str">
        <v>Rin Tsukuda|Ballistic Engineer</v>
      </c>
      <c r="C309" s="84">
        <v>8</v>
      </c>
      <c r="G309" s="84" t="str" cm="1">
        <f t="array" ref="G309:H309">_xlfn.TEXTSPLIT(B309,"|")</f>
        <v>Rin Tsukuda</v>
      </c>
      <c r="H309" s="84" t="str">
        <v>Ballistic Engineer</v>
      </c>
      <c r="I309" s="84">
        <f t="shared" si="5"/>
        <v>8</v>
      </c>
    </row>
    <row r="310" spans="2:9">
      <c r="B310" s="84" t="str">
        <v>Rin Tsukuda|Ballistic Engineer</v>
      </c>
      <c r="C310" s="84">
        <v>0</v>
      </c>
      <c r="G310" s="84" t="str" cm="1">
        <f t="array" ref="G310:H310">_xlfn.TEXTSPLIT(B310,"|")</f>
        <v>Rin Tsukuda</v>
      </c>
      <c r="H310" s="84" t="str">
        <v>Ballistic Engineer</v>
      </c>
      <c r="I310" s="84">
        <f t="shared" si="5"/>
        <v>0</v>
      </c>
    </row>
    <row r="311" spans="2:9">
      <c r="B311" s="84" t="str">
        <v>Rin Tsukuda|Ballistic Engineer</v>
      </c>
      <c r="C311" s="84">
        <v>6</v>
      </c>
      <c r="G311" s="84" t="str" cm="1">
        <f t="array" ref="G311:H311">_xlfn.TEXTSPLIT(B311,"|")</f>
        <v>Rin Tsukuda</v>
      </c>
      <c r="H311" s="84" t="str">
        <v>Ballistic Engineer</v>
      </c>
      <c r="I311" s="84">
        <f t="shared" si="5"/>
        <v>6</v>
      </c>
    </row>
    <row r="312" spans="2:9">
      <c r="B312" s="84" t="str">
        <v>Rin Tsukuda|Ballistic Engineer</v>
      </c>
      <c r="C312" s="84">
        <v>0</v>
      </c>
      <c r="G312" s="84" t="str" cm="1">
        <f t="array" ref="G312:H312">_xlfn.TEXTSPLIT(B312,"|")</f>
        <v>Rin Tsukuda</v>
      </c>
      <c r="H312" s="84" t="str">
        <v>Ballistic Engineer</v>
      </c>
      <c r="I312" s="84">
        <f t="shared" si="5"/>
        <v>0</v>
      </c>
    </row>
    <row r="313" spans="2:9">
      <c r="B313" s="84" t="str">
        <v>Rin Tsukuda|Ballistic Engineer</v>
      </c>
      <c r="C313" s="84">
        <v>0</v>
      </c>
      <c r="G313" s="84" t="str" cm="1">
        <f t="array" ref="G313:H313">_xlfn.TEXTSPLIT(B313,"|")</f>
        <v>Rin Tsukuda</v>
      </c>
      <c r="H313" s="84" t="str">
        <v>Ballistic Engineer</v>
      </c>
      <c r="I313" s="84">
        <f t="shared" si="5"/>
        <v>0</v>
      </c>
    </row>
    <row r="314" spans="2:9">
      <c r="B314" s="84" t="str">
        <v>Rin Tsukuda|Ballistic Engineer</v>
      </c>
      <c r="C314" s="84">
        <v>3</v>
      </c>
      <c r="G314" s="84" t="str" cm="1">
        <f t="array" ref="G314:H314">_xlfn.TEXTSPLIT(B314,"|")</f>
        <v>Rin Tsukuda</v>
      </c>
      <c r="H314" s="84" t="str">
        <v>Ballistic Engineer</v>
      </c>
      <c r="I314" s="84">
        <f t="shared" si="5"/>
        <v>3</v>
      </c>
    </row>
    <row r="315" spans="2:9">
      <c r="B315" s="84" t="str">
        <v>Rin Tsukuda|Ballistic Engineer</v>
      </c>
      <c r="C315" s="84">
        <v>8</v>
      </c>
      <c r="G315" s="84" t="str" cm="1">
        <f t="array" ref="G315:H315">_xlfn.TEXTSPLIT(B315,"|")</f>
        <v>Rin Tsukuda</v>
      </c>
      <c r="H315" s="84" t="str">
        <v>Ballistic Engineer</v>
      </c>
      <c r="I315" s="84">
        <f t="shared" si="5"/>
        <v>8</v>
      </c>
    </row>
    <row r="316" spans="2:9">
      <c r="B316" s="84" t="str">
        <v>Rin Tsukuda|Ballistic Engineer</v>
      </c>
      <c r="C316" s="84">
        <v>0</v>
      </c>
      <c r="G316" s="84" t="str" cm="1">
        <f t="array" ref="G316:H316">_xlfn.TEXTSPLIT(B316,"|")</f>
        <v>Rin Tsukuda</v>
      </c>
      <c r="H316" s="84" t="str">
        <v>Ballistic Engineer</v>
      </c>
      <c r="I316" s="84">
        <f t="shared" si="5"/>
        <v>0</v>
      </c>
    </row>
    <row r="317" spans="2:9">
      <c r="B317" s="84" t="str">
        <v>Rin Tsukuda|Ballistic Engineer</v>
      </c>
      <c r="C317" s="84">
        <v>5</v>
      </c>
      <c r="G317" s="84" t="str" cm="1">
        <f t="array" ref="G317:H317">_xlfn.TEXTSPLIT(B317,"|")</f>
        <v>Rin Tsukuda</v>
      </c>
      <c r="H317" s="84" t="str">
        <v>Ballistic Engineer</v>
      </c>
      <c r="I317" s="84">
        <f t="shared" si="5"/>
        <v>5</v>
      </c>
    </row>
    <row r="318" spans="2:9">
      <c r="B318" s="84" t="str">
        <v>Rin Tsukuda|Ballistic Engineer</v>
      </c>
      <c r="C318" s="84">
        <v>0</v>
      </c>
      <c r="G318" s="84" t="str" cm="1">
        <f t="array" ref="G318:H318">_xlfn.TEXTSPLIT(B318,"|")</f>
        <v>Rin Tsukuda</v>
      </c>
      <c r="H318" s="84" t="str">
        <v>Ballistic Engineer</v>
      </c>
      <c r="I318" s="84">
        <f t="shared" si="5"/>
        <v>0</v>
      </c>
    </row>
    <row r="319" spans="2:9">
      <c r="B319" s="84" t="str">
        <v>Rin Tsukuda|Ballistic Engineer</v>
      </c>
      <c r="C319" s="84">
        <v>2</v>
      </c>
      <c r="G319" s="84" t="str" cm="1">
        <f t="array" ref="G319:H319">_xlfn.TEXTSPLIT(B319,"|")</f>
        <v>Rin Tsukuda</v>
      </c>
      <c r="H319" s="84" t="str">
        <v>Ballistic Engineer</v>
      </c>
      <c r="I319" s="84">
        <f t="shared" si="5"/>
        <v>2</v>
      </c>
    </row>
    <row r="320" spans="2:9">
      <c r="B320" s="84" t="str">
        <v>Rin Tsukuda|Ballistic Engineer</v>
      </c>
      <c r="C320" s="84">
        <v>8</v>
      </c>
      <c r="G320" s="84" t="str" cm="1">
        <f t="array" ref="G320:H320">_xlfn.TEXTSPLIT(B320,"|")</f>
        <v>Rin Tsukuda</v>
      </c>
      <c r="H320" s="84" t="str">
        <v>Ballistic Engineer</v>
      </c>
      <c r="I320" s="84">
        <f t="shared" si="5"/>
        <v>8</v>
      </c>
    </row>
    <row r="321" spans="2:9">
      <c r="B321" s="84" t="str">
        <v>Rin Tsukuda|Ballistic Engineer</v>
      </c>
      <c r="C321" s="84">
        <v>0</v>
      </c>
      <c r="G321" s="84" t="str" cm="1">
        <f t="array" ref="G321:H321">_xlfn.TEXTSPLIT(B321,"|")</f>
        <v>Rin Tsukuda</v>
      </c>
      <c r="H321" s="84" t="str">
        <v>Ballistic Engineer</v>
      </c>
      <c r="I321" s="84">
        <f t="shared" si="5"/>
        <v>0</v>
      </c>
    </row>
    <row r="322" spans="2:9">
      <c r="B322" s="84" t="str">
        <v>Rin Tsukuda|Ballistic Engineer</v>
      </c>
      <c r="C322" s="84">
        <v>0</v>
      </c>
      <c r="G322" s="84" t="str" cm="1">
        <f t="array" ref="G322:H322">_xlfn.TEXTSPLIT(B322,"|")</f>
        <v>Rin Tsukuda</v>
      </c>
      <c r="H322" s="84" t="str">
        <v>Ballistic Engineer</v>
      </c>
      <c r="I322" s="84">
        <f t="shared" si="5"/>
        <v>0</v>
      </c>
    </row>
    <row r="323" spans="2:9">
      <c r="B323" s="84" t="str">
        <v>Rin Tsukuda|Ballistic Engineer</v>
      </c>
      <c r="C323" s="84">
        <v>3</v>
      </c>
      <c r="G323" s="84" t="str" cm="1">
        <f t="array" ref="G323:H323">_xlfn.TEXTSPLIT(B323,"|")</f>
        <v>Rin Tsukuda</v>
      </c>
      <c r="H323" s="84" t="str">
        <v>Ballistic Engineer</v>
      </c>
      <c r="I323" s="84">
        <f t="shared" si="5"/>
        <v>3</v>
      </c>
    </row>
    <row r="324" spans="2:9">
      <c r="B324" s="84" t="str">
        <v>Rin Tsukuda|Ballistic Engineer</v>
      </c>
      <c r="C324" s="84">
        <v>6</v>
      </c>
      <c r="G324" s="84" t="str" cm="1">
        <f t="array" ref="G324:H324">_xlfn.TEXTSPLIT(B324,"|")</f>
        <v>Rin Tsukuda</v>
      </c>
      <c r="H324" s="84" t="str">
        <v>Ballistic Engineer</v>
      </c>
      <c r="I324" s="84">
        <f t="shared" si="5"/>
        <v>6</v>
      </c>
    </row>
    <row r="325" spans="2:9">
      <c r="B325" s="84" t="str">
        <v>Rin Tsukuda|Ballistic Engineer</v>
      </c>
      <c r="C325" s="84">
        <v>0</v>
      </c>
      <c r="G325" s="84" t="str" cm="1">
        <f t="array" ref="G325:H325">_xlfn.TEXTSPLIT(B325,"|")</f>
        <v>Rin Tsukuda</v>
      </c>
      <c r="H325" s="84" t="str">
        <v>Ballistic Engineer</v>
      </c>
      <c r="I325" s="84">
        <f t="shared" si="5"/>
        <v>0</v>
      </c>
    </row>
    <row r="326" spans="2:9">
      <c r="B326" s="84" t="str">
        <v>Rin Tsukuda|Ballistic Engineer</v>
      </c>
      <c r="C326" s="84">
        <v>5</v>
      </c>
      <c r="G326" s="84" t="str" cm="1">
        <f t="array" ref="G326:H326">_xlfn.TEXTSPLIT(B326,"|")</f>
        <v>Rin Tsukuda</v>
      </c>
      <c r="H326" s="84" t="str">
        <v>Ballistic Engineer</v>
      </c>
      <c r="I326" s="84">
        <f t="shared" si="5"/>
        <v>5</v>
      </c>
    </row>
    <row r="327" spans="2:9">
      <c r="B327" s="84" t="str">
        <v>Rin Tsukuda|Ballistic Engineer</v>
      </c>
      <c r="C327" s="84">
        <v>0</v>
      </c>
      <c r="G327" s="84" t="str" cm="1">
        <f t="array" ref="G327:H327">_xlfn.TEXTSPLIT(B327,"|")</f>
        <v>Rin Tsukuda</v>
      </c>
      <c r="H327" s="84" t="str">
        <v>Ballistic Engineer</v>
      </c>
      <c r="I327" s="84">
        <f t="shared" si="5"/>
        <v>0</v>
      </c>
    </row>
    <row r="328" spans="2:9">
      <c r="B328" s="84" t="str">
        <v>Rin Tsukuda|Ballistic Engineer</v>
      </c>
      <c r="C328" s="84">
        <v>0</v>
      </c>
      <c r="G328" s="84" t="str" cm="1">
        <f t="array" ref="G328:H328">_xlfn.TEXTSPLIT(B328,"|")</f>
        <v>Rin Tsukuda</v>
      </c>
      <c r="H328" s="84" t="str">
        <v>Ballistic Engineer</v>
      </c>
      <c r="I328" s="84">
        <f t="shared" si="5"/>
        <v>0</v>
      </c>
    </row>
    <row r="329" spans="2:9">
      <c r="B329" s="84" t="str">
        <v>Rin Tsukuda|Ballistic Engineer</v>
      </c>
      <c r="C329" s="84">
        <v>0</v>
      </c>
      <c r="G329" s="84" t="str" cm="1">
        <f t="array" ref="G329:H329">_xlfn.TEXTSPLIT(B329,"|")</f>
        <v>Rin Tsukuda</v>
      </c>
      <c r="H329" s="84" t="str">
        <v>Ballistic Engineer</v>
      </c>
      <c r="I329" s="84">
        <f t="shared" si="5"/>
        <v>0</v>
      </c>
    </row>
    <row r="330" spans="2:9">
      <c r="B330" s="84" t="str">
        <v>Rin Tsukuda|Ballistic Engineer</v>
      </c>
      <c r="C330" s="84">
        <v>0</v>
      </c>
      <c r="G330" s="84" t="str" cm="1">
        <f t="array" ref="G330:H330">_xlfn.TEXTSPLIT(B330,"|")</f>
        <v>Rin Tsukuda</v>
      </c>
      <c r="H330" s="84" t="str">
        <v>Ballistic Engineer</v>
      </c>
      <c r="I330" s="84">
        <f t="shared" si="5"/>
        <v>0</v>
      </c>
    </row>
    <row r="331" spans="2:9">
      <c r="B331" s="84" t="str">
        <v>Rin Tsukuda|Ballistic Engineer</v>
      </c>
      <c r="C331" s="84">
        <v>0</v>
      </c>
      <c r="G331" s="84" t="str" cm="1">
        <f t="array" ref="G331:H331">_xlfn.TEXTSPLIT(B331,"|")</f>
        <v>Rin Tsukuda</v>
      </c>
      <c r="H331" s="84" t="str">
        <v>Ballistic Engineer</v>
      </c>
      <c r="I331" s="84">
        <f t="shared" si="5"/>
        <v>0</v>
      </c>
    </row>
    <row r="332" spans="2:9">
      <c r="B332" s="84" t="str">
        <v>Rin Tsukuda|Ballistic Engineer</v>
      </c>
      <c r="C332" s="84">
        <v>6</v>
      </c>
      <c r="G332" s="84" t="str" cm="1">
        <f t="array" ref="G332:H332">_xlfn.TEXTSPLIT(B332,"|")</f>
        <v>Rin Tsukuda</v>
      </c>
      <c r="H332" s="84" t="str">
        <v>Ballistic Engineer</v>
      </c>
      <c r="I332" s="84">
        <f t="shared" si="5"/>
        <v>6</v>
      </c>
    </row>
    <row r="333" spans="2:9">
      <c r="B333" s="84" t="str">
        <v>Rin Tsukuda|Ballistic Engineer</v>
      </c>
      <c r="C333" s="84">
        <v>5</v>
      </c>
      <c r="G333" s="84" t="str" cm="1">
        <f t="array" ref="G333:H333">_xlfn.TEXTSPLIT(B333,"|")</f>
        <v>Rin Tsukuda</v>
      </c>
      <c r="H333" s="84" t="str">
        <v>Ballistic Engineer</v>
      </c>
      <c r="I333" s="84">
        <f t="shared" si="5"/>
        <v>5</v>
      </c>
    </row>
    <row r="334" spans="2:9">
      <c r="B334" s="84" t="str">
        <v>Rin Tsukuda|Ballistic Engineer</v>
      </c>
      <c r="C334" s="84">
        <v>0</v>
      </c>
      <c r="G334" s="84" t="str" cm="1">
        <f t="array" ref="G334:H334">_xlfn.TEXTSPLIT(B334,"|")</f>
        <v>Rin Tsukuda</v>
      </c>
      <c r="H334" s="84" t="str">
        <v>Ballistic Engineer</v>
      </c>
      <c r="I334" s="84">
        <f t="shared" si="5"/>
        <v>0</v>
      </c>
    </row>
    <row r="335" spans="2:9">
      <c r="B335" s="84" t="str">
        <v>Rin Tsukuda|Ballistic Engineer</v>
      </c>
      <c r="C335" s="84">
        <v>0</v>
      </c>
      <c r="G335" s="84" t="str" cm="1">
        <f t="array" ref="G335:H335">_xlfn.TEXTSPLIT(B335,"|")</f>
        <v>Rin Tsukuda</v>
      </c>
      <c r="H335" s="84" t="str">
        <v>Ballistic Engineer</v>
      </c>
      <c r="I335" s="84">
        <f t="shared" si="5"/>
        <v>0</v>
      </c>
    </row>
    <row r="336" spans="2:9">
      <c r="B336" s="84" t="str">
        <v>Rin Tsukuda|Ballistic Engineer</v>
      </c>
      <c r="C336" s="84">
        <v>1</v>
      </c>
      <c r="G336" s="84" t="str" cm="1">
        <f t="array" ref="G336:H336">_xlfn.TEXTSPLIT(B336,"|")</f>
        <v>Rin Tsukuda</v>
      </c>
      <c r="H336" s="84" t="str">
        <v>Ballistic Engineer</v>
      </c>
      <c r="I336" s="84">
        <f t="shared" si="5"/>
        <v>1</v>
      </c>
    </row>
    <row r="337" spans="2:9">
      <c r="B337" s="84" t="str">
        <v>Rin Tsukuda|Ballistic Engineer</v>
      </c>
      <c r="C337" s="84">
        <v>0</v>
      </c>
      <c r="G337" s="84" t="str" cm="1">
        <f t="array" ref="G337:H337">_xlfn.TEXTSPLIT(B337,"|")</f>
        <v>Rin Tsukuda</v>
      </c>
      <c r="H337" s="84" t="str">
        <v>Ballistic Engineer</v>
      </c>
      <c r="I337" s="84">
        <f t="shared" si="5"/>
        <v>0</v>
      </c>
    </row>
  </sheetData>
  <pageMargins left="0.7" right="0.7" top="0.75" bottom="0.75" header="0.3" footer="0.3"/>
  <pageSetup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682A-4772-4DF7-8713-461C12CA93CF}">
  <sheetPr codeName="Sheet5">
    <tabColor rgb="FFFBE2D5"/>
  </sheetPr>
  <dimension ref="A1:F104"/>
  <sheetViews>
    <sheetView showGridLines="0" topLeftCell="A39" workbookViewId="0"/>
  </sheetViews>
  <sheetFormatPr defaultColWidth="0" defaultRowHeight="25.8"/>
  <cols>
    <col min="1" max="1" width="13.44140625" style="48" customWidth="1"/>
    <col min="2" max="2" width="17.33203125" style="48" bestFit="1" customWidth="1"/>
    <col min="3" max="3" width="9" bestFit="1" customWidth="1"/>
    <col min="4" max="4" width="5.71875" customWidth="1"/>
    <col min="5" max="5" width="5" customWidth="1"/>
    <col min="6" max="6" width="8.83203125" customWidth="1"/>
    <col min="7" max="16384" width="8.83203125" hidden="1"/>
  </cols>
  <sheetData>
    <row r="1" spans="1:6" ht="26.4" thickBot="1">
      <c r="A1" s="1" t="s">
        <v>220</v>
      </c>
      <c r="B1" s="1" t="s">
        <v>221</v>
      </c>
      <c r="C1" s="1" t="s">
        <v>222</v>
      </c>
      <c r="D1" s="1" t="s">
        <v>223</v>
      </c>
      <c r="F1" s="92" t="s">
        <v>289</v>
      </c>
    </row>
    <row r="2" spans="1:6">
      <c r="A2" s="21" t="s">
        <v>286</v>
      </c>
      <c r="B2" s="21" t="s">
        <v>229</v>
      </c>
      <c r="C2" s="50" t="s">
        <v>313</v>
      </c>
      <c r="D2" s="21">
        <v>1</v>
      </c>
      <c r="F2" s="93"/>
    </row>
    <row r="3" spans="1:6">
      <c r="A3" s="21" t="s">
        <v>286</v>
      </c>
      <c r="B3" s="21" t="s">
        <v>229</v>
      </c>
      <c r="C3" s="50" t="s">
        <v>314</v>
      </c>
      <c r="D3" s="21">
        <v>8</v>
      </c>
    </row>
    <row r="4" spans="1:6">
      <c r="A4" s="21" t="s">
        <v>286</v>
      </c>
      <c r="B4" s="21" t="s">
        <v>229</v>
      </c>
      <c r="C4" s="50" t="s">
        <v>317</v>
      </c>
      <c r="D4" s="21">
        <v>8</v>
      </c>
    </row>
    <row r="5" spans="1:6">
      <c r="A5" s="21" t="s">
        <v>286</v>
      </c>
      <c r="B5" s="21" t="s">
        <v>229</v>
      </c>
      <c r="C5" s="50" t="s">
        <v>318</v>
      </c>
      <c r="D5" s="21">
        <v>4</v>
      </c>
    </row>
    <row r="6" spans="1:6">
      <c r="A6" s="21" t="s">
        <v>286</v>
      </c>
      <c r="B6" s="21" t="s">
        <v>229</v>
      </c>
      <c r="C6" s="50" t="s">
        <v>319</v>
      </c>
      <c r="D6" s="21">
        <v>6</v>
      </c>
    </row>
    <row r="7" spans="1:6">
      <c r="A7" s="21" t="s">
        <v>286</v>
      </c>
      <c r="B7" s="21" t="s">
        <v>229</v>
      </c>
      <c r="C7" s="50" t="s">
        <v>323</v>
      </c>
      <c r="D7" s="21">
        <v>3</v>
      </c>
    </row>
    <row r="8" spans="1:6">
      <c r="A8" s="21" t="s">
        <v>286</v>
      </c>
      <c r="B8" s="21" t="s">
        <v>229</v>
      </c>
      <c r="C8" s="50" t="s">
        <v>332</v>
      </c>
      <c r="D8" s="21">
        <v>8</v>
      </c>
    </row>
    <row r="9" spans="1:6">
      <c r="A9" s="21" t="s">
        <v>286</v>
      </c>
      <c r="B9" s="21" t="s">
        <v>229</v>
      </c>
      <c r="C9" s="50" t="s">
        <v>334</v>
      </c>
      <c r="D9" s="21">
        <v>4</v>
      </c>
    </row>
    <row r="10" spans="1:6">
      <c r="A10" s="21" t="s">
        <v>286</v>
      </c>
      <c r="B10" s="21" t="s">
        <v>229</v>
      </c>
      <c r="C10" s="50" t="s">
        <v>337</v>
      </c>
      <c r="D10" s="21">
        <v>3</v>
      </c>
    </row>
    <row r="11" spans="1:6">
      <c r="A11" s="21" t="s">
        <v>286</v>
      </c>
      <c r="B11" s="21" t="s">
        <v>229</v>
      </c>
      <c r="C11" s="50" t="s">
        <v>342</v>
      </c>
      <c r="D11" s="21">
        <v>1</v>
      </c>
    </row>
    <row r="12" spans="1:6">
      <c r="A12" s="21" t="s">
        <v>286</v>
      </c>
      <c r="B12" s="21" t="s">
        <v>229</v>
      </c>
      <c r="C12" s="50" t="s">
        <v>344</v>
      </c>
      <c r="D12" s="21">
        <v>2</v>
      </c>
    </row>
    <row r="13" spans="1:6">
      <c r="A13" s="21" t="s">
        <v>286</v>
      </c>
      <c r="B13" s="21" t="s">
        <v>229</v>
      </c>
      <c r="C13" s="50" t="s">
        <v>356</v>
      </c>
      <c r="D13" s="21">
        <v>8</v>
      </c>
    </row>
    <row r="14" spans="1:6">
      <c r="A14" s="21" t="s">
        <v>286</v>
      </c>
      <c r="B14" s="21" t="s">
        <v>229</v>
      </c>
      <c r="C14" s="50" t="s">
        <v>357</v>
      </c>
      <c r="D14" s="21">
        <v>8</v>
      </c>
    </row>
    <row r="15" spans="1:6">
      <c r="A15" s="21" t="s">
        <v>286</v>
      </c>
      <c r="B15" s="21" t="s">
        <v>229</v>
      </c>
      <c r="C15" s="50" t="s">
        <v>362</v>
      </c>
      <c r="D15" s="21">
        <v>8</v>
      </c>
    </row>
    <row r="16" spans="1:6">
      <c r="A16" s="21" t="s">
        <v>286</v>
      </c>
      <c r="B16" s="21" t="s">
        <v>229</v>
      </c>
      <c r="C16" s="50" t="s">
        <v>364</v>
      </c>
      <c r="D16" s="21">
        <v>8</v>
      </c>
    </row>
    <row r="17" spans="1:4">
      <c r="A17" s="21" t="s">
        <v>286</v>
      </c>
      <c r="B17" s="21" t="s">
        <v>229</v>
      </c>
      <c r="C17" s="50" t="s">
        <v>366</v>
      </c>
      <c r="D17" s="21">
        <v>6</v>
      </c>
    </row>
    <row r="18" spans="1:4">
      <c r="A18" s="21" t="s">
        <v>286</v>
      </c>
      <c r="B18" s="21" t="s">
        <v>229</v>
      </c>
      <c r="C18" s="50" t="s">
        <v>370</v>
      </c>
      <c r="D18" s="21">
        <v>2</v>
      </c>
    </row>
    <row r="19" spans="1:4">
      <c r="A19" s="21" t="s">
        <v>286</v>
      </c>
      <c r="B19" s="21" t="s">
        <v>229</v>
      </c>
      <c r="C19" s="50" t="s">
        <v>371</v>
      </c>
      <c r="D19" s="21">
        <v>4</v>
      </c>
    </row>
    <row r="20" spans="1:4">
      <c r="A20" s="21" t="s">
        <v>195</v>
      </c>
      <c r="B20" s="21" t="s">
        <v>233</v>
      </c>
      <c r="C20" s="50" t="s">
        <v>317</v>
      </c>
      <c r="D20" s="21">
        <v>6</v>
      </c>
    </row>
    <row r="21" spans="1:4">
      <c r="A21" s="21" t="s">
        <v>195</v>
      </c>
      <c r="B21" s="21" t="s">
        <v>233</v>
      </c>
      <c r="C21" s="50" t="s">
        <v>318</v>
      </c>
      <c r="D21" s="21">
        <v>6</v>
      </c>
    </row>
    <row r="22" spans="1:4">
      <c r="A22" s="21" t="s">
        <v>195</v>
      </c>
      <c r="B22" s="21" t="s">
        <v>233</v>
      </c>
      <c r="C22" s="50" t="s">
        <v>321</v>
      </c>
      <c r="D22" s="21">
        <v>5</v>
      </c>
    </row>
    <row r="23" spans="1:4">
      <c r="A23" s="21" t="s">
        <v>195</v>
      </c>
      <c r="B23" s="21" t="s">
        <v>233</v>
      </c>
      <c r="C23" s="50" t="s">
        <v>323</v>
      </c>
      <c r="D23" s="21">
        <v>8</v>
      </c>
    </row>
    <row r="24" spans="1:4">
      <c r="A24" s="21" t="s">
        <v>195</v>
      </c>
      <c r="B24" s="21" t="s">
        <v>233</v>
      </c>
      <c r="C24" s="50" t="s">
        <v>330</v>
      </c>
      <c r="D24" s="21">
        <v>7</v>
      </c>
    </row>
    <row r="25" spans="1:4">
      <c r="A25" s="21" t="s">
        <v>195</v>
      </c>
      <c r="B25" s="21" t="s">
        <v>233</v>
      </c>
      <c r="C25" s="50" t="s">
        <v>332</v>
      </c>
      <c r="D25" s="21">
        <v>4</v>
      </c>
    </row>
    <row r="26" spans="1:4">
      <c r="A26" s="21" t="s">
        <v>195</v>
      </c>
      <c r="B26" s="21" t="s">
        <v>233</v>
      </c>
      <c r="C26" s="50" t="s">
        <v>334</v>
      </c>
      <c r="D26" s="21">
        <v>6</v>
      </c>
    </row>
    <row r="27" spans="1:4">
      <c r="A27" s="21" t="s">
        <v>195</v>
      </c>
      <c r="B27" s="21" t="s">
        <v>233</v>
      </c>
      <c r="C27" s="50" t="s">
        <v>335</v>
      </c>
      <c r="D27" s="21">
        <v>4</v>
      </c>
    </row>
    <row r="28" spans="1:4">
      <c r="A28" s="21" t="s">
        <v>195</v>
      </c>
      <c r="B28" s="21" t="s">
        <v>233</v>
      </c>
      <c r="C28" s="50" t="s">
        <v>343</v>
      </c>
      <c r="D28" s="21">
        <v>2</v>
      </c>
    </row>
    <row r="29" spans="1:4">
      <c r="A29" s="21" t="s">
        <v>195</v>
      </c>
      <c r="B29" s="21" t="s">
        <v>233</v>
      </c>
      <c r="C29" s="50" t="s">
        <v>344</v>
      </c>
      <c r="D29" s="21">
        <v>8</v>
      </c>
    </row>
    <row r="30" spans="1:4">
      <c r="A30" s="21" t="s">
        <v>195</v>
      </c>
      <c r="B30" s="21" t="s">
        <v>233</v>
      </c>
      <c r="C30" s="50" t="s">
        <v>346</v>
      </c>
      <c r="D30" s="21">
        <v>2</v>
      </c>
    </row>
    <row r="31" spans="1:4">
      <c r="A31" s="21" t="s">
        <v>195</v>
      </c>
      <c r="B31" s="21" t="s">
        <v>233</v>
      </c>
      <c r="C31" s="50" t="s">
        <v>350</v>
      </c>
      <c r="D31" s="21">
        <v>6</v>
      </c>
    </row>
    <row r="32" spans="1:4">
      <c r="A32" s="21" t="s">
        <v>195</v>
      </c>
      <c r="B32" s="21" t="s">
        <v>233</v>
      </c>
      <c r="C32" s="50" t="s">
        <v>354</v>
      </c>
      <c r="D32" s="21">
        <v>4</v>
      </c>
    </row>
    <row r="33" spans="1:4">
      <c r="A33" s="21" t="s">
        <v>195</v>
      </c>
      <c r="B33" s="21" t="s">
        <v>233</v>
      </c>
      <c r="C33" s="50" t="s">
        <v>359</v>
      </c>
      <c r="D33" s="21">
        <v>2</v>
      </c>
    </row>
    <row r="34" spans="1:4">
      <c r="A34" s="21" t="s">
        <v>195</v>
      </c>
      <c r="B34" s="21" t="s">
        <v>233</v>
      </c>
      <c r="C34" s="50" t="s">
        <v>360</v>
      </c>
      <c r="D34" s="21">
        <v>2</v>
      </c>
    </row>
    <row r="35" spans="1:4">
      <c r="A35" s="21" t="s">
        <v>195</v>
      </c>
      <c r="B35" s="21" t="s">
        <v>233</v>
      </c>
      <c r="C35" s="50" t="s">
        <v>363</v>
      </c>
      <c r="D35" s="21">
        <v>3</v>
      </c>
    </row>
    <row r="36" spans="1:4">
      <c r="A36" s="21" t="s">
        <v>195</v>
      </c>
      <c r="B36" s="21" t="s">
        <v>233</v>
      </c>
      <c r="C36" s="50" t="s">
        <v>368</v>
      </c>
      <c r="D36" s="21">
        <v>2</v>
      </c>
    </row>
    <row r="37" spans="1:4">
      <c r="A37" s="21" t="s">
        <v>195</v>
      </c>
      <c r="B37" s="21" t="s">
        <v>233</v>
      </c>
      <c r="C37" s="50" t="s">
        <v>369</v>
      </c>
      <c r="D37" s="21">
        <v>6</v>
      </c>
    </row>
    <row r="38" spans="1:4">
      <c r="A38" s="21" t="s">
        <v>195</v>
      </c>
      <c r="B38" s="21" t="s">
        <v>233</v>
      </c>
      <c r="C38" s="50" t="s">
        <v>371</v>
      </c>
      <c r="D38" s="21">
        <v>1</v>
      </c>
    </row>
    <row r="39" spans="1:4">
      <c r="A39" s="21" t="s">
        <v>195</v>
      </c>
      <c r="B39" s="21" t="s">
        <v>233</v>
      </c>
      <c r="C39" s="50" t="s">
        <v>373</v>
      </c>
      <c r="D39" s="21">
        <v>8</v>
      </c>
    </row>
    <row r="40" spans="1:4">
      <c r="A40" s="21" t="s">
        <v>287</v>
      </c>
      <c r="B40" s="21" t="s">
        <v>235</v>
      </c>
      <c r="C40" s="50" t="s">
        <v>311</v>
      </c>
      <c r="D40" s="21">
        <v>3</v>
      </c>
    </row>
    <row r="41" spans="1:4">
      <c r="A41" s="21" t="s">
        <v>287</v>
      </c>
      <c r="B41" s="21" t="s">
        <v>235</v>
      </c>
      <c r="C41" s="50" t="s">
        <v>315</v>
      </c>
      <c r="D41" s="21">
        <v>6</v>
      </c>
    </row>
    <row r="42" spans="1:4">
      <c r="A42" s="21" t="s">
        <v>287</v>
      </c>
      <c r="B42" s="21" t="s">
        <v>235</v>
      </c>
      <c r="C42" s="50" t="s">
        <v>318</v>
      </c>
      <c r="D42" s="21">
        <v>3</v>
      </c>
    </row>
    <row r="43" spans="1:4">
      <c r="A43" s="21" t="s">
        <v>287</v>
      </c>
      <c r="B43" s="21" t="s">
        <v>235</v>
      </c>
      <c r="C43" s="50" t="s">
        <v>319</v>
      </c>
      <c r="D43" s="21">
        <v>3</v>
      </c>
    </row>
    <row r="44" spans="1:4">
      <c r="A44" s="21" t="s">
        <v>287</v>
      </c>
      <c r="B44" s="21" t="s">
        <v>235</v>
      </c>
      <c r="C44" s="50" t="s">
        <v>327</v>
      </c>
      <c r="D44" s="21">
        <v>7</v>
      </c>
    </row>
    <row r="45" spans="1:4">
      <c r="A45" s="21" t="s">
        <v>287</v>
      </c>
      <c r="B45" s="21" t="s">
        <v>235</v>
      </c>
      <c r="C45" s="50" t="s">
        <v>328</v>
      </c>
      <c r="D45" s="21">
        <v>5</v>
      </c>
    </row>
    <row r="46" spans="1:4">
      <c r="A46" s="21" t="s">
        <v>287</v>
      </c>
      <c r="B46" s="21" t="s">
        <v>235</v>
      </c>
      <c r="C46" s="50" t="s">
        <v>333</v>
      </c>
      <c r="D46" s="21">
        <v>3</v>
      </c>
    </row>
    <row r="47" spans="1:4">
      <c r="A47" s="21" t="s">
        <v>287</v>
      </c>
      <c r="B47" s="21" t="s">
        <v>235</v>
      </c>
      <c r="C47" s="50" t="s">
        <v>334</v>
      </c>
      <c r="D47" s="21">
        <v>7</v>
      </c>
    </row>
    <row r="48" spans="1:4">
      <c r="A48" s="21" t="s">
        <v>287</v>
      </c>
      <c r="B48" s="21" t="s">
        <v>235</v>
      </c>
      <c r="C48" s="50" t="s">
        <v>336</v>
      </c>
      <c r="D48" s="21">
        <v>8</v>
      </c>
    </row>
    <row r="49" spans="1:4">
      <c r="A49" s="21" t="s">
        <v>287</v>
      </c>
      <c r="B49" s="21" t="s">
        <v>235</v>
      </c>
      <c r="C49" s="50" t="s">
        <v>340</v>
      </c>
      <c r="D49" s="21">
        <v>8</v>
      </c>
    </row>
    <row r="50" spans="1:4">
      <c r="A50" s="21" t="s">
        <v>287</v>
      </c>
      <c r="B50" s="21" t="s">
        <v>235</v>
      </c>
      <c r="C50" s="50" t="s">
        <v>342</v>
      </c>
      <c r="D50" s="21">
        <v>7</v>
      </c>
    </row>
    <row r="51" spans="1:4">
      <c r="A51" s="21" t="s">
        <v>287</v>
      </c>
      <c r="B51" s="21" t="s">
        <v>235</v>
      </c>
      <c r="C51" s="50" t="s">
        <v>346</v>
      </c>
      <c r="D51" s="21">
        <v>8</v>
      </c>
    </row>
    <row r="52" spans="1:4">
      <c r="A52" s="21" t="s">
        <v>287</v>
      </c>
      <c r="B52" s="21" t="s">
        <v>235</v>
      </c>
      <c r="C52" s="50" t="s">
        <v>350</v>
      </c>
      <c r="D52" s="21">
        <v>8</v>
      </c>
    </row>
    <row r="53" spans="1:4">
      <c r="A53" s="21" t="s">
        <v>287</v>
      </c>
      <c r="B53" s="21" t="s">
        <v>235</v>
      </c>
      <c r="C53" s="50" t="s">
        <v>351</v>
      </c>
      <c r="D53" s="21">
        <v>7</v>
      </c>
    </row>
    <row r="54" spans="1:4">
      <c r="A54" s="21" t="s">
        <v>287</v>
      </c>
      <c r="B54" s="21" t="s">
        <v>235</v>
      </c>
      <c r="C54" s="50" t="s">
        <v>352</v>
      </c>
      <c r="D54" s="21">
        <v>8</v>
      </c>
    </row>
    <row r="55" spans="1:4">
      <c r="A55" s="21" t="s">
        <v>287</v>
      </c>
      <c r="B55" s="21" t="s">
        <v>235</v>
      </c>
      <c r="C55" s="50" t="s">
        <v>356</v>
      </c>
      <c r="D55" s="21">
        <v>4</v>
      </c>
    </row>
    <row r="56" spans="1:4">
      <c r="A56" s="21" t="s">
        <v>287</v>
      </c>
      <c r="B56" s="21" t="s">
        <v>235</v>
      </c>
      <c r="C56" s="50" t="s">
        <v>359</v>
      </c>
      <c r="D56" s="21">
        <v>8</v>
      </c>
    </row>
    <row r="57" spans="1:4">
      <c r="A57" s="21" t="s">
        <v>287</v>
      </c>
      <c r="B57" s="21" t="s">
        <v>235</v>
      </c>
      <c r="C57" s="50" t="s">
        <v>363</v>
      </c>
      <c r="D57" s="21">
        <v>3</v>
      </c>
    </row>
    <row r="58" spans="1:4">
      <c r="A58" s="21" t="s">
        <v>287</v>
      </c>
      <c r="B58" s="21" t="s">
        <v>235</v>
      </c>
      <c r="C58" s="50" t="s">
        <v>364</v>
      </c>
      <c r="D58" s="21">
        <v>7</v>
      </c>
    </row>
    <row r="59" spans="1:4">
      <c r="A59" s="21" t="s">
        <v>287</v>
      </c>
      <c r="B59" s="21" t="s">
        <v>235</v>
      </c>
      <c r="C59" s="50" t="s">
        <v>366</v>
      </c>
      <c r="D59" s="21">
        <v>8</v>
      </c>
    </row>
    <row r="60" spans="1:4">
      <c r="A60" s="21" t="s">
        <v>287</v>
      </c>
      <c r="B60" s="21" t="s">
        <v>235</v>
      </c>
      <c r="C60" s="50" t="s">
        <v>368</v>
      </c>
      <c r="D60" s="21">
        <v>4</v>
      </c>
    </row>
    <row r="61" spans="1:4">
      <c r="A61" s="21" t="s">
        <v>287</v>
      </c>
      <c r="B61" s="21" t="s">
        <v>235</v>
      </c>
      <c r="C61" s="50" t="s">
        <v>371</v>
      </c>
      <c r="D61" s="21">
        <v>3</v>
      </c>
    </row>
    <row r="62" spans="1:4">
      <c r="A62" s="21" t="s">
        <v>287</v>
      </c>
      <c r="B62" s="21" t="s">
        <v>235</v>
      </c>
      <c r="C62" s="50" t="s">
        <v>372</v>
      </c>
      <c r="D62" s="21">
        <v>2</v>
      </c>
    </row>
    <row r="63" spans="1:4">
      <c r="A63" s="21" t="s">
        <v>288</v>
      </c>
      <c r="B63" s="21" t="s">
        <v>238</v>
      </c>
      <c r="C63" s="50" t="s">
        <v>316</v>
      </c>
      <c r="D63" s="21">
        <v>8</v>
      </c>
    </row>
    <row r="64" spans="1:4">
      <c r="A64" s="21" t="s">
        <v>288</v>
      </c>
      <c r="B64" s="21" t="s">
        <v>238</v>
      </c>
      <c r="C64" s="50" t="s">
        <v>323</v>
      </c>
      <c r="D64" s="21">
        <v>4</v>
      </c>
    </row>
    <row r="65" spans="1:4">
      <c r="A65" s="21" t="s">
        <v>288</v>
      </c>
      <c r="B65" s="21" t="s">
        <v>238</v>
      </c>
      <c r="C65" s="50" t="s">
        <v>325</v>
      </c>
      <c r="D65" s="21">
        <v>6</v>
      </c>
    </row>
    <row r="66" spans="1:4">
      <c r="A66" s="21" t="s">
        <v>288</v>
      </c>
      <c r="B66" s="21" t="s">
        <v>238</v>
      </c>
      <c r="C66" s="50" t="s">
        <v>327</v>
      </c>
      <c r="D66" s="21">
        <v>3</v>
      </c>
    </row>
    <row r="67" spans="1:4">
      <c r="A67" s="21" t="s">
        <v>288</v>
      </c>
      <c r="B67" s="21" t="s">
        <v>238</v>
      </c>
      <c r="C67" s="50" t="s">
        <v>329</v>
      </c>
      <c r="D67" s="21">
        <v>8</v>
      </c>
    </row>
    <row r="68" spans="1:4">
      <c r="A68" s="21" t="s">
        <v>288</v>
      </c>
      <c r="B68" s="21" t="s">
        <v>238</v>
      </c>
      <c r="C68" s="50" t="s">
        <v>330</v>
      </c>
      <c r="D68" s="21">
        <v>7</v>
      </c>
    </row>
    <row r="69" spans="1:4">
      <c r="A69" s="21" t="s">
        <v>288</v>
      </c>
      <c r="B69" s="21" t="s">
        <v>238</v>
      </c>
      <c r="C69" s="50" t="s">
        <v>334</v>
      </c>
      <c r="D69" s="21">
        <v>1</v>
      </c>
    </row>
    <row r="70" spans="1:4">
      <c r="A70" s="21" t="s">
        <v>288</v>
      </c>
      <c r="B70" s="21" t="s">
        <v>238</v>
      </c>
      <c r="C70" s="50" t="s">
        <v>342</v>
      </c>
      <c r="D70" s="21">
        <v>8</v>
      </c>
    </row>
    <row r="71" spans="1:4">
      <c r="A71" s="21" t="s">
        <v>288</v>
      </c>
      <c r="B71" s="21" t="s">
        <v>238</v>
      </c>
      <c r="C71" s="50" t="s">
        <v>344</v>
      </c>
      <c r="D71" s="21">
        <v>3</v>
      </c>
    </row>
    <row r="72" spans="1:4">
      <c r="A72" s="21" t="s">
        <v>288</v>
      </c>
      <c r="B72" s="21" t="s">
        <v>238</v>
      </c>
      <c r="C72" s="50" t="s">
        <v>345</v>
      </c>
      <c r="D72" s="21">
        <v>8</v>
      </c>
    </row>
    <row r="73" spans="1:4">
      <c r="A73" s="21" t="s">
        <v>288</v>
      </c>
      <c r="B73" s="21" t="s">
        <v>238</v>
      </c>
      <c r="C73" s="50" t="s">
        <v>346</v>
      </c>
      <c r="D73" s="21">
        <v>3</v>
      </c>
    </row>
    <row r="74" spans="1:4">
      <c r="A74" s="21" t="s">
        <v>288</v>
      </c>
      <c r="B74" s="21" t="s">
        <v>238</v>
      </c>
      <c r="C74" s="50" t="s">
        <v>347</v>
      </c>
      <c r="D74" s="21">
        <v>6</v>
      </c>
    </row>
    <row r="75" spans="1:4">
      <c r="A75" s="21" t="s">
        <v>288</v>
      </c>
      <c r="B75" s="21" t="s">
        <v>238</v>
      </c>
      <c r="C75" s="50" t="s">
        <v>349</v>
      </c>
      <c r="D75" s="21">
        <v>4</v>
      </c>
    </row>
    <row r="76" spans="1:4">
      <c r="A76" s="21" t="s">
        <v>288</v>
      </c>
      <c r="B76" s="21" t="s">
        <v>238</v>
      </c>
      <c r="C76" s="50" t="s">
        <v>350</v>
      </c>
      <c r="D76" s="21">
        <v>8</v>
      </c>
    </row>
    <row r="77" spans="1:4">
      <c r="A77" s="21" t="s">
        <v>288</v>
      </c>
      <c r="B77" s="21" t="s">
        <v>238</v>
      </c>
      <c r="C77" s="50" t="s">
        <v>354</v>
      </c>
      <c r="D77" s="21">
        <v>3</v>
      </c>
    </row>
    <row r="78" spans="1:4">
      <c r="A78" s="21" t="s">
        <v>288</v>
      </c>
      <c r="B78" s="21" t="s">
        <v>238</v>
      </c>
      <c r="C78" s="50" t="s">
        <v>356</v>
      </c>
      <c r="D78" s="21">
        <v>7</v>
      </c>
    </row>
    <row r="79" spans="1:4">
      <c r="A79" s="21" t="s">
        <v>288</v>
      </c>
      <c r="B79" s="21" t="s">
        <v>238</v>
      </c>
      <c r="C79" s="50" t="s">
        <v>361</v>
      </c>
      <c r="D79" s="21">
        <v>8</v>
      </c>
    </row>
    <row r="80" spans="1:4">
      <c r="A80" s="21" t="s">
        <v>288</v>
      </c>
      <c r="B80" s="21" t="s">
        <v>238</v>
      </c>
      <c r="C80" s="50" t="s">
        <v>362</v>
      </c>
      <c r="D80" s="21">
        <v>2</v>
      </c>
    </row>
    <row r="81" spans="1:4">
      <c r="A81" s="21" t="s">
        <v>288</v>
      </c>
      <c r="B81" s="21" t="s">
        <v>238</v>
      </c>
      <c r="C81" s="50" t="s">
        <v>364</v>
      </c>
      <c r="D81" s="21">
        <v>5</v>
      </c>
    </row>
    <row r="82" spans="1:4">
      <c r="A82" s="21" t="s">
        <v>288</v>
      </c>
      <c r="B82" s="21" t="s">
        <v>238</v>
      </c>
      <c r="C82" s="50" t="s">
        <v>365</v>
      </c>
      <c r="D82" s="21">
        <v>3</v>
      </c>
    </row>
    <row r="83" spans="1:4">
      <c r="A83" s="21" t="s">
        <v>288</v>
      </c>
      <c r="B83" s="21" t="s">
        <v>238</v>
      </c>
      <c r="C83" s="50" t="s">
        <v>372</v>
      </c>
      <c r="D83" s="21">
        <v>5</v>
      </c>
    </row>
    <row r="84" spans="1:4">
      <c r="A84" s="21" t="s">
        <v>288</v>
      </c>
      <c r="B84" s="21" t="s">
        <v>238</v>
      </c>
      <c r="C84" s="50" t="s">
        <v>374</v>
      </c>
      <c r="D84" s="21">
        <v>2</v>
      </c>
    </row>
    <row r="85" spans="1:4">
      <c r="A85" s="21" t="s">
        <v>197</v>
      </c>
      <c r="B85" s="21" t="s">
        <v>264</v>
      </c>
      <c r="C85" s="50" t="s">
        <v>313</v>
      </c>
      <c r="D85" s="21">
        <v>1</v>
      </c>
    </row>
    <row r="86" spans="1:4">
      <c r="A86" s="21" t="s">
        <v>197</v>
      </c>
      <c r="B86" s="21" t="s">
        <v>264</v>
      </c>
      <c r="C86" s="50" t="s">
        <v>318</v>
      </c>
      <c r="D86" s="21">
        <v>6</v>
      </c>
    </row>
    <row r="87" spans="1:4">
      <c r="A87" s="21" t="s">
        <v>197</v>
      </c>
      <c r="B87" s="21" t="s">
        <v>264</v>
      </c>
      <c r="C87" s="50" t="s">
        <v>319</v>
      </c>
      <c r="D87" s="21">
        <v>2</v>
      </c>
    </row>
    <row r="88" spans="1:4">
      <c r="A88" s="21" t="s">
        <v>197</v>
      </c>
      <c r="B88" s="21" t="s">
        <v>264</v>
      </c>
      <c r="C88" s="50" t="s">
        <v>326</v>
      </c>
      <c r="D88" s="21">
        <v>4</v>
      </c>
    </row>
    <row r="89" spans="1:4">
      <c r="A89" s="21" t="s">
        <v>197</v>
      </c>
      <c r="B89" s="21" t="s">
        <v>264</v>
      </c>
      <c r="C89" s="50" t="s">
        <v>330</v>
      </c>
      <c r="D89" s="21">
        <v>7</v>
      </c>
    </row>
    <row r="90" spans="1:4">
      <c r="A90" s="21" t="s">
        <v>197</v>
      </c>
      <c r="B90" s="21" t="s">
        <v>264</v>
      </c>
      <c r="C90" s="50" t="s">
        <v>343</v>
      </c>
      <c r="D90" s="21">
        <v>5</v>
      </c>
    </row>
    <row r="91" spans="1:4">
      <c r="A91" s="21" t="s">
        <v>197</v>
      </c>
      <c r="B91" s="21" t="s">
        <v>264</v>
      </c>
      <c r="C91" s="50" t="s">
        <v>344</v>
      </c>
      <c r="D91" s="21">
        <v>8</v>
      </c>
    </row>
    <row r="92" spans="1:4">
      <c r="A92" s="21" t="s">
        <v>197</v>
      </c>
      <c r="B92" s="21" t="s">
        <v>264</v>
      </c>
      <c r="C92" s="50" t="s">
        <v>346</v>
      </c>
      <c r="D92" s="21">
        <v>8</v>
      </c>
    </row>
    <row r="93" spans="1:4">
      <c r="A93" s="21" t="s">
        <v>197</v>
      </c>
      <c r="B93" s="21" t="s">
        <v>264</v>
      </c>
      <c r="C93" s="50" t="s">
        <v>348</v>
      </c>
      <c r="D93" s="21">
        <v>6</v>
      </c>
    </row>
    <row r="94" spans="1:4">
      <c r="A94" s="21" t="s">
        <v>197</v>
      </c>
      <c r="B94" s="21" t="s">
        <v>264</v>
      </c>
      <c r="C94" s="50" t="s">
        <v>351</v>
      </c>
      <c r="D94" s="21">
        <v>3</v>
      </c>
    </row>
    <row r="95" spans="1:4">
      <c r="A95" s="21" t="s">
        <v>197</v>
      </c>
      <c r="B95" s="21" t="s">
        <v>264</v>
      </c>
      <c r="C95" s="50" t="s">
        <v>352</v>
      </c>
      <c r="D95" s="21">
        <v>8</v>
      </c>
    </row>
    <row r="96" spans="1:4">
      <c r="A96" s="21" t="s">
        <v>197</v>
      </c>
      <c r="B96" s="21" t="s">
        <v>264</v>
      </c>
      <c r="C96" s="50" t="s">
        <v>354</v>
      </c>
      <c r="D96" s="21">
        <v>5</v>
      </c>
    </row>
    <row r="97" spans="1:4">
      <c r="A97" s="21" t="s">
        <v>197</v>
      </c>
      <c r="B97" s="21" t="s">
        <v>264</v>
      </c>
      <c r="C97" s="50" t="s">
        <v>356</v>
      </c>
      <c r="D97" s="21">
        <v>2</v>
      </c>
    </row>
    <row r="98" spans="1:4">
      <c r="A98" s="21" t="s">
        <v>197</v>
      </c>
      <c r="B98" s="21" t="s">
        <v>264</v>
      </c>
      <c r="C98" s="50" t="s">
        <v>357</v>
      </c>
      <c r="D98" s="21">
        <v>8</v>
      </c>
    </row>
    <row r="99" spans="1:4">
      <c r="A99" s="21" t="s">
        <v>197</v>
      </c>
      <c r="B99" s="21" t="s">
        <v>264</v>
      </c>
      <c r="C99" s="50" t="s">
        <v>360</v>
      </c>
      <c r="D99" s="21">
        <v>3</v>
      </c>
    </row>
    <row r="100" spans="1:4">
      <c r="A100" s="21" t="s">
        <v>197</v>
      </c>
      <c r="B100" s="21" t="s">
        <v>264</v>
      </c>
      <c r="C100" s="50" t="s">
        <v>361</v>
      </c>
      <c r="D100" s="21">
        <v>6</v>
      </c>
    </row>
    <row r="101" spans="1:4">
      <c r="A101" s="21" t="s">
        <v>197</v>
      </c>
      <c r="B101" s="21" t="s">
        <v>264</v>
      </c>
      <c r="C101" s="50" t="s">
        <v>363</v>
      </c>
      <c r="D101" s="21">
        <v>5</v>
      </c>
    </row>
    <row r="102" spans="1:4">
      <c r="A102" s="21" t="s">
        <v>197</v>
      </c>
      <c r="B102" s="21" t="s">
        <v>264</v>
      </c>
      <c r="C102" s="50" t="s">
        <v>369</v>
      </c>
      <c r="D102" s="21">
        <v>6</v>
      </c>
    </row>
    <row r="103" spans="1:4">
      <c r="A103" s="21" t="s">
        <v>197</v>
      </c>
      <c r="B103" s="21" t="s">
        <v>264</v>
      </c>
      <c r="C103" s="50" t="s">
        <v>370</v>
      </c>
      <c r="D103" s="21">
        <v>5</v>
      </c>
    </row>
    <row r="104" spans="1:4">
      <c r="A104" s="21" t="s">
        <v>197</v>
      </c>
      <c r="B104" s="21" t="s">
        <v>264</v>
      </c>
      <c r="C104" s="50" t="s">
        <v>373</v>
      </c>
      <c r="D104" s="21">
        <v>1</v>
      </c>
    </row>
  </sheetData>
  <mergeCells count="1">
    <mergeCell ref="F1: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4F258-2580-468E-9F3F-FB24ECCE2059}">
  <sheetPr codeName="Sheet7">
    <tabColor rgb="FFFBE2D5"/>
  </sheetPr>
  <dimension ref="A1:F106"/>
  <sheetViews>
    <sheetView showGridLines="0" zoomScaleNormal="100" workbookViewId="0"/>
  </sheetViews>
  <sheetFormatPr defaultColWidth="0" defaultRowHeight="25.8"/>
  <cols>
    <col min="1" max="1" width="3.0546875" customWidth="1"/>
    <col min="2" max="2" width="25.6640625" style="48" customWidth="1"/>
    <col min="3" max="3" width="3.83203125" style="48" customWidth="1"/>
    <col min="4" max="4" width="9" bestFit="1" customWidth="1"/>
    <col min="5" max="5" width="5.71875" hidden="1" customWidth="1"/>
    <col min="6" max="6" width="5" hidden="1" customWidth="1"/>
    <col min="7" max="16384" width="8.83203125" hidden="1"/>
  </cols>
  <sheetData>
    <row r="1" spans="2:4" ht="26.4" thickBot="1">
      <c r="B1" s="47" t="s">
        <v>290</v>
      </c>
      <c r="D1" s="92" t="s">
        <v>291</v>
      </c>
    </row>
    <row r="2" spans="2:4" ht="26.4" thickBot="1">
      <c r="D2" s="93"/>
    </row>
    <row r="3" spans="2:4" ht="26.4" thickBot="1">
      <c r="B3" s="1" t="s">
        <v>292</v>
      </c>
    </row>
    <row r="4" spans="2:4">
      <c r="B4" s="21"/>
    </row>
    <row r="5" spans="2:4">
      <c r="B5" s="21"/>
    </row>
    <row r="6" spans="2:4">
      <c r="B6" s="21"/>
    </row>
    <row r="7" spans="2:4">
      <c r="B7" s="21"/>
    </row>
    <row r="8" spans="2:4">
      <c r="B8" s="21"/>
    </row>
    <row r="9" spans="2:4">
      <c r="B9" s="21"/>
    </row>
    <row r="10" spans="2:4">
      <c r="B10" s="21"/>
    </row>
    <row r="11" spans="2:4">
      <c r="B11" s="21"/>
    </row>
    <row r="12" spans="2:4">
      <c r="B12" s="21"/>
    </row>
    <row r="13" spans="2:4">
      <c r="B13" s="21"/>
    </row>
    <row r="14" spans="2:4">
      <c r="B14" s="21"/>
    </row>
    <row r="15" spans="2:4">
      <c r="B15" s="21"/>
    </row>
    <row r="16" spans="2:4">
      <c r="B16" s="21"/>
    </row>
    <row r="17" spans="2:2">
      <c r="B17" s="21"/>
    </row>
    <row r="18" spans="2:2">
      <c r="B18" s="21"/>
    </row>
    <row r="19" spans="2:2">
      <c r="B19" s="21"/>
    </row>
    <row r="20" spans="2:2">
      <c r="B20" s="21"/>
    </row>
    <row r="21" spans="2:2">
      <c r="B21" s="21"/>
    </row>
    <row r="22" spans="2:2">
      <c r="B22" s="21"/>
    </row>
    <row r="23" spans="2:2">
      <c r="B23" s="21"/>
    </row>
    <row r="24" spans="2:2">
      <c r="B24" s="21"/>
    </row>
    <row r="25" spans="2:2">
      <c r="B25" s="21"/>
    </row>
    <row r="26" spans="2:2">
      <c r="B26" s="21"/>
    </row>
    <row r="27" spans="2:2">
      <c r="B27" s="21"/>
    </row>
    <row r="28" spans="2:2">
      <c r="B28" s="21"/>
    </row>
    <row r="29" spans="2:2">
      <c r="B29" s="21"/>
    </row>
    <row r="30" spans="2:2">
      <c r="B30" s="21"/>
    </row>
    <row r="31" spans="2:2">
      <c r="B31" s="21"/>
    </row>
    <row r="32" spans="2:2">
      <c r="B32" s="21"/>
    </row>
    <row r="33" spans="2:2">
      <c r="B33" s="21"/>
    </row>
    <row r="34" spans="2:2">
      <c r="B34" s="21"/>
    </row>
    <row r="35" spans="2:2">
      <c r="B35" s="21"/>
    </row>
    <row r="36" spans="2:2">
      <c r="B36" s="21"/>
    </row>
    <row r="37" spans="2:2">
      <c r="B37" s="21"/>
    </row>
    <row r="38" spans="2:2">
      <c r="B38" s="21"/>
    </row>
    <row r="39" spans="2:2">
      <c r="B39" s="21"/>
    </row>
    <row r="40" spans="2:2">
      <c r="B40" s="21"/>
    </row>
    <row r="41" spans="2:2">
      <c r="B41" s="21"/>
    </row>
    <row r="42" spans="2:2">
      <c r="B42" s="21"/>
    </row>
    <row r="43" spans="2:2">
      <c r="B43" s="21"/>
    </row>
    <row r="44" spans="2:2">
      <c r="B44" s="21"/>
    </row>
    <row r="45" spans="2:2">
      <c r="B45" s="21"/>
    </row>
    <row r="46" spans="2:2">
      <c r="B46" s="21"/>
    </row>
    <row r="47" spans="2:2">
      <c r="B47" s="21"/>
    </row>
    <row r="48" spans="2:2">
      <c r="B48" s="21"/>
    </row>
    <row r="49" spans="2:2">
      <c r="B49" s="21"/>
    </row>
    <row r="50" spans="2:2">
      <c r="B50" s="21"/>
    </row>
    <row r="51" spans="2:2">
      <c r="B51" s="21"/>
    </row>
    <row r="52" spans="2:2">
      <c r="B52" s="21"/>
    </row>
    <row r="53" spans="2:2">
      <c r="B53" s="21"/>
    </row>
    <row r="54" spans="2:2">
      <c r="B54" s="21"/>
    </row>
    <row r="55" spans="2:2">
      <c r="B55" s="21"/>
    </row>
    <row r="56" spans="2:2">
      <c r="B56" s="21"/>
    </row>
    <row r="57" spans="2:2">
      <c r="B57" s="21"/>
    </row>
    <row r="58" spans="2:2">
      <c r="B58" s="21"/>
    </row>
    <row r="59" spans="2:2">
      <c r="B59" s="21"/>
    </row>
    <row r="60" spans="2:2">
      <c r="B60" s="21"/>
    </row>
    <row r="61" spans="2:2">
      <c r="B61" s="21"/>
    </row>
    <row r="62" spans="2:2">
      <c r="B62" s="21"/>
    </row>
    <row r="63" spans="2:2">
      <c r="B63" s="21"/>
    </row>
    <row r="64" spans="2:2">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row r="81" spans="2:2">
      <c r="B81" s="21"/>
    </row>
    <row r="82" spans="2:2">
      <c r="B82" s="21"/>
    </row>
    <row r="83" spans="2:2">
      <c r="B83" s="21"/>
    </row>
    <row r="84" spans="2:2">
      <c r="B84" s="21"/>
    </row>
    <row r="85" spans="2:2">
      <c r="B85" s="21"/>
    </row>
    <row r="86" spans="2:2">
      <c r="B86" s="21"/>
    </row>
    <row r="87" spans="2:2">
      <c r="B87" s="21"/>
    </row>
    <row r="88" spans="2:2">
      <c r="B88" s="21"/>
    </row>
    <row r="89" spans="2:2">
      <c r="B89" s="21"/>
    </row>
    <row r="90" spans="2:2">
      <c r="B90" s="21"/>
    </row>
    <row r="91" spans="2:2">
      <c r="B91" s="21"/>
    </row>
    <row r="92" spans="2:2">
      <c r="B92" s="21"/>
    </row>
    <row r="93" spans="2:2">
      <c r="B93" s="21"/>
    </row>
    <row r="94" spans="2:2">
      <c r="B94" s="21"/>
    </row>
    <row r="95" spans="2:2">
      <c r="B95" s="21"/>
    </row>
    <row r="96" spans="2:2">
      <c r="B96" s="21"/>
    </row>
    <row r="97" spans="2:2">
      <c r="B97" s="21"/>
    </row>
    <row r="98" spans="2:2">
      <c r="B98" s="21"/>
    </row>
    <row r="99" spans="2:2">
      <c r="B99" s="21"/>
    </row>
    <row r="100" spans="2:2">
      <c r="B100" s="21"/>
    </row>
    <row r="101" spans="2:2">
      <c r="B101" s="21"/>
    </row>
    <row r="102" spans="2:2">
      <c r="B102" s="21"/>
    </row>
    <row r="103" spans="2:2">
      <c r="B103" s="21"/>
    </row>
    <row r="104" spans="2:2">
      <c r="B104" s="21"/>
    </row>
    <row r="105" spans="2:2">
      <c r="B105" s="21"/>
    </row>
    <row r="106" spans="2:2">
      <c r="B106" s="21"/>
    </row>
  </sheetData>
  <mergeCells count="1">
    <mergeCell ref="D1:D2"/>
  </mergeCells>
  <pageMargins left="0.74803149606299213" right="0.74803149606299213" top="0.74803149606299213" bottom="0.74803149606299213" header="0.31496062992125984" footer="0.3149606299212598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90633-605E-4006-B946-DE33CEAF49B4}">
  <sheetPr>
    <tabColor rgb="FFFBE2D5"/>
  </sheetPr>
  <dimension ref="A1:D55"/>
  <sheetViews>
    <sheetView workbookViewId="0">
      <selection activeCell="F4" sqref="F4"/>
    </sheetView>
  </sheetViews>
  <sheetFormatPr defaultRowHeight="25.8"/>
  <cols>
    <col min="1" max="1" width="16.38671875" bestFit="1" customWidth="1"/>
    <col min="2" max="2" width="6.71875" bestFit="1" customWidth="1"/>
    <col min="3" max="3" width="7.21875" bestFit="1" customWidth="1"/>
    <col min="4" max="4" width="6.33203125" bestFit="1" customWidth="1"/>
  </cols>
  <sheetData>
    <row r="1" spans="1:4">
      <c r="A1" t="s">
        <v>220</v>
      </c>
      <c r="B1" t="s">
        <v>398</v>
      </c>
      <c r="C1" t="s">
        <v>397</v>
      </c>
      <c r="D1" t="s">
        <v>399</v>
      </c>
    </row>
    <row r="2" spans="1:4">
      <c r="A2" t="s">
        <v>275</v>
      </c>
      <c r="B2">
        <v>100</v>
      </c>
      <c r="C2">
        <v>96</v>
      </c>
      <c r="D2">
        <v>4</v>
      </c>
    </row>
    <row r="3" spans="1:4">
      <c r="A3" t="s">
        <v>51</v>
      </c>
      <c r="B3">
        <v>120</v>
      </c>
      <c r="C3">
        <v>118</v>
      </c>
      <c r="D3">
        <v>2</v>
      </c>
    </row>
    <row r="4" spans="1:4">
      <c r="A4" t="s">
        <v>266</v>
      </c>
      <c r="B4">
        <v>85</v>
      </c>
      <c r="C4">
        <v>90</v>
      </c>
      <c r="D4">
        <v>5</v>
      </c>
    </row>
    <row r="5" spans="1:4">
      <c r="A5" t="s">
        <v>283</v>
      </c>
      <c r="B5">
        <v>105</v>
      </c>
      <c r="C5">
        <v>111</v>
      </c>
      <c r="D5">
        <v>6</v>
      </c>
    </row>
    <row r="6" spans="1:4">
      <c r="A6" t="s">
        <v>268</v>
      </c>
      <c r="B6">
        <v>130</v>
      </c>
      <c r="C6">
        <v>120</v>
      </c>
      <c r="D6">
        <v>10</v>
      </c>
    </row>
    <row r="7" spans="1:4">
      <c r="A7" t="s">
        <v>43</v>
      </c>
      <c r="B7">
        <v>130</v>
      </c>
      <c r="C7">
        <v>134</v>
      </c>
      <c r="D7">
        <v>4</v>
      </c>
    </row>
    <row r="8" spans="1:4">
      <c r="A8" t="s">
        <v>286</v>
      </c>
      <c r="B8">
        <v>70</v>
      </c>
      <c r="C8">
        <v>48</v>
      </c>
      <c r="D8">
        <v>22</v>
      </c>
    </row>
    <row r="9" spans="1:4">
      <c r="A9" t="s">
        <v>269</v>
      </c>
      <c r="B9">
        <v>120</v>
      </c>
      <c r="C9">
        <v>119</v>
      </c>
      <c r="D9">
        <v>1</v>
      </c>
    </row>
    <row r="10" spans="1:4">
      <c r="A10" t="s">
        <v>281</v>
      </c>
      <c r="B10">
        <v>115</v>
      </c>
      <c r="C10">
        <v>115</v>
      </c>
      <c r="D10">
        <v>0</v>
      </c>
    </row>
    <row r="11" spans="1:4">
      <c r="A11" t="s">
        <v>199</v>
      </c>
      <c r="B11">
        <v>150</v>
      </c>
      <c r="C11">
        <v>149</v>
      </c>
      <c r="D11">
        <v>1</v>
      </c>
    </row>
    <row r="12" spans="1:4">
      <c r="A12" t="s">
        <v>59</v>
      </c>
      <c r="B12">
        <v>120</v>
      </c>
      <c r="C12">
        <v>122</v>
      </c>
      <c r="D12">
        <v>2</v>
      </c>
    </row>
    <row r="13" spans="1:4">
      <c r="A13" t="s">
        <v>62</v>
      </c>
      <c r="B13">
        <v>125</v>
      </c>
      <c r="C13">
        <v>123</v>
      </c>
      <c r="D13">
        <v>2</v>
      </c>
    </row>
    <row r="14" spans="1:4">
      <c r="A14" t="s">
        <v>270</v>
      </c>
      <c r="B14">
        <v>135</v>
      </c>
      <c r="C14">
        <v>138</v>
      </c>
      <c r="D14">
        <v>3</v>
      </c>
    </row>
    <row r="15" spans="1:4">
      <c r="A15" t="s">
        <v>41</v>
      </c>
      <c r="B15">
        <v>105</v>
      </c>
      <c r="C15">
        <v>104</v>
      </c>
      <c r="D15">
        <v>1</v>
      </c>
    </row>
    <row r="16" spans="1:4">
      <c r="A16" t="s">
        <v>200</v>
      </c>
      <c r="B16">
        <v>125</v>
      </c>
      <c r="C16">
        <v>109</v>
      </c>
      <c r="D16">
        <v>16</v>
      </c>
    </row>
    <row r="17" spans="1:4">
      <c r="A17" t="s">
        <v>42</v>
      </c>
      <c r="B17">
        <v>125</v>
      </c>
      <c r="C17">
        <v>125</v>
      </c>
      <c r="D17">
        <v>0</v>
      </c>
    </row>
    <row r="18" spans="1:4">
      <c r="A18" t="s">
        <v>58</v>
      </c>
      <c r="B18">
        <v>120</v>
      </c>
      <c r="C18">
        <v>137</v>
      </c>
      <c r="D18">
        <v>17</v>
      </c>
    </row>
    <row r="19" spans="1:4">
      <c r="A19" t="s">
        <v>194</v>
      </c>
      <c r="B19">
        <v>130</v>
      </c>
      <c r="C19">
        <v>129</v>
      </c>
      <c r="D19">
        <v>1</v>
      </c>
    </row>
    <row r="20" spans="1:4">
      <c r="A20" t="s">
        <v>198</v>
      </c>
      <c r="B20">
        <v>140</v>
      </c>
      <c r="C20">
        <v>121</v>
      </c>
      <c r="D20">
        <v>19</v>
      </c>
    </row>
    <row r="21" spans="1:4">
      <c r="A21" t="s">
        <v>52</v>
      </c>
      <c r="B21">
        <v>90</v>
      </c>
      <c r="C21">
        <v>93</v>
      </c>
      <c r="D21">
        <v>3</v>
      </c>
    </row>
    <row r="22" spans="1:4">
      <c r="A22" t="s">
        <v>57</v>
      </c>
      <c r="B22">
        <v>130</v>
      </c>
      <c r="C22">
        <v>136</v>
      </c>
      <c r="D22">
        <v>6</v>
      </c>
    </row>
    <row r="23" spans="1:4">
      <c r="A23" t="s">
        <v>65</v>
      </c>
      <c r="B23">
        <v>150</v>
      </c>
      <c r="C23">
        <v>147</v>
      </c>
      <c r="D23">
        <v>3</v>
      </c>
    </row>
    <row r="24" spans="1:4">
      <c r="A24" t="s">
        <v>61</v>
      </c>
      <c r="B24">
        <v>155</v>
      </c>
      <c r="C24">
        <v>153</v>
      </c>
      <c r="D24">
        <v>2</v>
      </c>
    </row>
    <row r="25" spans="1:4">
      <c r="A25" t="s">
        <v>278</v>
      </c>
      <c r="B25">
        <v>150</v>
      </c>
      <c r="C25">
        <v>151</v>
      </c>
      <c r="D25">
        <v>1</v>
      </c>
    </row>
    <row r="26" spans="1:4">
      <c r="A26" t="s">
        <v>56</v>
      </c>
      <c r="B26">
        <v>155</v>
      </c>
      <c r="C26">
        <v>156</v>
      </c>
      <c r="D26">
        <v>1</v>
      </c>
    </row>
    <row r="27" spans="1:4">
      <c r="A27" t="s">
        <v>40</v>
      </c>
      <c r="B27">
        <v>160</v>
      </c>
      <c r="C27">
        <v>164</v>
      </c>
      <c r="D27">
        <v>4</v>
      </c>
    </row>
    <row r="28" spans="1:4">
      <c r="A28" t="s">
        <v>267</v>
      </c>
      <c r="B28">
        <v>110</v>
      </c>
      <c r="C28">
        <v>106</v>
      </c>
      <c r="D28">
        <v>4</v>
      </c>
    </row>
    <row r="29" spans="1:4">
      <c r="A29" t="s">
        <v>46</v>
      </c>
      <c r="B29">
        <v>115</v>
      </c>
      <c r="C29">
        <v>114</v>
      </c>
      <c r="D29">
        <v>1</v>
      </c>
    </row>
    <row r="30" spans="1:4">
      <c r="A30" t="s">
        <v>64</v>
      </c>
      <c r="B30">
        <v>95</v>
      </c>
      <c r="C30">
        <v>98</v>
      </c>
      <c r="D30">
        <v>3</v>
      </c>
    </row>
    <row r="31" spans="1:4">
      <c r="A31" t="s">
        <v>284</v>
      </c>
      <c r="B31">
        <v>100</v>
      </c>
      <c r="C31">
        <v>99</v>
      </c>
      <c r="D31">
        <v>1</v>
      </c>
    </row>
    <row r="32" spans="1:4">
      <c r="A32" t="s">
        <v>195</v>
      </c>
      <c r="B32">
        <v>70</v>
      </c>
      <c r="C32">
        <v>64</v>
      </c>
      <c r="D32">
        <v>6</v>
      </c>
    </row>
    <row r="33" spans="1:4">
      <c r="A33" t="s">
        <v>50</v>
      </c>
      <c r="B33">
        <v>100</v>
      </c>
      <c r="C33">
        <v>98</v>
      </c>
      <c r="D33">
        <v>2</v>
      </c>
    </row>
    <row r="34" spans="1:4">
      <c r="A34" t="s">
        <v>280</v>
      </c>
      <c r="B34">
        <v>110</v>
      </c>
      <c r="C34">
        <v>112</v>
      </c>
      <c r="D34">
        <v>2</v>
      </c>
    </row>
    <row r="35" spans="1:4">
      <c r="A35" t="s">
        <v>45</v>
      </c>
      <c r="B35">
        <v>120</v>
      </c>
      <c r="C35">
        <v>117</v>
      </c>
      <c r="D35">
        <v>3</v>
      </c>
    </row>
    <row r="36" spans="1:4">
      <c r="A36" t="s">
        <v>282</v>
      </c>
      <c r="B36">
        <v>130</v>
      </c>
      <c r="C36">
        <v>133</v>
      </c>
      <c r="D36">
        <v>3</v>
      </c>
    </row>
    <row r="37" spans="1:4">
      <c r="A37" t="s">
        <v>287</v>
      </c>
      <c r="B37">
        <v>90</v>
      </c>
      <c r="C37">
        <v>91</v>
      </c>
      <c r="D37">
        <v>1</v>
      </c>
    </row>
    <row r="38" spans="1:4">
      <c r="A38" t="s">
        <v>63</v>
      </c>
      <c r="B38">
        <v>120</v>
      </c>
      <c r="C38">
        <v>120</v>
      </c>
      <c r="D38">
        <v>0</v>
      </c>
    </row>
    <row r="39" spans="1:4">
      <c r="A39" t="s">
        <v>271</v>
      </c>
      <c r="B39">
        <v>120</v>
      </c>
      <c r="C39">
        <v>121</v>
      </c>
      <c r="D39">
        <v>1</v>
      </c>
    </row>
    <row r="40" spans="1:4">
      <c r="A40" t="s">
        <v>276</v>
      </c>
      <c r="B40">
        <v>120</v>
      </c>
      <c r="C40">
        <v>120</v>
      </c>
      <c r="D40">
        <v>0</v>
      </c>
    </row>
    <row r="41" spans="1:4">
      <c r="A41" t="s">
        <v>60</v>
      </c>
      <c r="B41">
        <v>140</v>
      </c>
      <c r="C41">
        <v>144</v>
      </c>
      <c r="D41">
        <v>4</v>
      </c>
    </row>
    <row r="42" spans="1:4">
      <c r="A42" t="s">
        <v>288</v>
      </c>
      <c r="B42">
        <v>80</v>
      </c>
      <c r="C42">
        <v>77</v>
      </c>
      <c r="D42">
        <v>3</v>
      </c>
    </row>
    <row r="43" spans="1:4">
      <c r="A43" t="s">
        <v>54</v>
      </c>
      <c r="B43">
        <v>120</v>
      </c>
      <c r="C43">
        <v>115</v>
      </c>
      <c r="D43">
        <v>5</v>
      </c>
    </row>
    <row r="44" spans="1:4">
      <c r="A44" t="s">
        <v>272</v>
      </c>
      <c r="B44">
        <v>110</v>
      </c>
      <c r="C44">
        <v>111</v>
      </c>
      <c r="D44">
        <v>1</v>
      </c>
    </row>
    <row r="45" spans="1:4">
      <c r="A45" t="s">
        <v>53</v>
      </c>
      <c r="B45">
        <v>140</v>
      </c>
      <c r="C45">
        <v>136</v>
      </c>
      <c r="D45">
        <v>4</v>
      </c>
    </row>
    <row r="46" spans="1:4">
      <c r="A46" t="s">
        <v>196</v>
      </c>
      <c r="B46">
        <v>130</v>
      </c>
      <c r="C46">
        <v>128</v>
      </c>
      <c r="D46">
        <v>2</v>
      </c>
    </row>
    <row r="47" spans="1:4">
      <c r="A47" t="s">
        <v>197</v>
      </c>
      <c r="B47">
        <v>60</v>
      </c>
      <c r="C47">
        <v>58</v>
      </c>
      <c r="D47">
        <v>2</v>
      </c>
    </row>
    <row r="48" spans="1:4">
      <c r="A48" t="s">
        <v>279</v>
      </c>
      <c r="B48">
        <v>160</v>
      </c>
      <c r="C48">
        <v>154</v>
      </c>
      <c r="D48">
        <v>6</v>
      </c>
    </row>
    <row r="49" spans="1:4">
      <c r="A49" t="s">
        <v>273</v>
      </c>
      <c r="B49">
        <v>150</v>
      </c>
      <c r="C49">
        <v>149</v>
      </c>
      <c r="D49">
        <v>1</v>
      </c>
    </row>
    <row r="50" spans="1:4">
      <c r="A50" t="s">
        <v>274</v>
      </c>
      <c r="B50">
        <v>135</v>
      </c>
      <c r="C50">
        <v>137</v>
      </c>
      <c r="D50">
        <v>2</v>
      </c>
    </row>
    <row r="51" spans="1:4">
      <c r="A51" t="s">
        <v>48</v>
      </c>
      <c r="B51">
        <v>115</v>
      </c>
      <c r="C51">
        <v>120</v>
      </c>
      <c r="D51">
        <v>5</v>
      </c>
    </row>
    <row r="52" spans="1:4">
      <c r="A52" t="s">
        <v>44</v>
      </c>
      <c r="B52">
        <v>115</v>
      </c>
      <c r="C52">
        <v>117</v>
      </c>
      <c r="D52">
        <v>2</v>
      </c>
    </row>
    <row r="53" spans="1:4">
      <c r="A53" t="s">
        <v>49</v>
      </c>
      <c r="B53">
        <v>170</v>
      </c>
      <c r="C53">
        <v>173</v>
      </c>
      <c r="D53">
        <v>3</v>
      </c>
    </row>
    <row r="54" spans="1:4">
      <c r="A54" t="s">
        <v>47</v>
      </c>
      <c r="B54">
        <v>120</v>
      </c>
      <c r="C54">
        <v>127</v>
      </c>
      <c r="D54">
        <v>7</v>
      </c>
    </row>
    <row r="55" spans="1:4">
      <c r="A55" t="s">
        <v>55</v>
      </c>
      <c r="B55">
        <v>140</v>
      </c>
      <c r="C55">
        <v>129</v>
      </c>
      <c r="D55">
        <v>11</v>
      </c>
    </row>
  </sheetData>
  <phoneticPr fontId="33"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D83A-3661-4A3F-AA7A-BC4A19C1CA04}">
  <sheetPr codeName="Sheet11">
    <tabColor rgb="FFFBE2D5"/>
  </sheetPr>
  <dimension ref="A1:BP59"/>
  <sheetViews>
    <sheetView showGridLines="0" topLeftCell="A4" workbookViewId="0">
      <selection activeCell="B4" sqref="B4"/>
    </sheetView>
  </sheetViews>
  <sheetFormatPr defaultColWidth="0" defaultRowHeight="0" customHeight="1" zeroHeight="1"/>
  <cols>
    <col min="1" max="1" width="3.27734375" customWidth="1"/>
    <col min="2" max="2" width="13.44140625" style="48" customWidth="1"/>
    <col min="3" max="3" width="17.77734375" style="48" bestFit="1" customWidth="1"/>
    <col min="4" max="5" width="5.71875" customWidth="1"/>
    <col min="6" max="6" width="2.33203125" customWidth="1"/>
    <col min="7" max="68" width="0" hidden="1" customWidth="1"/>
    <col min="69" max="16384" width="8.83203125" hidden="1"/>
  </cols>
  <sheetData>
    <row r="1" spans="2:5" ht="25.8"/>
    <row r="2" spans="2:5" ht="25.8">
      <c r="B2" t="s">
        <v>293</v>
      </c>
      <c r="C2"/>
    </row>
    <row r="3" spans="2:5" ht="25.8"/>
    <row r="4" spans="2:5" ht="26.4" thickBot="1">
      <c r="B4" s="69" t="s">
        <v>220</v>
      </c>
      <c r="C4" s="69" t="s">
        <v>294</v>
      </c>
      <c r="D4" s="90" t="s">
        <v>395</v>
      </c>
      <c r="E4" s="90" t="s">
        <v>396</v>
      </c>
    </row>
    <row r="5" spans="2:5" ht="25.8">
      <c r="B5" s="21" t="s">
        <v>275</v>
      </c>
      <c r="C5" s="21" t="str">
        <f>_xlfn.XLOOKUP(B5,TIME!B:B,TIME!C:C,_xlfn.XLOOKUP(B5,'SUB (L3)'!$B$5:$B$9,'SUB (L3)'!$C$5:$C$9))</f>
        <v>Risk Analyst</v>
      </c>
      <c r="D5" s="21">
        <v>50</v>
      </c>
      <c r="E5" s="21">
        <v>50</v>
      </c>
    </row>
    <row r="6" spans="2:5" ht="25.8">
      <c r="B6" s="21" t="s">
        <v>51</v>
      </c>
      <c r="C6" s="21" t="str">
        <f>_xlfn.XLOOKUP(B6,TIME!B:B,TIME!C:C,_xlfn.XLOOKUP(B6,'SUB (L3)'!$B$5:$B$9,'SUB (L3)'!$C$5:$C$9))</f>
        <v>Budget Analyst</v>
      </c>
      <c r="D6" s="21">
        <v>60</v>
      </c>
      <c r="E6" s="21">
        <v>60</v>
      </c>
    </row>
    <row r="7" spans="2:5" ht="25.8">
      <c r="B7" s="21" t="s">
        <v>266</v>
      </c>
      <c r="C7" s="21" t="str">
        <f>_xlfn.XLOOKUP(B7,TIME!B:B,TIME!C:C,_xlfn.XLOOKUP(B7,'SUB (L3)'!$B$5:$B$9,'SUB (L3)'!$C$5:$C$9))</f>
        <v>Mission Planner</v>
      </c>
      <c r="D7" s="21">
        <v>35</v>
      </c>
      <c r="E7" s="21">
        <v>50</v>
      </c>
    </row>
    <row r="8" spans="2:5" ht="25.8">
      <c r="B8" s="21" t="s">
        <v>283</v>
      </c>
      <c r="C8" s="21" t="str">
        <f>_xlfn.XLOOKUP(B8,TIME!B:B,TIME!C:C,_xlfn.XLOOKUP(B8,'SUB (L3)'!$B$5:$B$9,'SUB (L3)'!$C$5:$C$9))</f>
        <v>Energy Beam Engineer</v>
      </c>
      <c r="D8" s="21">
        <v>60</v>
      </c>
      <c r="E8" s="21">
        <v>45</v>
      </c>
    </row>
    <row r="9" spans="2:5" ht="25.8">
      <c r="B9" s="21" t="s">
        <v>268</v>
      </c>
      <c r="C9" s="21" t="str">
        <f>_xlfn.XLOOKUP(B9,TIME!B:B,TIME!C:C,_xlfn.XLOOKUP(B9,'SUB (L3)'!$B$5:$B$9,'SUB (L3)'!$C$5:$C$9))</f>
        <v>Structural Engineer</v>
      </c>
      <c r="D9" s="21">
        <v>70</v>
      </c>
      <c r="E9" s="21">
        <v>60</v>
      </c>
    </row>
    <row r="10" spans="2:5" ht="25.8">
      <c r="B10" s="21" t="s">
        <v>43</v>
      </c>
      <c r="C10" s="21" t="str">
        <f>_xlfn.XLOOKUP(B10,TIME!B:B,TIME!C:C,_xlfn.XLOOKUP(B10,'SUB (L3)'!$B$5:$B$9,'SUB (L3)'!$C$5:$C$9))</f>
        <v>Project Lead</v>
      </c>
      <c r="D10" s="21">
        <v>50</v>
      </c>
      <c r="E10" s="21">
        <v>80</v>
      </c>
    </row>
    <row r="11" spans="2:5" ht="25.8">
      <c r="B11" s="21" t="s">
        <v>286</v>
      </c>
      <c r="C11" s="21" t="str">
        <f>_xlfn.XLOOKUP(B11,TIME!B:B,TIME!C:C,_xlfn.XLOOKUP(B11,'SUB (L3)'!$B$5:$B$9,'SUB (L3)'!$C$5:$C$9))</f>
        <v>Rocket Scientist</v>
      </c>
      <c r="D11" s="21">
        <v>40</v>
      </c>
      <c r="E11" s="21">
        <v>30</v>
      </c>
    </row>
    <row r="12" spans="2:5" ht="25.8">
      <c r="B12" s="21" t="s">
        <v>269</v>
      </c>
      <c r="C12" s="21" t="str">
        <f>_xlfn.XLOOKUP(B12,TIME!B:B,TIME!C:C,_xlfn.XLOOKUP(B12,'SUB (L3)'!$B$5:$B$9,'SUB (L3)'!$C$5:$C$9))</f>
        <v>Structural Engineer</v>
      </c>
      <c r="D12" s="21">
        <v>80</v>
      </c>
      <c r="E12" s="21">
        <v>40</v>
      </c>
    </row>
    <row r="13" spans="2:5" ht="25.8">
      <c r="B13" s="21" t="s">
        <v>281</v>
      </c>
      <c r="C13" s="21" t="str">
        <f>_xlfn.XLOOKUP(B13,TIME!B:B,TIME!C:C,_xlfn.XLOOKUP(B13,'SUB (L3)'!$B$5:$B$9,'SUB (L3)'!$C$5:$C$9))</f>
        <v>Sustainability Officer</v>
      </c>
      <c r="D13" s="21">
        <v>60</v>
      </c>
      <c r="E13" s="21">
        <v>55</v>
      </c>
    </row>
    <row r="14" spans="2:5" ht="25.8">
      <c r="B14" s="21" t="s">
        <v>199</v>
      </c>
      <c r="C14" s="21" t="str">
        <f>_xlfn.XLOOKUP(B14,TIME!B:B,TIME!C:C,_xlfn.XLOOKUP(B14,'SUB (L3)'!$B$5:$B$9,'SUB (L3)'!$C$5:$C$9))</f>
        <v>Software Engineer</v>
      </c>
      <c r="D14" s="21">
        <v>65</v>
      </c>
      <c r="E14" s="21">
        <v>85</v>
      </c>
    </row>
    <row r="15" spans="2:5" ht="25.8">
      <c r="B15" s="21" t="s">
        <v>59</v>
      </c>
      <c r="C15" s="21" t="str">
        <f>_xlfn.XLOOKUP(B15,TIME!B:B,TIME!C:C,_xlfn.XLOOKUP(B15,'SUB (L3)'!$B$5:$B$9,'SUB (L3)'!$C$5:$C$9))</f>
        <v>PMO Support</v>
      </c>
      <c r="D15" s="21">
        <v>70</v>
      </c>
      <c r="E15" s="21">
        <v>50</v>
      </c>
    </row>
    <row r="16" spans="2:5" ht="25.8">
      <c r="B16" s="21" t="s">
        <v>62</v>
      </c>
      <c r="C16" s="21" t="str">
        <f>_xlfn.XLOOKUP(B16,TIME!B:B,TIME!C:C,_xlfn.XLOOKUP(B16,'SUB (L3)'!$B$5:$B$9,'SUB (L3)'!$C$5:$C$9))</f>
        <v>Psychologist</v>
      </c>
      <c r="D16" s="21">
        <v>70</v>
      </c>
      <c r="E16" s="21">
        <v>55</v>
      </c>
    </row>
    <row r="17" spans="2:5" ht="25.8">
      <c r="B17" s="21" t="s">
        <v>270</v>
      </c>
      <c r="C17" s="21" t="str">
        <f>_xlfn.XLOOKUP(B17,TIME!B:B,TIME!C:C,_xlfn.XLOOKUP(B17,'SUB (L3)'!$B$5:$B$9,'SUB (L3)'!$C$5:$C$9))</f>
        <v>Thermal Engineer</v>
      </c>
      <c r="D17" s="21">
        <v>55</v>
      </c>
      <c r="E17" s="21">
        <v>80</v>
      </c>
    </row>
    <row r="18" spans="2:5" ht="25.8">
      <c r="B18" s="21" t="s">
        <v>41</v>
      </c>
      <c r="C18" s="21" t="str">
        <f>_xlfn.XLOOKUP(B18,TIME!B:B,TIME!C:C,_xlfn.XLOOKUP(B18,'SUB (L3)'!$B$5:$B$9,'SUB (L3)'!$C$5:$C$9))</f>
        <v>Manufacturing Engineer</v>
      </c>
      <c r="D18" s="21">
        <v>45</v>
      </c>
      <c r="E18" s="21">
        <v>60</v>
      </c>
    </row>
    <row r="19" spans="2:5" ht="25.8">
      <c r="B19" s="21" t="s">
        <v>200</v>
      </c>
      <c r="C19" s="21" t="str">
        <f>_xlfn.XLOOKUP(B19,TIME!B:B,TIME!C:C,_xlfn.XLOOKUP(B19,'SUB (L3)'!$B$5:$B$9,'SUB (L3)'!$C$5:$C$9))</f>
        <v>Ballistic Engineer</v>
      </c>
      <c r="D19" s="21">
        <v>50</v>
      </c>
      <c r="E19" s="21">
        <v>75</v>
      </c>
    </row>
    <row r="20" spans="2:5" ht="25.8">
      <c r="B20" s="21" t="s">
        <v>42</v>
      </c>
      <c r="C20" s="21" t="str">
        <f>_xlfn.XLOOKUP(B20,TIME!B:B,TIME!C:C,_xlfn.XLOOKUP(B20,'SUB (L3)'!$B$5:$B$9,'SUB (L3)'!$C$5:$C$9))</f>
        <v>Outreach Coordinator</v>
      </c>
      <c r="D20" s="21">
        <v>50</v>
      </c>
      <c r="E20" s="21">
        <v>75</v>
      </c>
    </row>
    <row r="21" spans="2:5" ht="25.8">
      <c r="B21" s="21" t="s">
        <v>58</v>
      </c>
      <c r="C21" s="21" t="str">
        <f>_xlfn.XLOOKUP(B21,TIME!B:B,TIME!C:C,_xlfn.XLOOKUP(B21,'SUB (L3)'!$B$5:$B$9,'SUB (L3)'!$C$5:$C$9))</f>
        <v>Manufacturing Engineer</v>
      </c>
      <c r="D21" s="21">
        <v>40</v>
      </c>
      <c r="E21" s="21">
        <v>80</v>
      </c>
    </row>
    <row r="22" spans="2:5" ht="25.8">
      <c r="B22" s="21" t="s">
        <v>194</v>
      </c>
      <c r="C22" s="21" t="str">
        <f>_xlfn.XLOOKUP(B22,TIME!B:B,TIME!C:C,_xlfn.XLOOKUP(B22,'SUB (L3)'!$B$5:$B$9,'SUB (L3)'!$C$5:$C$9))</f>
        <v>Artificer</v>
      </c>
      <c r="D22" s="21">
        <v>65</v>
      </c>
      <c r="E22" s="21">
        <v>65</v>
      </c>
    </row>
    <row r="23" spans="2:5" ht="25.8">
      <c r="B23" s="21" t="s">
        <v>198</v>
      </c>
      <c r="C23" s="21" t="str">
        <f>_xlfn.XLOOKUP(B23,TIME!B:B,TIME!C:C,_xlfn.XLOOKUP(B23,'SUB (L3)'!$B$5:$B$9,'SUB (L3)'!$C$5:$C$9))</f>
        <v>Orbital Dynamics Specialist</v>
      </c>
      <c r="D23" s="21">
        <v>70</v>
      </c>
      <c r="E23" s="21">
        <v>70</v>
      </c>
    </row>
    <row r="24" spans="2:5" ht="25.8">
      <c r="B24" s="21" t="s">
        <v>52</v>
      </c>
      <c r="C24" s="21" t="str">
        <f>_xlfn.XLOOKUP(B24,TIME!B:B,TIME!C:C,_xlfn.XLOOKUP(B24,'SUB (L3)'!$B$5:$B$9,'SUB (L3)'!$C$5:$C$9))</f>
        <v>Propulsion Engineer</v>
      </c>
      <c r="D24" s="21">
        <v>45</v>
      </c>
      <c r="E24" s="21">
        <v>45</v>
      </c>
    </row>
    <row r="25" spans="2:5" ht="25.8">
      <c r="B25" s="21" t="s">
        <v>57</v>
      </c>
      <c r="C25" s="21" t="str">
        <f>_xlfn.XLOOKUP(B25,TIME!B:B,TIME!C:C,_xlfn.XLOOKUP(B25,'SUB (L3)'!$B$5:$B$9,'SUB (L3)'!$C$5:$C$9))</f>
        <v>Outreach Coordinator</v>
      </c>
      <c r="D25" s="21">
        <v>50</v>
      </c>
      <c r="E25" s="21">
        <v>80</v>
      </c>
    </row>
    <row r="26" spans="2:5" ht="25.8">
      <c r="B26" s="21" t="s">
        <v>65</v>
      </c>
      <c r="C26" s="21" t="str">
        <f>_xlfn.XLOOKUP(B26,TIME!B:B,TIME!C:C,_xlfn.XLOOKUP(B26,'SUB (L3)'!$B$5:$B$9,'SUB (L3)'!$C$5:$C$9))</f>
        <v>Sensor Specialist</v>
      </c>
      <c r="D26" s="21">
        <v>90</v>
      </c>
      <c r="E26" s="21">
        <v>60</v>
      </c>
    </row>
    <row r="27" spans="2:5" ht="25.8">
      <c r="B27" s="21" t="s">
        <v>61</v>
      </c>
      <c r="C27" s="21" t="str">
        <f>_xlfn.XLOOKUP(B27,TIME!B:B,TIME!C:C,_xlfn.XLOOKUP(B27,'SUB (L3)'!$B$5:$B$9,'SUB (L3)'!$C$5:$C$9))</f>
        <v>Satellite Deployment Engineer</v>
      </c>
      <c r="D27" s="21">
        <v>70</v>
      </c>
      <c r="E27" s="21">
        <v>85</v>
      </c>
    </row>
    <row r="28" spans="2:5" ht="25.8">
      <c r="B28" s="21" t="s">
        <v>278</v>
      </c>
      <c r="C28" s="21" t="str">
        <f>_xlfn.XLOOKUP(B28,TIME!B:B,TIME!C:C,_xlfn.XLOOKUP(B28,'SUB (L3)'!$B$5:$B$9,'SUB (L3)'!$C$5:$C$9))</f>
        <v>Medical Officer</v>
      </c>
      <c r="D28" s="21">
        <v>80</v>
      </c>
      <c r="E28" s="21">
        <v>70</v>
      </c>
    </row>
    <row r="29" spans="2:5" ht="25.8">
      <c r="B29" s="21" t="s">
        <v>56</v>
      </c>
      <c r="C29" s="21" t="str">
        <f>_xlfn.XLOOKUP(B29,TIME!B:B,TIME!C:C,_xlfn.XLOOKUP(B29,'SUB (L3)'!$B$5:$B$9,'SUB (L3)'!$C$5:$C$9))</f>
        <v>Thermal Engineer</v>
      </c>
      <c r="D29" s="21">
        <v>90</v>
      </c>
      <c r="E29" s="21">
        <v>65</v>
      </c>
    </row>
    <row r="30" spans="2:5" ht="25.8">
      <c r="B30" s="21" t="s">
        <v>40</v>
      </c>
      <c r="C30" s="21" t="str">
        <f>_xlfn.XLOOKUP(B30,TIME!B:B,TIME!C:C,_xlfn.XLOOKUP(B30,'SUB (L3)'!$B$5:$B$9,'SUB (L3)'!$C$5:$C$9))</f>
        <v>Spaceship Architect</v>
      </c>
      <c r="D30" s="21">
        <v>70</v>
      </c>
      <c r="E30" s="21">
        <v>90</v>
      </c>
    </row>
    <row r="31" spans="2:5" ht="25.8">
      <c r="B31" s="21" t="s">
        <v>267</v>
      </c>
      <c r="C31" s="21" t="str">
        <f>_xlfn.XLOOKUP(B31,TIME!B:B,TIME!C:C,_xlfn.XLOOKUP(B31,'SUB (L3)'!$B$5:$B$9,'SUB (L3)'!$C$5:$C$9))</f>
        <v>Propulsion Engineer</v>
      </c>
      <c r="D31" s="21">
        <v>60</v>
      </c>
      <c r="E31" s="21">
        <v>50</v>
      </c>
    </row>
    <row r="32" spans="2:5" ht="25.8">
      <c r="B32" s="21" t="s">
        <v>46</v>
      </c>
      <c r="C32" s="21" t="str">
        <f>_xlfn.XLOOKUP(B32,TIME!B:B,TIME!C:C,_xlfn.XLOOKUP(B32,'SUB (L3)'!$B$5:$B$9,'SUB (L3)'!$C$5:$C$9))</f>
        <v>Procurement Officer</v>
      </c>
      <c r="D32" s="21">
        <v>50</v>
      </c>
      <c r="E32" s="21">
        <v>65</v>
      </c>
    </row>
    <row r="33" spans="2:5" ht="25.8">
      <c r="B33" s="21" t="s">
        <v>64</v>
      </c>
      <c r="C33" s="21" t="str">
        <f>_xlfn.XLOOKUP(B33,TIME!B:B,TIME!C:C,_xlfn.XLOOKUP(B33,'SUB (L3)'!$B$5:$B$9,'SUB (L3)'!$C$5:$C$9))</f>
        <v>Software Engineer</v>
      </c>
      <c r="D33" s="21">
        <v>30</v>
      </c>
      <c r="E33" s="21">
        <v>65</v>
      </c>
    </row>
    <row r="34" spans="2:5" ht="25.8">
      <c r="B34" s="21" t="s">
        <v>284</v>
      </c>
      <c r="C34" s="21" t="str">
        <f>_xlfn.XLOOKUP(B34,TIME!B:B,TIME!C:C,_xlfn.XLOOKUP(B34,'SUB (L3)'!$B$5:$B$9,'SUB (L3)'!$C$5:$C$9))</f>
        <v>Shields Armorer</v>
      </c>
      <c r="D34" s="21">
        <v>50</v>
      </c>
      <c r="E34" s="21">
        <v>50</v>
      </c>
    </row>
    <row r="35" spans="2:5" ht="25.8">
      <c r="B35" s="21" t="s">
        <v>195</v>
      </c>
      <c r="C35" s="21" t="str">
        <f>_xlfn.XLOOKUP(B35,TIME!B:B,TIME!C:C,_xlfn.XLOOKUP(B35,'SUB (L3)'!$B$5:$B$9,'SUB (L3)'!$C$5:$C$9))</f>
        <v>Avionics Engineer</v>
      </c>
      <c r="D35" s="21">
        <v>35</v>
      </c>
      <c r="E35" s="21">
        <v>35</v>
      </c>
    </row>
    <row r="36" spans="2:5" ht="25.8">
      <c r="B36" s="21" t="s">
        <v>50</v>
      </c>
      <c r="C36" s="21" t="str">
        <f>_xlfn.XLOOKUP(B36,TIME!B:B,TIME!C:C,_xlfn.XLOOKUP(B36,'SUB (L3)'!$B$5:$B$9,'SUB (L3)'!$C$5:$C$9))</f>
        <v>Spacecraft Architect</v>
      </c>
      <c r="D36" s="21">
        <v>50</v>
      </c>
      <c r="E36" s="21">
        <v>50</v>
      </c>
    </row>
    <row r="37" spans="2:5" ht="25.8">
      <c r="B37" s="21" t="s">
        <v>280</v>
      </c>
      <c r="C37" s="21" t="str">
        <f>_xlfn.XLOOKUP(B37,TIME!B:B,TIME!C:C,_xlfn.XLOOKUP(B37,'SUB (L3)'!$B$5:$B$9,'SUB (L3)'!$C$5:$C$9))</f>
        <v>Contract Manager</v>
      </c>
      <c r="D37" s="21">
        <v>50</v>
      </c>
      <c r="E37" s="21">
        <v>60</v>
      </c>
    </row>
    <row r="38" spans="2:5" ht="25.8">
      <c r="B38" s="21" t="s">
        <v>45</v>
      </c>
      <c r="C38" s="21" t="str">
        <f>_xlfn.XLOOKUP(B38,TIME!B:B,TIME!C:C,_xlfn.XLOOKUP(B38,'SUB (L3)'!$B$5:$B$9,'SUB (L3)'!$C$5:$C$9))</f>
        <v>Flight Director</v>
      </c>
      <c r="D38" s="21">
        <v>40</v>
      </c>
      <c r="E38" s="21">
        <v>80</v>
      </c>
    </row>
    <row r="39" spans="2:5" ht="25.8">
      <c r="B39" s="21" t="s">
        <v>282</v>
      </c>
      <c r="C39" s="21" t="str">
        <f>_xlfn.XLOOKUP(B39,TIME!B:B,TIME!C:C,_xlfn.XLOOKUP(B39,'SUB (L3)'!$B$5:$B$9,'SUB (L3)'!$C$5:$C$9))</f>
        <v>Impact Analyst</v>
      </c>
      <c r="D39" s="21">
        <v>55</v>
      </c>
      <c r="E39" s="21">
        <v>75</v>
      </c>
    </row>
    <row r="40" spans="2:5" ht="25.8">
      <c r="B40" s="21" t="s">
        <v>287</v>
      </c>
      <c r="C40" s="21" t="str">
        <f>_xlfn.XLOOKUP(B40,TIME!B:B,TIME!C:C,_xlfn.XLOOKUP(B40,'SUB (L3)'!$B$5:$B$9,'SUB (L3)'!$C$5:$C$9))</f>
        <v>Software Engineer</v>
      </c>
      <c r="D40" s="21">
        <v>30</v>
      </c>
      <c r="E40" s="21">
        <v>60</v>
      </c>
    </row>
    <row r="41" spans="2:5" ht="25.8">
      <c r="B41" s="21" t="s">
        <v>63</v>
      </c>
      <c r="C41" s="21" t="str">
        <f>_xlfn.XLOOKUP(B41,TIME!B:B,TIME!C:C,_xlfn.XLOOKUP(B41,'SUB (L3)'!$B$5:$B$9,'SUB (L3)'!$C$5:$C$9))</f>
        <v>Space Law Expert</v>
      </c>
      <c r="D41" s="21">
        <v>70</v>
      </c>
      <c r="E41" s="21">
        <v>50</v>
      </c>
    </row>
    <row r="42" spans="2:5" ht="25.8">
      <c r="B42" s="21" t="s">
        <v>271</v>
      </c>
      <c r="C42" s="21" t="str">
        <f>_xlfn.XLOOKUP(B42,TIME!B:B,TIME!C:C,_xlfn.XLOOKUP(B42,'SUB (L3)'!$B$5:$B$9,'SUB (L3)'!$C$5:$C$9))</f>
        <v>Avionics Engineer</v>
      </c>
      <c r="D42" s="21">
        <v>40</v>
      </c>
      <c r="E42" s="21">
        <v>80</v>
      </c>
    </row>
    <row r="43" spans="2:5" ht="25.8">
      <c r="B43" s="21" t="s">
        <v>276</v>
      </c>
      <c r="C43" s="21" t="str">
        <f>_xlfn.XLOOKUP(B43,TIME!B:B,TIME!C:C,_xlfn.XLOOKUP(B43,'SUB (L3)'!$B$5:$B$9,'SUB (L3)'!$C$5:$C$9))</f>
        <v>Emergency Response Coordinator</v>
      </c>
      <c r="D43" s="21">
        <v>60</v>
      </c>
      <c r="E43" s="21">
        <v>60</v>
      </c>
    </row>
    <row r="44" spans="2:5" ht="25.8">
      <c r="B44" s="21" t="s">
        <v>60</v>
      </c>
      <c r="C44" s="21" t="str">
        <f>_xlfn.XLOOKUP(B44,TIME!B:B,TIME!C:C,_xlfn.XLOOKUP(B44,'SUB (L3)'!$B$5:$B$9,'SUB (L3)'!$C$5:$C$9))</f>
        <v>Grant Writer</v>
      </c>
      <c r="D44" s="21">
        <v>80</v>
      </c>
      <c r="E44" s="21">
        <v>60</v>
      </c>
    </row>
    <row r="45" spans="2:5" ht="25.8">
      <c r="B45" s="21" t="s">
        <v>288</v>
      </c>
      <c r="C45" s="21" t="str">
        <f>_xlfn.XLOOKUP(B45,TIME!B:B,TIME!C:C,_xlfn.XLOOKUP(B45,'SUB (L3)'!$B$5:$B$9,'SUB (L3)'!$C$5:$C$9))</f>
        <v>Payload Scientist</v>
      </c>
      <c r="D45" s="21">
        <v>40</v>
      </c>
      <c r="E45" s="21">
        <v>40</v>
      </c>
    </row>
    <row r="46" spans="2:5" ht="25.8">
      <c r="B46" s="21" t="s">
        <v>54</v>
      </c>
      <c r="C46" s="21" t="str">
        <f>_xlfn.XLOOKUP(B46,TIME!B:B,TIME!C:C,_xlfn.XLOOKUP(B46,'SUB (L3)'!$B$5:$B$9,'SUB (L3)'!$C$5:$C$9))</f>
        <v>Risk Analyst</v>
      </c>
      <c r="D46" s="21">
        <v>90</v>
      </c>
      <c r="E46" s="21">
        <v>30</v>
      </c>
    </row>
    <row r="47" spans="2:5" ht="25.8">
      <c r="B47" s="21" t="s">
        <v>272</v>
      </c>
      <c r="C47" s="21" t="str">
        <f>_xlfn.XLOOKUP(B47,TIME!B:B,TIME!C:C,_xlfn.XLOOKUP(B47,'SUB (L3)'!$B$5:$B$9,'SUB (L3)'!$C$5:$C$9))</f>
        <v>Payload Scientist</v>
      </c>
      <c r="D47" s="21">
        <v>40</v>
      </c>
      <c r="E47" s="21">
        <v>70</v>
      </c>
    </row>
    <row r="48" spans="2:5" ht="25.8">
      <c r="B48" s="21" t="s">
        <v>53</v>
      </c>
      <c r="C48" s="21" t="str">
        <f>_xlfn.XLOOKUP(B48,TIME!B:B,TIME!C:C,_xlfn.XLOOKUP(B48,'SUB (L3)'!$B$5:$B$9,'SUB (L3)'!$C$5:$C$9))</f>
        <v>Safety Engineer</v>
      </c>
      <c r="D48" s="21">
        <v>75</v>
      </c>
      <c r="E48" s="21">
        <v>65</v>
      </c>
    </row>
    <row r="49" spans="2:5" ht="25.8">
      <c r="B49" s="21" t="s">
        <v>196</v>
      </c>
      <c r="C49" s="21" t="str">
        <f>_xlfn.XLOOKUP(B49,TIME!B:B,TIME!C:C,_xlfn.XLOOKUP(B49,'SUB (L3)'!$B$5:$B$9,'SUB (L3)'!$C$5:$C$9))</f>
        <v>Budget Analyst</v>
      </c>
      <c r="D49" s="21">
        <v>80</v>
      </c>
      <c r="E49" s="21">
        <v>50</v>
      </c>
    </row>
    <row r="50" spans="2:5" ht="25.8">
      <c r="B50" s="21" t="s">
        <v>197</v>
      </c>
      <c r="C50" s="21" t="str">
        <f>_xlfn.XLOOKUP(B50,TIME!B:B,TIME!C:C,_xlfn.XLOOKUP(B50,'SUB (L3)'!$B$5:$B$9,'SUB (L3)'!$C$5:$C$9))</f>
        <v>Ballistic Engineer</v>
      </c>
      <c r="D50" s="21">
        <v>20</v>
      </c>
      <c r="E50" s="21">
        <v>40</v>
      </c>
    </row>
    <row r="51" spans="2:5" ht="25.8">
      <c r="B51" s="21" t="s">
        <v>279</v>
      </c>
      <c r="C51" s="21" t="str">
        <f>_xlfn.XLOOKUP(B51,TIME!B:B,TIME!C:C,_xlfn.XLOOKUP(B51,'SUB (L3)'!$B$5:$B$9,'SUB (L3)'!$C$5:$C$9))</f>
        <v>Compliance Officer</v>
      </c>
      <c r="D51" s="21">
        <v>100</v>
      </c>
      <c r="E51" s="21">
        <v>60</v>
      </c>
    </row>
    <row r="52" spans="2:5" ht="25.8">
      <c r="B52" s="21" t="s">
        <v>273</v>
      </c>
      <c r="C52" s="21" t="str">
        <f>_xlfn.XLOOKUP(B52,TIME!B:B,TIME!C:C,_xlfn.XLOOKUP(B52,'SUB (L3)'!$B$5:$B$9,'SUB (L3)'!$C$5:$C$9))</f>
        <v>Materials Scientist</v>
      </c>
      <c r="D52" s="21">
        <v>90</v>
      </c>
      <c r="E52" s="21">
        <v>60</v>
      </c>
    </row>
    <row r="53" spans="2:5" ht="25.8">
      <c r="B53" s="21" t="s">
        <v>274</v>
      </c>
      <c r="C53" s="21" t="str">
        <f>_xlfn.XLOOKUP(B53,TIME!B:B,TIME!C:C,_xlfn.XLOOKUP(B53,'SUB (L3)'!$B$5:$B$9,'SUB (L3)'!$C$5:$C$9))</f>
        <v>Quality Assurance Specialist</v>
      </c>
      <c r="D53" s="21">
        <v>70</v>
      </c>
      <c r="E53" s="21">
        <v>65</v>
      </c>
    </row>
    <row r="54" spans="2:5" ht="25.8">
      <c r="B54" s="21" t="s">
        <v>48</v>
      </c>
      <c r="C54" s="21" t="str">
        <f>_xlfn.XLOOKUP(B54,TIME!B:B,TIME!C:C,_xlfn.XLOOKUP(B54,'SUB (L3)'!$B$5:$B$9,'SUB (L3)'!$C$5:$C$9))</f>
        <v>Environmental Engineer</v>
      </c>
      <c r="D54" s="21">
        <v>55</v>
      </c>
      <c r="E54" s="21">
        <v>60</v>
      </c>
    </row>
    <row r="55" spans="2:5" ht="25.8">
      <c r="B55" s="21" t="s">
        <v>44</v>
      </c>
      <c r="C55" s="21" t="str">
        <f>_xlfn.XLOOKUP(B55,TIME!B:B,TIME!C:C,_xlfn.XLOOKUP(B55,'SUB (L3)'!$B$5:$B$9,'SUB (L3)'!$C$5:$C$9))</f>
        <v>Rocket Scientist</v>
      </c>
      <c r="D55" s="21">
        <v>50</v>
      </c>
      <c r="E55" s="21">
        <v>65</v>
      </c>
    </row>
    <row r="56" spans="2:5" ht="25.8">
      <c r="B56" s="21" t="s">
        <v>49</v>
      </c>
      <c r="C56" s="21" t="str">
        <f>_xlfn.XLOOKUP(B56,TIME!B:B,TIME!C:C,_xlfn.XLOOKUP(B56,'SUB (L3)'!$B$5:$B$9,'SUB (L3)'!$C$5:$C$9))</f>
        <v>Social Media Manager</v>
      </c>
      <c r="D56" s="21">
        <v>100</v>
      </c>
      <c r="E56" s="21">
        <v>70</v>
      </c>
    </row>
    <row r="57" spans="2:5" ht="25.8">
      <c r="B57" s="21" t="s">
        <v>47</v>
      </c>
      <c r="C57" s="21" t="str">
        <f>_xlfn.XLOOKUP(B57,TIME!B:B,TIME!C:C,_xlfn.XLOOKUP(B57,'SUB (L3)'!$B$5:$B$9,'SUB (L3)'!$C$5:$C$9))</f>
        <v>Avionics Engineer</v>
      </c>
      <c r="D57" s="21">
        <v>60</v>
      </c>
      <c r="E57" s="21">
        <v>60</v>
      </c>
    </row>
    <row r="58" spans="2:5" ht="25.8">
      <c r="B58" s="70" t="s">
        <v>55</v>
      </c>
      <c r="C58" s="70" t="str">
        <f>_xlfn.XLOOKUP(B58,TIME!B:B,TIME!C:C,_xlfn.XLOOKUP(B58,'SUB (L3)'!$B$5:$B$9,'SUB (L3)'!$C$5:$C$9))</f>
        <v>Training Coordinator</v>
      </c>
      <c r="D58" s="70">
        <v>70</v>
      </c>
      <c r="E58" s="70">
        <v>70</v>
      </c>
    </row>
    <row r="59" spans="2:5" ht="25.8"/>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1B559-6601-40B7-A2A9-4E404A1AAA8C}">
  <sheetPr codeName="Sheet10">
    <tabColor rgb="FFFBE2D5"/>
  </sheetPr>
  <dimension ref="A1:BO59"/>
  <sheetViews>
    <sheetView showGridLines="0" workbookViewId="0"/>
  </sheetViews>
  <sheetFormatPr defaultColWidth="0" defaultRowHeight="0" customHeight="1" zeroHeight="1"/>
  <cols>
    <col min="1" max="1" width="3.27734375" customWidth="1"/>
    <col min="2" max="2" width="13.44140625" style="48" customWidth="1"/>
    <col min="3" max="15" width="5.71875" customWidth="1"/>
    <col min="16" max="16" width="2.33203125" customWidth="1"/>
    <col min="17" max="67" width="0" hidden="1" customWidth="1"/>
    <col min="68" max="16384" width="8.83203125" hidden="1"/>
  </cols>
  <sheetData>
    <row r="1" spans="2:15" ht="25.8"/>
    <row r="2" spans="2:15" ht="25.8">
      <c r="B2" t="s">
        <v>295</v>
      </c>
    </row>
    <row r="3" spans="2:15" ht="26.4" thickBot="1"/>
    <row r="4" spans="2:15" ht="26.4" thickBot="1">
      <c r="B4" s="1" t="s">
        <v>220</v>
      </c>
      <c r="C4" s="54">
        <v>45747</v>
      </c>
      <c r="D4" s="54">
        <f>C4+7</f>
        <v>45754</v>
      </c>
      <c r="E4" s="54">
        <f>D4+7</f>
        <v>45761</v>
      </c>
      <c r="F4" s="54">
        <f t="shared" ref="F4:O4" si="0">E4+7</f>
        <v>45768</v>
      </c>
      <c r="G4" s="54">
        <f t="shared" si="0"/>
        <v>45775</v>
      </c>
      <c r="H4" s="54">
        <f t="shared" si="0"/>
        <v>45782</v>
      </c>
      <c r="I4" s="54">
        <f t="shared" si="0"/>
        <v>45789</v>
      </c>
      <c r="J4" s="54">
        <f t="shared" si="0"/>
        <v>45796</v>
      </c>
      <c r="K4" s="54">
        <f t="shared" si="0"/>
        <v>45803</v>
      </c>
      <c r="L4" s="54">
        <f t="shared" si="0"/>
        <v>45810</v>
      </c>
      <c r="M4" s="54">
        <f t="shared" si="0"/>
        <v>45817</v>
      </c>
      <c r="N4" s="54">
        <f t="shared" si="0"/>
        <v>45824</v>
      </c>
      <c r="O4" s="54">
        <f t="shared" si="0"/>
        <v>45831</v>
      </c>
    </row>
    <row r="5" spans="2:15" ht="25.8">
      <c r="B5" s="21" t="s">
        <v>275</v>
      </c>
      <c r="C5" s="21" t="s">
        <v>296</v>
      </c>
      <c r="D5" s="21" t="s">
        <v>296</v>
      </c>
      <c r="E5" s="21" t="s">
        <v>296</v>
      </c>
      <c r="F5" s="21" t="s">
        <v>296</v>
      </c>
      <c r="G5" s="21" t="s">
        <v>296</v>
      </c>
      <c r="H5" s="21"/>
      <c r="I5" s="21"/>
      <c r="J5" s="21"/>
      <c r="K5" s="21"/>
      <c r="L5" s="21"/>
      <c r="M5" s="21"/>
      <c r="N5" s="21"/>
      <c r="O5" s="21"/>
    </row>
    <row r="6" spans="2:15" ht="25.8">
      <c r="B6" s="21" t="s">
        <v>51</v>
      </c>
      <c r="C6" s="21" t="s">
        <v>296</v>
      </c>
      <c r="D6" s="21" t="s">
        <v>296</v>
      </c>
      <c r="E6" s="21" t="s">
        <v>296</v>
      </c>
      <c r="F6" s="21" t="s">
        <v>296</v>
      </c>
      <c r="G6" s="21" t="s">
        <v>296</v>
      </c>
      <c r="H6" s="21" t="s">
        <v>296</v>
      </c>
      <c r="I6" s="21"/>
      <c r="J6" s="21"/>
      <c r="K6" s="21"/>
      <c r="L6" s="21"/>
      <c r="M6" s="21"/>
      <c r="N6" s="21"/>
      <c r="O6" s="21"/>
    </row>
    <row r="7" spans="2:15" ht="25.8">
      <c r="B7" s="21" t="s">
        <v>266</v>
      </c>
      <c r="C7" s="21" t="s">
        <v>296</v>
      </c>
      <c r="D7" s="21" t="s">
        <v>296</v>
      </c>
      <c r="E7" s="21" t="s">
        <v>296</v>
      </c>
      <c r="F7" s="21"/>
      <c r="G7" s="21"/>
      <c r="H7" s="21" t="s">
        <v>296</v>
      </c>
      <c r="I7" s="21" t="s">
        <v>296</v>
      </c>
      <c r="J7" s="21" t="s">
        <v>296</v>
      </c>
      <c r="K7" s="21" t="s">
        <v>296</v>
      </c>
      <c r="L7" s="21"/>
      <c r="M7" s="21"/>
      <c r="N7" s="21"/>
      <c r="O7" s="21"/>
    </row>
    <row r="8" spans="2:15" ht="25.8">
      <c r="B8" s="21" t="s">
        <v>283</v>
      </c>
      <c r="C8" s="21"/>
      <c r="D8" s="21"/>
      <c r="E8" s="21" t="s">
        <v>296</v>
      </c>
      <c r="F8" s="21" t="s">
        <v>296</v>
      </c>
      <c r="G8" s="21" t="s">
        <v>296</v>
      </c>
      <c r="H8" s="21" t="s">
        <v>296</v>
      </c>
      <c r="I8" s="21" t="s">
        <v>296</v>
      </c>
      <c r="J8" s="21"/>
      <c r="K8" s="21"/>
      <c r="L8" s="21"/>
      <c r="M8" s="21"/>
      <c r="N8" s="21"/>
      <c r="O8" s="21"/>
    </row>
    <row r="9" spans="2:15" ht="25.8">
      <c r="B9" s="21" t="s">
        <v>268</v>
      </c>
      <c r="C9" s="21"/>
      <c r="D9" s="21" t="s">
        <v>296</v>
      </c>
      <c r="E9" s="21" t="s">
        <v>296</v>
      </c>
      <c r="F9" s="21" t="s">
        <v>296</v>
      </c>
      <c r="G9" s="21" t="s">
        <v>296</v>
      </c>
      <c r="H9" s="21" t="s">
        <v>296</v>
      </c>
      <c r="I9" s="21" t="s">
        <v>296</v>
      </c>
      <c r="J9" s="21" t="s">
        <v>296</v>
      </c>
      <c r="K9" s="21" t="s">
        <v>296</v>
      </c>
      <c r="L9" s="21" t="s">
        <v>296</v>
      </c>
      <c r="M9" s="21" t="s">
        <v>296</v>
      </c>
      <c r="N9" s="21"/>
      <c r="O9" s="21"/>
    </row>
    <row r="10" spans="2:15" ht="25.8">
      <c r="B10" s="21" t="s">
        <v>43</v>
      </c>
      <c r="C10" s="21"/>
      <c r="D10" s="21"/>
      <c r="E10" s="21"/>
      <c r="F10" s="21" t="s">
        <v>296</v>
      </c>
      <c r="G10" s="21" t="s">
        <v>296</v>
      </c>
      <c r="H10" s="21" t="s">
        <v>296</v>
      </c>
      <c r="I10" s="21" t="s">
        <v>296</v>
      </c>
      <c r="J10" s="21"/>
      <c r="K10" s="21"/>
      <c r="L10" s="21"/>
      <c r="M10" s="21"/>
      <c r="N10" s="21"/>
      <c r="O10" s="21"/>
    </row>
    <row r="11" spans="2:15" ht="25.8">
      <c r="B11" s="21" t="s">
        <v>286</v>
      </c>
      <c r="C11" s="21"/>
      <c r="D11" s="21"/>
      <c r="E11" s="21"/>
      <c r="F11" s="21"/>
      <c r="G11" s="21"/>
      <c r="H11" s="21" t="s">
        <v>296</v>
      </c>
      <c r="I11" s="21" t="s">
        <v>296</v>
      </c>
      <c r="J11" s="21" t="s">
        <v>296</v>
      </c>
      <c r="K11" s="21" t="s">
        <v>296</v>
      </c>
      <c r="L11" s="21" t="s">
        <v>296</v>
      </c>
      <c r="M11" s="21" t="s">
        <v>296</v>
      </c>
      <c r="N11" s="21" t="s">
        <v>296</v>
      </c>
      <c r="O11" s="21"/>
    </row>
    <row r="12" spans="2:15" ht="25.8">
      <c r="B12" s="21" t="s">
        <v>269</v>
      </c>
      <c r="C12" s="21" t="s">
        <v>296</v>
      </c>
      <c r="D12" s="21"/>
      <c r="E12" s="21" t="s">
        <v>296</v>
      </c>
      <c r="F12" s="21" t="s">
        <v>296</v>
      </c>
      <c r="G12" s="21" t="s">
        <v>296</v>
      </c>
      <c r="H12" s="21"/>
      <c r="I12" s="21"/>
      <c r="J12" s="21" t="s">
        <v>296</v>
      </c>
      <c r="K12" s="21" t="s">
        <v>296</v>
      </c>
      <c r="L12" s="21" t="s">
        <v>296</v>
      </c>
      <c r="M12" s="21" t="s">
        <v>296</v>
      </c>
      <c r="N12" s="21"/>
      <c r="O12" s="21"/>
    </row>
    <row r="13" spans="2:15" ht="25.8">
      <c r="B13" s="21" t="s">
        <v>281</v>
      </c>
      <c r="C13" s="21"/>
      <c r="D13" s="21" t="s">
        <v>296</v>
      </c>
      <c r="E13" s="21" t="s">
        <v>296</v>
      </c>
      <c r="F13" s="21" t="s">
        <v>296</v>
      </c>
      <c r="G13" s="21"/>
      <c r="H13" s="21"/>
      <c r="I13" s="21" t="s">
        <v>296</v>
      </c>
      <c r="J13" s="21" t="s">
        <v>296</v>
      </c>
      <c r="K13" s="21" t="s">
        <v>296</v>
      </c>
      <c r="L13" s="21"/>
      <c r="M13" s="21"/>
      <c r="N13" s="21"/>
      <c r="O13" s="21"/>
    </row>
    <row r="14" spans="2:15" ht="25.8">
      <c r="B14" s="21" t="s">
        <v>199</v>
      </c>
      <c r="C14" s="21"/>
      <c r="D14" s="21"/>
      <c r="E14" s="21"/>
      <c r="F14" s="21" t="s">
        <v>296</v>
      </c>
      <c r="G14" s="21" t="s">
        <v>296</v>
      </c>
      <c r="H14" s="21" t="s">
        <v>296</v>
      </c>
      <c r="I14" s="21" t="s">
        <v>296</v>
      </c>
      <c r="J14" s="21" t="s">
        <v>296</v>
      </c>
      <c r="K14" s="21" t="s">
        <v>296</v>
      </c>
      <c r="L14" s="21" t="s">
        <v>296</v>
      </c>
      <c r="M14" s="21"/>
      <c r="N14" s="21"/>
      <c r="O14" s="21"/>
    </row>
    <row r="15" spans="2:15" ht="25.8">
      <c r="B15" s="21" t="s">
        <v>59</v>
      </c>
      <c r="C15" s="21" t="s">
        <v>296</v>
      </c>
      <c r="D15" s="21" t="s">
        <v>296</v>
      </c>
      <c r="E15" s="21"/>
      <c r="F15" s="21"/>
      <c r="G15" s="21" t="s">
        <v>296</v>
      </c>
      <c r="H15" s="21" t="s">
        <v>296</v>
      </c>
      <c r="I15" s="21" t="s">
        <v>296</v>
      </c>
      <c r="J15" s="21" t="s">
        <v>296</v>
      </c>
      <c r="K15" s="21" t="s">
        <v>296</v>
      </c>
      <c r="L15" s="21" t="s">
        <v>296</v>
      </c>
      <c r="M15" s="21" t="s">
        <v>296</v>
      </c>
      <c r="N15" s="21"/>
      <c r="O15" s="21"/>
    </row>
    <row r="16" spans="2:15" ht="25.8">
      <c r="B16" s="21" t="s">
        <v>62</v>
      </c>
      <c r="C16" s="21"/>
      <c r="D16" s="21" t="s">
        <v>296</v>
      </c>
      <c r="E16" s="21" t="s">
        <v>296</v>
      </c>
      <c r="F16" s="21" t="s">
        <v>296</v>
      </c>
      <c r="G16" s="21"/>
      <c r="H16" s="21" t="s">
        <v>296</v>
      </c>
      <c r="I16" s="21" t="s">
        <v>296</v>
      </c>
      <c r="J16" s="21" t="s">
        <v>296</v>
      </c>
      <c r="K16" s="21"/>
      <c r="L16" s="21"/>
      <c r="M16" s="21"/>
      <c r="N16" s="21"/>
      <c r="O16" s="21"/>
    </row>
    <row r="17" spans="2:15" ht="25.8">
      <c r="B17" s="21" t="s">
        <v>270</v>
      </c>
      <c r="C17" s="21"/>
      <c r="D17" s="21"/>
      <c r="E17" s="21"/>
      <c r="F17" s="21" t="s">
        <v>296</v>
      </c>
      <c r="G17" s="21" t="s">
        <v>296</v>
      </c>
      <c r="H17" s="21" t="s">
        <v>296</v>
      </c>
      <c r="I17" s="21" t="s">
        <v>296</v>
      </c>
      <c r="J17" s="21" t="s">
        <v>296</v>
      </c>
      <c r="K17" s="21"/>
      <c r="L17" s="21"/>
      <c r="M17" s="21"/>
      <c r="N17" s="21"/>
      <c r="O17" s="21"/>
    </row>
    <row r="18" spans="2:15" ht="25.8">
      <c r="B18" s="21" t="s">
        <v>41</v>
      </c>
      <c r="C18" s="21"/>
      <c r="D18" s="21"/>
      <c r="E18" s="21"/>
      <c r="F18" s="21"/>
      <c r="G18" s="21"/>
      <c r="H18" s="21" t="s">
        <v>296</v>
      </c>
      <c r="I18" s="21" t="s">
        <v>296</v>
      </c>
      <c r="J18" s="21" t="s">
        <v>296</v>
      </c>
      <c r="K18" s="21" t="s">
        <v>296</v>
      </c>
      <c r="L18" s="21" t="s">
        <v>296</v>
      </c>
      <c r="M18" s="21"/>
      <c r="N18" s="21"/>
      <c r="O18" s="21"/>
    </row>
    <row r="19" spans="2:15" ht="25.8">
      <c r="B19" s="21" t="s">
        <v>200</v>
      </c>
      <c r="C19" s="21"/>
      <c r="D19" s="21"/>
      <c r="E19" s="21" t="s">
        <v>296</v>
      </c>
      <c r="F19" s="21" t="s">
        <v>296</v>
      </c>
      <c r="G19" s="21" t="s">
        <v>296</v>
      </c>
      <c r="H19" s="21" t="s">
        <v>296</v>
      </c>
      <c r="I19" s="21"/>
      <c r="J19" s="21"/>
      <c r="K19" s="21" t="s">
        <v>296</v>
      </c>
      <c r="L19" s="21" t="s">
        <v>296</v>
      </c>
      <c r="M19" s="21" t="s">
        <v>296</v>
      </c>
      <c r="N19" s="21"/>
      <c r="O19" s="21"/>
    </row>
    <row r="20" spans="2:15" ht="25.8">
      <c r="B20" s="21" t="s">
        <v>42</v>
      </c>
      <c r="C20" s="21"/>
      <c r="D20" s="21"/>
      <c r="E20" s="21"/>
      <c r="F20" s="21" t="s">
        <v>296</v>
      </c>
      <c r="G20" s="21" t="s">
        <v>296</v>
      </c>
      <c r="H20" s="21" t="s">
        <v>296</v>
      </c>
      <c r="I20" s="21" t="s">
        <v>296</v>
      </c>
      <c r="J20" s="21" t="s">
        <v>296</v>
      </c>
      <c r="K20" s="21" t="s">
        <v>296</v>
      </c>
      <c r="L20" s="21"/>
      <c r="M20" s="21"/>
      <c r="N20" s="21"/>
      <c r="O20" s="21"/>
    </row>
    <row r="21" spans="2:15" ht="25.8">
      <c r="B21" s="21" t="s">
        <v>58</v>
      </c>
      <c r="C21" s="21"/>
      <c r="D21" s="21"/>
      <c r="E21" s="21"/>
      <c r="F21" s="21"/>
      <c r="G21" s="21" t="s">
        <v>296</v>
      </c>
      <c r="H21" s="21" t="s">
        <v>296</v>
      </c>
      <c r="I21" s="21" t="s">
        <v>296</v>
      </c>
      <c r="J21" s="21"/>
      <c r="K21" s="21"/>
      <c r="L21" s="21"/>
      <c r="M21" s="21"/>
      <c r="N21" s="21"/>
      <c r="O21" s="21"/>
    </row>
    <row r="22" spans="2:15" ht="25.8">
      <c r="B22" s="21" t="s">
        <v>194</v>
      </c>
      <c r="C22" s="21"/>
      <c r="D22" s="21"/>
      <c r="E22" s="21"/>
      <c r="F22" s="21"/>
      <c r="G22" s="21"/>
      <c r="H22" s="21" t="s">
        <v>296</v>
      </c>
      <c r="I22" s="21" t="s">
        <v>296</v>
      </c>
      <c r="J22" s="21" t="s">
        <v>296</v>
      </c>
      <c r="K22" s="21" t="s">
        <v>296</v>
      </c>
      <c r="L22" s="21" t="s">
        <v>296</v>
      </c>
      <c r="M22" s="21" t="s">
        <v>296</v>
      </c>
      <c r="N22" s="21" t="s">
        <v>296</v>
      </c>
      <c r="O22" s="21" t="s">
        <v>296</v>
      </c>
    </row>
    <row r="23" spans="2:15" ht="25.8">
      <c r="B23" s="21" t="s">
        <v>198</v>
      </c>
      <c r="C23" s="21"/>
      <c r="D23" s="21" t="s">
        <v>296</v>
      </c>
      <c r="E23" s="21" t="s">
        <v>296</v>
      </c>
      <c r="F23" s="21" t="s">
        <v>296</v>
      </c>
      <c r="G23" s="21" t="s">
        <v>296</v>
      </c>
      <c r="H23" s="21" t="s">
        <v>296</v>
      </c>
      <c r="I23" s="21" t="s">
        <v>296</v>
      </c>
      <c r="J23" s="21" t="s">
        <v>296</v>
      </c>
      <c r="K23" s="21"/>
      <c r="L23" s="21"/>
      <c r="M23" s="21"/>
      <c r="N23" s="21"/>
      <c r="O23" s="21"/>
    </row>
    <row r="24" spans="2:15" ht="25.8">
      <c r="B24" s="21" t="s">
        <v>52</v>
      </c>
      <c r="C24" s="21"/>
      <c r="D24" s="21"/>
      <c r="E24" s="21"/>
      <c r="F24" s="21" t="s">
        <v>296</v>
      </c>
      <c r="G24" s="21" t="s">
        <v>296</v>
      </c>
      <c r="H24" s="21" t="s">
        <v>296</v>
      </c>
      <c r="I24" s="21" t="s">
        <v>296</v>
      </c>
      <c r="J24" s="21" t="s">
        <v>296</v>
      </c>
      <c r="K24" s="21" t="s">
        <v>296</v>
      </c>
      <c r="L24" s="21"/>
      <c r="M24" s="21"/>
      <c r="N24" s="21"/>
      <c r="O24" s="21"/>
    </row>
    <row r="25" spans="2:15" ht="25.8">
      <c r="B25" s="21" t="s">
        <v>57</v>
      </c>
      <c r="C25" s="21"/>
      <c r="D25" s="21"/>
      <c r="E25" s="21" t="s">
        <v>296</v>
      </c>
      <c r="F25" s="21" t="s">
        <v>296</v>
      </c>
      <c r="G25" s="21" t="s">
        <v>296</v>
      </c>
      <c r="H25" s="21" t="s">
        <v>296</v>
      </c>
      <c r="I25" s="21"/>
      <c r="J25" s="21"/>
      <c r="K25" s="21" t="s">
        <v>296</v>
      </c>
      <c r="L25" s="21" t="s">
        <v>296</v>
      </c>
      <c r="M25" s="21" t="s">
        <v>296</v>
      </c>
      <c r="N25" s="21" t="s">
        <v>296</v>
      </c>
      <c r="O25" s="21"/>
    </row>
    <row r="26" spans="2:15" ht="25.8">
      <c r="B26" s="21" t="s">
        <v>65</v>
      </c>
      <c r="C26" s="21" t="s">
        <v>296</v>
      </c>
      <c r="D26" s="21" t="s">
        <v>296</v>
      </c>
      <c r="E26" s="21" t="s">
        <v>296</v>
      </c>
      <c r="F26" s="21" t="s">
        <v>296</v>
      </c>
      <c r="G26" s="21"/>
      <c r="H26" s="21"/>
      <c r="I26" s="21" t="s">
        <v>296</v>
      </c>
      <c r="J26" s="21" t="s">
        <v>296</v>
      </c>
      <c r="K26" s="21"/>
      <c r="L26" s="21" t="s">
        <v>296</v>
      </c>
      <c r="M26" s="21"/>
      <c r="N26" s="21"/>
      <c r="O26" s="21"/>
    </row>
    <row r="27" spans="2:15" ht="25.8">
      <c r="B27" s="21" t="s">
        <v>61</v>
      </c>
      <c r="C27" s="21"/>
      <c r="D27" s="21"/>
      <c r="E27" s="21"/>
      <c r="F27" s="21" t="s">
        <v>296</v>
      </c>
      <c r="G27" s="21" t="s">
        <v>296</v>
      </c>
      <c r="H27" s="21"/>
      <c r="I27" s="21"/>
      <c r="J27" s="21" t="s">
        <v>296</v>
      </c>
      <c r="K27" s="21" t="s">
        <v>296</v>
      </c>
      <c r="L27" s="21" t="s">
        <v>296</v>
      </c>
      <c r="M27" s="21" t="s">
        <v>296</v>
      </c>
      <c r="N27" s="21"/>
      <c r="O27" s="21"/>
    </row>
    <row r="28" spans="2:15" ht="25.8">
      <c r="B28" s="21" t="s">
        <v>278</v>
      </c>
      <c r="C28" s="21" t="s">
        <v>296</v>
      </c>
      <c r="D28" s="21" t="s">
        <v>296</v>
      </c>
      <c r="E28" s="21" t="s">
        <v>296</v>
      </c>
      <c r="F28" s="21" t="s">
        <v>296</v>
      </c>
      <c r="G28" s="21" t="s">
        <v>296</v>
      </c>
      <c r="H28" s="21" t="s">
        <v>296</v>
      </c>
      <c r="I28" s="21"/>
      <c r="J28" s="21"/>
      <c r="K28" s="21"/>
      <c r="L28" s="21"/>
      <c r="M28" s="21"/>
      <c r="N28" s="21"/>
      <c r="O28" s="21"/>
    </row>
    <row r="29" spans="2:15" ht="25.8">
      <c r="B29" s="21" t="s">
        <v>56</v>
      </c>
      <c r="C29" s="21"/>
      <c r="D29" s="21"/>
      <c r="E29" s="21" t="s">
        <v>296</v>
      </c>
      <c r="F29" s="21" t="s">
        <v>296</v>
      </c>
      <c r="G29" s="21" t="s">
        <v>296</v>
      </c>
      <c r="H29" s="21" t="s">
        <v>296</v>
      </c>
      <c r="I29" s="21" t="s">
        <v>296</v>
      </c>
      <c r="J29" s="21" t="s">
        <v>296</v>
      </c>
      <c r="K29" s="21"/>
      <c r="L29" s="21"/>
      <c r="M29" s="21"/>
      <c r="N29" s="21"/>
      <c r="O29" s="21"/>
    </row>
    <row r="30" spans="2:15" ht="25.8">
      <c r="B30" s="21" t="s">
        <v>40</v>
      </c>
      <c r="C30" s="21"/>
      <c r="D30" s="21"/>
      <c r="E30" s="21"/>
      <c r="F30" s="21"/>
      <c r="G30" s="21"/>
      <c r="H30" s="21"/>
      <c r="I30" s="21" t="s">
        <v>296</v>
      </c>
      <c r="J30" s="21" t="s">
        <v>296</v>
      </c>
      <c r="K30" s="21" t="s">
        <v>296</v>
      </c>
      <c r="L30" s="21" t="s">
        <v>296</v>
      </c>
      <c r="M30" s="21" t="s">
        <v>296</v>
      </c>
      <c r="N30" s="21" t="s">
        <v>296</v>
      </c>
      <c r="O30" s="21"/>
    </row>
    <row r="31" spans="2:15" ht="25.8">
      <c r="B31" s="21" t="s">
        <v>267</v>
      </c>
      <c r="C31" s="21"/>
      <c r="D31" s="21"/>
      <c r="E31" s="21"/>
      <c r="F31" s="21"/>
      <c r="G31" s="21" t="s">
        <v>296</v>
      </c>
      <c r="H31" s="21" t="s">
        <v>296</v>
      </c>
      <c r="I31" s="21" t="s">
        <v>296</v>
      </c>
      <c r="J31" s="21" t="s">
        <v>296</v>
      </c>
      <c r="K31" s="21" t="s">
        <v>296</v>
      </c>
      <c r="L31" s="21" t="s">
        <v>296</v>
      </c>
      <c r="M31" s="21" t="s">
        <v>296</v>
      </c>
      <c r="N31" s="21"/>
      <c r="O31" s="21"/>
    </row>
    <row r="32" spans="2:15" ht="25.8">
      <c r="B32" s="21" t="s">
        <v>46</v>
      </c>
      <c r="C32" s="21"/>
      <c r="D32" s="21" t="s">
        <v>296</v>
      </c>
      <c r="E32" s="21" t="s">
        <v>296</v>
      </c>
      <c r="F32" s="21" t="s">
        <v>296</v>
      </c>
      <c r="G32" s="21" t="s">
        <v>296</v>
      </c>
      <c r="H32" s="21" t="s">
        <v>296</v>
      </c>
      <c r="I32" s="21" t="s">
        <v>296</v>
      </c>
      <c r="J32" s="21" t="s">
        <v>296</v>
      </c>
      <c r="K32" s="21"/>
      <c r="L32" s="21"/>
      <c r="M32" s="21"/>
      <c r="N32" s="21"/>
      <c r="O32" s="21"/>
    </row>
    <row r="33" spans="2:15" ht="25.8">
      <c r="B33" s="21" t="s">
        <v>64</v>
      </c>
      <c r="C33" s="21"/>
      <c r="D33" s="21"/>
      <c r="E33" s="21" t="s">
        <v>296</v>
      </c>
      <c r="F33" s="21" t="s">
        <v>296</v>
      </c>
      <c r="G33" s="21" t="s">
        <v>296</v>
      </c>
      <c r="H33" s="21"/>
      <c r="I33" s="21"/>
      <c r="J33" s="21" t="s">
        <v>296</v>
      </c>
      <c r="K33" s="21" t="s">
        <v>296</v>
      </c>
      <c r="L33" s="21"/>
      <c r="M33" s="21"/>
      <c r="N33" s="21"/>
      <c r="O33" s="21"/>
    </row>
    <row r="34" spans="2:15" ht="25.8">
      <c r="B34" s="21" t="s">
        <v>284</v>
      </c>
      <c r="C34" s="21"/>
      <c r="D34" s="21" t="s">
        <v>296</v>
      </c>
      <c r="E34" s="21" t="s">
        <v>296</v>
      </c>
      <c r="F34" s="21" t="s">
        <v>296</v>
      </c>
      <c r="G34" s="21"/>
      <c r="H34" s="21"/>
      <c r="I34" s="21" t="s">
        <v>296</v>
      </c>
      <c r="J34" s="21" t="s">
        <v>296</v>
      </c>
      <c r="K34" s="21" t="s">
        <v>296</v>
      </c>
      <c r="L34" s="21" t="s">
        <v>296</v>
      </c>
      <c r="M34" s="21"/>
      <c r="N34" s="21"/>
      <c r="O34" s="21"/>
    </row>
    <row r="35" spans="2:15" ht="25.8">
      <c r="B35" s="21" t="s">
        <v>195</v>
      </c>
      <c r="C35" s="21" t="s">
        <v>296</v>
      </c>
      <c r="D35" s="21" t="s">
        <v>296</v>
      </c>
      <c r="E35" s="21" t="s">
        <v>296</v>
      </c>
      <c r="F35" s="21"/>
      <c r="G35" s="21" t="s">
        <v>296</v>
      </c>
      <c r="H35" s="21" t="s">
        <v>296</v>
      </c>
      <c r="I35" s="21"/>
      <c r="J35" s="21"/>
      <c r="K35" s="21"/>
      <c r="L35" s="21"/>
      <c r="M35" s="21"/>
      <c r="N35" s="21"/>
      <c r="O35" s="21"/>
    </row>
    <row r="36" spans="2:15" ht="25.8">
      <c r="B36" s="21" t="s">
        <v>50</v>
      </c>
      <c r="C36" s="21"/>
      <c r="D36" s="21"/>
      <c r="E36" s="21" t="s">
        <v>296</v>
      </c>
      <c r="F36" s="21" t="s">
        <v>296</v>
      </c>
      <c r="G36" s="21"/>
      <c r="H36" s="21" t="s">
        <v>296</v>
      </c>
      <c r="I36" s="21" t="s">
        <v>296</v>
      </c>
      <c r="J36" s="21" t="s">
        <v>296</v>
      </c>
      <c r="K36" s="21" t="s">
        <v>296</v>
      </c>
      <c r="L36" s="21" t="s">
        <v>296</v>
      </c>
      <c r="M36" s="21"/>
      <c r="N36" s="21"/>
      <c r="O36" s="21"/>
    </row>
    <row r="37" spans="2:15" ht="25.8">
      <c r="B37" s="21" t="s">
        <v>280</v>
      </c>
      <c r="C37" s="21"/>
      <c r="D37" s="21"/>
      <c r="E37" s="21"/>
      <c r="F37" s="21" t="s">
        <v>296</v>
      </c>
      <c r="G37" s="21" t="s">
        <v>296</v>
      </c>
      <c r="H37" s="21" t="s">
        <v>296</v>
      </c>
      <c r="I37" s="21" t="s">
        <v>296</v>
      </c>
      <c r="J37" s="21"/>
      <c r="K37" s="21"/>
      <c r="L37" s="21"/>
      <c r="M37" s="21"/>
      <c r="N37" s="21"/>
      <c r="O37" s="21"/>
    </row>
    <row r="38" spans="2:15" ht="25.8">
      <c r="B38" s="21" t="s">
        <v>45</v>
      </c>
      <c r="C38" s="21"/>
      <c r="D38" s="21" t="s">
        <v>296</v>
      </c>
      <c r="E38" s="21" t="s">
        <v>296</v>
      </c>
      <c r="F38" s="21" t="s">
        <v>296</v>
      </c>
      <c r="G38" s="21" t="s">
        <v>296</v>
      </c>
      <c r="H38" s="21"/>
      <c r="I38" s="21" t="s">
        <v>296</v>
      </c>
      <c r="J38" s="21" t="s">
        <v>296</v>
      </c>
      <c r="K38" s="21" t="s">
        <v>296</v>
      </c>
      <c r="L38" s="21"/>
      <c r="M38" s="21"/>
      <c r="N38" s="21"/>
      <c r="O38" s="21"/>
    </row>
    <row r="39" spans="2:15" ht="25.8">
      <c r="B39" s="21" t="s">
        <v>282</v>
      </c>
      <c r="C39" s="21"/>
      <c r="D39" s="21"/>
      <c r="E39" s="21"/>
      <c r="F39" s="21" t="s">
        <v>296</v>
      </c>
      <c r="G39" s="21" t="s">
        <v>296</v>
      </c>
      <c r="H39" s="21" t="s">
        <v>296</v>
      </c>
      <c r="I39" s="21" t="s">
        <v>296</v>
      </c>
      <c r="J39" s="21"/>
      <c r="K39" s="21"/>
      <c r="L39" s="21"/>
      <c r="M39" s="21"/>
      <c r="N39" s="21"/>
      <c r="O39" s="21"/>
    </row>
    <row r="40" spans="2:15" ht="25.8">
      <c r="B40" s="21" t="s">
        <v>287</v>
      </c>
      <c r="C40" s="21"/>
      <c r="D40" s="21"/>
      <c r="E40" s="21"/>
      <c r="F40" s="21"/>
      <c r="G40" s="21"/>
      <c r="H40" s="21" t="s">
        <v>296</v>
      </c>
      <c r="I40" s="21" t="s">
        <v>296</v>
      </c>
      <c r="J40" s="21" t="s">
        <v>296</v>
      </c>
      <c r="K40" s="21" t="s">
        <v>296</v>
      </c>
      <c r="L40" s="21" t="s">
        <v>296</v>
      </c>
      <c r="M40" s="21" t="s">
        <v>296</v>
      </c>
      <c r="N40" s="21" t="s">
        <v>296</v>
      </c>
      <c r="O40" s="21"/>
    </row>
    <row r="41" spans="2:15" ht="25.8">
      <c r="B41" s="21" t="s">
        <v>63</v>
      </c>
      <c r="C41" s="21" t="s">
        <v>296</v>
      </c>
      <c r="D41" s="21" t="s">
        <v>296</v>
      </c>
      <c r="E41" s="21"/>
      <c r="F41" s="21" t="s">
        <v>296</v>
      </c>
      <c r="G41" s="21" t="s">
        <v>296</v>
      </c>
      <c r="H41" s="21" t="s">
        <v>296</v>
      </c>
      <c r="I41" s="21"/>
      <c r="J41" s="21" t="s">
        <v>296</v>
      </c>
      <c r="K41" s="21" t="s">
        <v>296</v>
      </c>
      <c r="L41" s="21" t="s">
        <v>296</v>
      </c>
      <c r="M41" s="21" t="s">
        <v>296</v>
      </c>
      <c r="N41" s="21" t="s">
        <v>296</v>
      </c>
      <c r="O41" s="21"/>
    </row>
    <row r="42" spans="2:15" ht="25.8">
      <c r="B42" s="21" t="s">
        <v>271</v>
      </c>
      <c r="C42" s="21"/>
      <c r="D42" s="21"/>
      <c r="E42" s="21" t="s">
        <v>296</v>
      </c>
      <c r="F42" s="21" t="s">
        <v>296</v>
      </c>
      <c r="G42" s="21" t="s">
        <v>296</v>
      </c>
      <c r="H42" s="21" t="s">
        <v>296</v>
      </c>
      <c r="I42" s="21" t="s">
        <v>296</v>
      </c>
      <c r="J42" s="21" t="s">
        <v>296</v>
      </c>
      <c r="K42" s="21"/>
      <c r="L42" s="21"/>
      <c r="M42" s="21"/>
      <c r="N42" s="21"/>
      <c r="O42" s="21"/>
    </row>
    <row r="43" spans="2:15" ht="25.8">
      <c r="B43" s="21" t="s">
        <v>276</v>
      </c>
      <c r="C43" s="21"/>
      <c r="D43" s="21"/>
      <c r="E43" s="21"/>
      <c r="F43" s="21"/>
      <c r="G43" s="21" t="s">
        <v>296</v>
      </c>
      <c r="H43" s="21" t="s">
        <v>296</v>
      </c>
      <c r="I43" s="21" t="s">
        <v>296</v>
      </c>
      <c r="J43" s="21" t="s">
        <v>296</v>
      </c>
      <c r="K43" s="21" t="s">
        <v>296</v>
      </c>
      <c r="L43" s="21"/>
      <c r="M43" s="21"/>
      <c r="N43" s="21"/>
      <c r="O43" s="21"/>
    </row>
    <row r="44" spans="2:15" ht="25.8">
      <c r="B44" s="21" t="s">
        <v>60</v>
      </c>
      <c r="C44" s="21"/>
      <c r="D44" s="21" t="s">
        <v>296</v>
      </c>
      <c r="E44" s="21" t="s">
        <v>296</v>
      </c>
      <c r="F44" s="21" t="s">
        <v>296</v>
      </c>
      <c r="G44" s="21" t="s">
        <v>296</v>
      </c>
      <c r="H44" s="21" t="s">
        <v>296</v>
      </c>
      <c r="I44" s="21" t="s">
        <v>296</v>
      </c>
      <c r="J44" s="21" t="s">
        <v>296</v>
      </c>
      <c r="K44" s="21" t="s">
        <v>296</v>
      </c>
      <c r="L44" s="21"/>
      <c r="M44" s="21"/>
      <c r="N44" s="21"/>
      <c r="O44" s="21"/>
    </row>
    <row r="45" spans="2:15" ht="25.8">
      <c r="B45" s="21" t="s">
        <v>288</v>
      </c>
      <c r="C45" s="21" t="s">
        <v>296</v>
      </c>
      <c r="D45" s="21" t="s">
        <v>296</v>
      </c>
      <c r="E45" s="21" t="s">
        <v>296</v>
      </c>
      <c r="F45" s="21" t="s">
        <v>296</v>
      </c>
      <c r="G45" s="21"/>
      <c r="H45" s="21"/>
      <c r="I45" s="21"/>
      <c r="J45" s="21"/>
      <c r="K45" s="21"/>
      <c r="L45" s="21"/>
      <c r="M45" s="21"/>
      <c r="N45" s="21"/>
      <c r="O45" s="21"/>
    </row>
    <row r="46" spans="2:15" ht="25.8">
      <c r="B46" s="21" t="s">
        <v>54</v>
      </c>
      <c r="C46" s="21"/>
      <c r="D46" s="21"/>
      <c r="E46" s="21" t="s">
        <v>296</v>
      </c>
      <c r="F46" s="21" t="s">
        <v>296</v>
      </c>
      <c r="G46" s="21" t="s">
        <v>296</v>
      </c>
      <c r="H46" s="21" t="s">
        <v>296</v>
      </c>
      <c r="I46" s="21"/>
      <c r="J46" s="21"/>
      <c r="K46" s="21" t="s">
        <v>296</v>
      </c>
      <c r="L46" s="21" t="s">
        <v>296</v>
      </c>
      <c r="M46" s="21"/>
      <c r="N46" s="21"/>
      <c r="O46" s="21"/>
    </row>
    <row r="47" spans="2:15" ht="25.8">
      <c r="B47" s="21" t="s">
        <v>272</v>
      </c>
      <c r="C47" s="21"/>
      <c r="D47" s="21"/>
      <c r="E47" s="21"/>
      <c r="F47" s="21" t="s">
        <v>296</v>
      </c>
      <c r="G47" s="21" t="s">
        <v>296</v>
      </c>
      <c r="H47" s="21" t="s">
        <v>296</v>
      </c>
      <c r="I47" s="21"/>
      <c r="J47" s="21" t="s">
        <v>296</v>
      </c>
      <c r="K47" s="21" t="s">
        <v>296</v>
      </c>
      <c r="L47" s="21" t="s">
        <v>296</v>
      </c>
      <c r="M47" s="21"/>
      <c r="N47" s="21"/>
      <c r="O47" s="21"/>
    </row>
    <row r="48" spans="2:15" ht="25.8">
      <c r="B48" s="21" t="s">
        <v>53</v>
      </c>
      <c r="C48" s="21" t="s">
        <v>296</v>
      </c>
      <c r="D48" s="21" t="s">
        <v>296</v>
      </c>
      <c r="E48" s="21" t="s">
        <v>296</v>
      </c>
      <c r="F48" s="21" t="s">
        <v>296</v>
      </c>
      <c r="G48" s="21" t="s">
        <v>296</v>
      </c>
      <c r="H48" s="21" t="s">
        <v>296</v>
      </c>
      <c r="I48" s="21" t="s">
        <v>296</v>
      </c>
      <c r="J48" s="21" t="s">
        <v>296</v>
      </c>
      <c r="K48" s="21"/>
      <c r="L48" s="21"/>
      <c r="M48" s="21"/>
      <c r="N48" s="21"/>
      <c r="O48" s="21"/>
    </row>
    <row r="49" spans="2:15" ht="25.8">
      <c r="B49" s="21" t="s">
        <v>196</v>
      </c>
      <c r="C49" s="21"/>
      <c r="D49" s="21"/>
      <c r="E49" s="21"/>
      <c r="F49" s="21"/>
      <c r="G49" s="21" t="s">
        <v>296</v>
      </c>
      <c r="H49" s="21" t="s">
        <v>296</v>
      </c>
      <c r="I49" s="21" t="s">
        <v>296</v>
      </c>
      <c r="J49" s="21"/>
      <c r="K49" s="21"/>
      <c r="L49" s="21" t="s">
        <v>296</v>
      </c>
      <c r="M49" s="21"/>
      <c r="N49" s="21"/>
      <c r="O49" s="21"/>
    </row>
    <row r="50" spans="2:15" ht="25.8">
      <c r="B50" s="21" t="s">
        <v>197</v>
      </c>
      <c r="C50" s="21"/>
      <c r="D50" s="21"/>
      <c r="E50" s="21" t="s">
        <v>296</v>
      </c>
      <c r="F50" s="21" t="s">
        <v>296</v>
      </c>
      <c r="G50" s="21"/>
      <c r="H50" s="21"/>
      <c r="I50" s="21" t="s">
        <v>296</v>
      </c>
      <c r="J50" s="21" t="s">
        <v>296</v>
      </c>
      <c r="K50" s="21" t="s">
        <v>296</v>
      </c>
      <c r="L50" s="21" t="s">
        <v>296</v>
      </c>
      <c r="M50" s="21"/>
      <c r="N50" s="21"/>
      <c r="O50" s="21"/>
    </row>
    <row r="51" spans="2:15" ht="25.8">
      <c r="B51" s="21" t="s">
        <v>279</v>
      </c>
      <c r="C51" s="21"/>
      <c r="D51" s="21" t="s">
        <v>296</v>
      </c>
      <c r="E51" s="21" t="s">
        <v>296</v>
      </c>
      <c r="F51" s="21" t="s">
        <v>296</v>
      </c>
      <c r="G51" s="21" t="s">
        <v>296</v>
      </c>
      <c r="H51" s="21" t="s">
        <v>296</v>
      </c>
      <c r="I51" s="21"/>
      <c r="J51" s="21"/>
      <c r="K51" s="21"/>
      <c r="L51" s="21"/>
      <c r="M51" s="21"/>
      <c r="N51" s="21"/>
      <c r="O51" s="21"/>
    </row>
    <row r="52" spans="2:15" ht="25.8">
      <c r="B52" s="21" t="s">
        <v>273</v>
      </c>
      <c r="C52" s="21"/>
      <c r="D52" s="21"/>
      <c r="E52" s="21"/>
      <c r="F52" s="21"/>
      <c r="G52" s="21" t="s">
        <v>296</v>
      </c>
      <c r="H52" s="21" t="s">
        <v>296</v>
      </c>
      <c r="I52" s="21" t="s">
        <v>296</v>
      </c>
      <c r="J52" s="21"/>
      <c r="K52" s="21"/>
      <c r="L52" s="21"/>
      <c r="M52" s="21"/>
      <c r="N52" s="21"/>
      <c r="O52" s="21"/>
    </row>
    <row r="53" spans="2:15" ht="25.8">
      <c r="B53" s="21" t="s">
        <v>274</v>
      </c>
      <c r="C53" s="21"/>
      <c r="D53" s="21"/>
      <c r="E53" s="21"/>
      <c r="F53" s="21"/>
      <c r="G53" s="21"/>
      <c r="H53" s="21"/>
      <c r="I53" s="21" t="s">
        <v>296</v>
      </c>
      <c r="J53" s="21" t="s">
        <v>296</v>
      </c>
      <c r="K53" s="21" t="s">
        <v>296</v>
      </c>
      <c r="L53" s="21"/>
      <c r="M53" s="21"/>
      <c r="N53" s="21"/>
      <c r="O53" s="21"/>
    </row>
    <row r="54" spans="2:15" ht="25.8">
      <c r="B54" s="21" t="s">
        <v>48</v>
      </c>
      <c r="C54" s="21"/>
      <c r="D54" s="21"/>
      <c r="E54" s="21" t="s">
        <v>296</v>
      </c>
      <c r="F54" s="21" t="s">
        <v>296</v>
      </c>
      <c r="G54" s="21" t="s">
        <v>296</v>
      </c>
      <c r="H54" s="21" t="s">
        <v>296</v>
      </c>
      <c r="I54" s="21"/>
      <c r="J54" s="21" t="s">
        <v>296</v>
      </c>
      <c r="K54" s="21" t="s">
        <v>296</v>
      </c>
      <c r="L54" s="21" t="s">
        <v>296</v>
      </c>
      <c r="M54" s="21"/>
      <c r="N54" s="21"/>
      <c r="O54" s="21"/>
    </row>
    <row r="55" spans="2:15" ht="25.8">
      <c r="B55" s="21" t="s">
        <v>44</v>
      </c>
      <c r="C55" s="21" t="s">
        <v>296</v>
      </c>
      <c r="D55" s="21" t="s">
        <v>296</v>
      </c>
      <c r="E55" s="21"/>
      <c r="F55" s="21" t="s">
        <v>296</v>
      </c>
      <c r="G55" s="21" t="s">
        <v>296</v>
      </c>
      <c r="H55" s="21"/>
      <c r="I55" s="21"/>
      <c r="J55" s="21"/>
      <c r="K55" s="21"/>
      <c r="L55" s="21"/>
      <c r="M55" s="21"/>
      <c r="N55" s="21"/>
      <c r="O55" s="21"/>
    </row>
    <row r="56" spans="2:15" ht="25.8">
      <c r="B56" s="21" t="s">
        <v>49</v>
      </c>
      <c r="C56" s="21"/>
      <c r="D56" s="21"/>
      <c r="E56" s="21"/>
      <c r="F56" s="21"/>
      <c r="G56" s="21" t="s">
        <v>296</v>
      </c>
      <c r="H56" s="21" t="s">
        <v>296</v>
      </c>
      <c r="I56" s="21" t="s">
        <v>296</v>
      </c>
      <c r="J56" s="21" t="s">
        <v>296</v>
      </c>
      <c r="K56" s="21"/>
      <c r="L56" s="21"/>
      <c r="M56" s="21"/>
      <c r="N56" s="21"/>
      <c r="O56" s="21"/>
    </row>
    <row r="57" spans="2:15" ht="25.8">
      <c r="B57" s="21" t="s">
        <v>47</v>
      </c>
      <c r="C57" s="21"/>
      <c r="D57" s="21"/>
      <c r="E57" s="21" t="s">
        <v>296</v>
      </c>
      <c r="F57" s="21" t="s">
        <v>296</v>
      </c>
      <c r="G57" s="21" t="s">
        <v>296</v>
      </c>
      <c r="H57" s="21"/>
      <c r="I57" s="21"/>
      <c r="J57" s="21" t="s">
        <v>296</v>
      </c>
      <c r="K57" s="21" t="s">
        <v>296</v>
      </c>
      <c r="L57" s="21" t="s">
        <v>296</v>
      </c>
      <c r="M57" s="21"/>
      <c r="N57" s="21"/>
      <c r="O57" s="21"/>
    </row>
    <row r="58" spans="2:15" ht="25.8">
      <c r="B58" s="21" t="s">
        <v>55</v>
      </c>
      <c r="C58" s="21" t="s">
        <v>296</v>
      </c>
      <c r="D58" s="21" t="s">
        <v>296</v>
      </c>
      <c r="E58" s="21" t="s">
        <v>296</v>
      </c>
      <c r="F58" s="21" t="s">
        <v>296</v>
      </c>
      <c r="G58" s="21" t="s">
        <v>296</v>
      </c>
      <c r="H58" s="21" t="s">
        <v>296</v>
      </c>
      <c r="I58" s="21"/>
      <c r="J58" s="21"/>
      <c r="K58" s="21"/>
      <c r="L58" s="21"/>
      <c r="M58" s="21"/>
      <c r="N58" s="21"/>
      <c r="O58" s="21"/>
    </row>
    <row r="59" spans="2:15" ht="25.8"/>
  </sheetData>
  <sortState xmlns:xlrd2="http://schemas.microsoft.com/office/spreadsheetml/2017/richdata2" ref="B5:B58">
    <sortCondition ref="B5:B58"/>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1010C-37F4-48B3-A720-1554057939F7}">
  <sheetPr codeName="Sheet8">
    <tabColor rgb="FFFBE2D5"/>
  </sheetPr>
  <dimension ref="B1:H1843"/>
  <sheetViews>
    <sheetView showGridLines="0" workbookViewId="0"/>
  </sheetViews>
  <sheetFormatPr defaultRowHeight="25.8"/>
  <cols>
    <col min="1" max="1" width="3.0546875" customWidth="1"/>
    <col min="2" max="2" width="11.0546875" style="48" customWidth="1"/>
    <col min="3" max="3" width="17.33203125" style="48" bestFit="1" customWidth="1"/>
    <col min="4" max="4" width="9" bestFit="1" customWidth="1"/>
    <col min="5" max="5" width="5.71875" customWidth="1"/>
    <col min="6" max="6" width="5" bestFit="1" customWidth="1"/>
  </cols>
  <sheetData>
    <row r="1" spans="2:8">
      <c r="B1"/>
      <c r="C1"/>
    </row>
    <row r="2" spans="2:8">
      <c r="B2" t="s">
        <v>297</v>
      </c>
      <c r="C2"/>
    </row>
    <row r="3" spans="2:8">
      <c r="B3" t="s">
        <v>298</v>
      </c>
      <c r="C3"/>
    </row>
    <row r="4" spans="2:8" ht="26.4" thickBot="1">
      <c r="B4"/>
      <c r="C4"/>
    </row>
    <row r="5" spans="2:8" ht="26.4" thickBot="1">
      <c r="B5" s="1" t="s">
        <v>299</v>
      </c>
      <c r="C5"/>
      <c r="D5" s="1" t="s">
        <v>300</v>
      </c>
    </row>
    <row r="6" spans="2:8">
      <c r="B6" s="21">
        <v>5</v>
      </c>
      <c r="C6"/>
      <c r="D6" s="21"/>
      <c r="G6" s="66">
        <v>-1</v>
      </c>
    </row>
    <row r="7" spans="2:8">
      <c r="B7" s="21">
        <v>8</v>
      </c>
      <c r="C7"/>
    </row>
    <row r="8" spans="2:8">
      <c r="B8" s="21">
        <v>6</v>
      </c>
      <c r="C8"/>
      <c r="D8" s="21"/>
      <c r="H8" s="57"/>
    </row>
    <row r="9" spans="2:8">
      <c r="B9" s="21">
        <v>7</v>
      </c>
      <c r="C9"/>
    </row>
    <row r="10" spans="2:8">
      <c r="B10" s="21">
        <v>2</v>
      </c>
      <c r="C10"/>
      <c r="D10" s="21"/>
    </row>
    <row r="11" spans="2:8">
      <c r="B11" s="21">
        <v>3</v>
      </c>
      <c r="C11"/>
    </row>
    <row r="12" spans="2:8">
      <c r="B12" s="21">
        <v>5</v>
      </c>
      <c r="C12"/>
      <c r="D12" s="21"/>
    </row>
    <row r="13" spans="2:8">
      <c r="B13" s="21">
        <v>2</v>
      </c>
      <c r="C13"/>
    </row>
    <row r="14" spans="2:8">
      <c r="B14" s="21">
        <v>3</v>
      </c>
      <c r="C14"/>
      <c r="D14" s="21"/>
    </row>
    <row r="15" spans="2:8">
      <c r="B15" s="21">
        <v>6</v>
      </c>
      <c r="C15"/>
    </row>
    <row r="16" spans="2:8">
      <c r="B16" s="21">
        <v>4</v>
      </c>
      <c r="C16"/>
      <c r="D16" s="21"/>
    </row>
    <row r="17" spans="2:4">
      <c r="B17" s="21">
        <v>8</v>
      </c>
      <c r="C17"/>
    </row>
    <row r="18" spans="2:4">
      <c r="B18" s="21">
        <v>8</v>
      </c>
      <c r="C18"/>
      <c r="D18" s="21"/>
    </row>
    <row r="19" spans="2:4">
      <c r="B19" s="21">
        <v>5</v>
      </c>
      <c r="C19"/>
    </row>
    <row r="20" spans="2:4">
      <c r="B20" s="21">
        <v>8</v>
      </c>
      <c r="C20"/>
      <c r="D20" s="21"/>
    </row>
    <row r="21" spans="2:4">
      <c r="B21" s="21">
        <v>6</v>
      </c>
      <c r="C21"/>
    </row>
    <row r="22" spans="2:4">
      <c r="B22" s="21">
        <v>2</v>
      </c>
      <c r="C22"/>
      <c r="D22" s="21"/>
    </row>
    <row r="23" spans="2:4">
      <c r="B23" s="21">
        <v>1</v>
      </c>
      <c r="C23"/>
    </row>
    <row r="24" spans="2:4">
      <c r="B24" s="21">
        <v>2</v>
      </c>
      <c r="C24"/>
      <c r="D24" s="21"/>
    </row>
    <row r="25" spans="2:4">
      <c r="B25" s="21">
        <v>4</v>
      </c>
      <c r="C25"/>
    </row>
    <row r="26" spans="2:4">
      <c r="B26" s="21">
        <v>8</v>
      </c>
      <c r="C26"/>
      <c r="D26" s="21"/>
    </row>
    <row r="27" spans="2:4">
      <c r="B27" s="21">
        <v>3</v>
      </c>
      <c r="C27"/>
    </row>
    <row r="28" spans="2:4">
      <c r="B28" s="21">
        <v>8</v>
      </c>
      <c r="C28"/>
      <c r="D28" s="21"/>
    </row>
    <row r="29" spans="2:4">
      <c r="B29" s="21">
        <v>4</v>
      </c>
      <c r="C29"/>
    </row>
    <row r="30" spans="2:4">
      <c r="B30" s="21">
        <v>8</v>
      </c>
      <c r="C30"/>
      <c r="D30" s="21"/>
    </row>
    <row r="31" spans="2:4">
      <c r="B31" s="21">
        <v>8</v>
      </c>
      <c r="C31"/>
    </row>
    <row r="32" spans="2:4">
      <c r="B32" s="21">
        <v>5</v>
      </c>
      <c r="C32"/>
      <c r="D32" s="21"/>
    </row>
    <row r="33" spans="2:4">
      <c r="B33" s="21">
        <v>1</v>
      </c>
      <c r="C33"/>
    </row>
    <row r="34" spans="2:4">
      <c r="B34" s="21">
        <v>5</v>
      </c>
      <c r="C34"/>
      <c r="D34" s="21"/>
    </row>
    <row r="35" spans="2:4">
      <c r="B35" s="21">
        <v>8</v>
      </c>
      <c r="C35"/>
    </row>
    <row r="36" spans="2:4">
      <c r="B36" s="21">
        <v>8</v>
      </c>
      <c r="C36"/>
      <c r="D36" s="21"/>
    </row>
    <row r="37" spans="2:4">
      <c r="B37" s="21">
        <v>8</v>
      </c>
      <c r="C37"/>
    </row>
    <row r="38" spans="2:4">
      <c r="B38" s="21">
        <v>8</v>
      </c>
      <c r="C38"/>
      <c r="D38" s="21"/>
    </row>
    <row r="39" spans="2:4">
      <c r="B39" s="21">
        <v>4</v>
      </c>
      <c r="C39"/>
    </row>
    <row r="40" spans="2:4">
      <c r="B40" s="21">
        <v>3</v>
      </c>
      <c r="C40"/>
      <c r="D40" s="21"/>
    </row>
    <row r="41" spans="2:4">
      <c r="B41" s="21">
        <v>7</v>
      </c>
      <c r="C41"/>
    </row>
    <row r="42" spans="2:4">
      <c r="B42" s="21">
        <v>3</v>
      </c>
      <c r="C42"/>
      <c r="D42" s="21"/>
    </row>
    <row r="43" spans="2:4">
      <c r="B43" s="21">
        <v>5</v>
      </c>
      <c r="C43"/>
    </row>
    <row r="44" spans="2:4">
      <c r="B44" s="21">
        <v>2</v>
      </c>
      <c r="C44"/>
      <c r="D44" s="21"/>
    </row>
    <row r="45" spans="2:4">
      <c r="B45" s="21">
        <v>8</v>
      </c>
      <c r="C45"/>
    </row>
    <row r="46" spans="2:4">
      <c r="B46" s="21">
        <v>3</v>
      </c>
      <c r="C46"/>
      <c r="D46" s="21"/>
    </row>
    <row r="47" spans="2:4">
      <c r="B47" s="21">
        <v>8</v>
      </c>
      <c r="C47"/>
    </row>
    <row r="48" spans="2:4">
      <c r="B48" s="21">
        <v>8</v>
      </c>
      <c r="C48"/>
      <c r="D48" s="21"/>
    </row>
    <row r="49" spans="2:4">
      <c r="B49" s="21">
        <v>2</v>
      </c>
      <c r="C49"/>
    </row>
    <row r="50" spans="2:4">
      <c r="B50" s="21">
        <v>3</v>
      </c>
      <c r="C50"/>
      <c r="D50" s="21"/>
    </row>
    <row r="51" spans="2:4">
      <c r="B51" s="21">
        <v>4</v>
      </c>
      <c r="C51"/>
    </row>
    <row r="52" spans="2:4">
      <c r="B52" s="21">
        <v>2</v>
      </c>
      <c r="C52"/>
      <c r="D52" s="21"/>
    </row>
    <row r="53" spans="2:4">
      <c r="B53" s="21">
        <v>7</v>
      </c>
      <c r="C53"/>
    </row>
    <row r="54" spans="2:4">
      <c r="B54" s="21">
        <v>8</v>
      </c>
      <c r="C54"/>
      <c r="D54" s="21"/>
    </row>
    <row r="55" spans="2:4">
      <c r="B55" s="21">
        <v>8</v>
      </c>
      <c r="C55"/>
    </row>
    <row r="56" spans="2:4">
      <c r="B56" s="21">
        <v>1</v>
      </c>
      <c r="C56"/>
      <c r="D56" s="21"/>
    </row>
    <row r="57" spans="2:4">
      <c r="B57" s="21">
        <v>4</v>
      </c>
      <c r="C57"/>
    </row>
    <row r="58" spans="2:4">
      <c r="B58" s="21">
        <v>6</v>
      </c>
      <c r="C58"/>
      <c r="D58" s="21"/>
    </row>
    <row r="59" spans="2:4">
      <c r="B59" s="21">
        <v>8</v>
      </c>
      <c r="C59"/>
    </row>
    <row r="60" spans="2:4">
      <c r="B60" s="21">
        <v>3</v>
      </c>
      <c r="C60"/>
      <c r="D60" s="21"/>
    </row>
    <row r="61" spans="2:4">
      <c r="B61" s="21">
        <v>8</v>
      </c>
      <c r="C61"/>
    </row>
    <row r="62" spans="2:4">
      <c r="B62" s="21">
        <v>8</v>
      </c>
      <c r="C62"/>
      <c r="D62" s="21"/>
    </row>
    <row r="63" spans="2:4">
      <c r="B63" s="21">
        <v>8</v>
      </c>
      <c r="C63"/>
    </row>
    <row r="64" spans="2:4">
      <c r="B64" s="21">
        <v>8</v>
      </c>
      <c r="C64"/>
      <c r="D64" s="21"/>
    </row>
    <row r="65" spans="2:4">
      <c r="B65" s="21">
        <v>4</v>
      </c>
      <c r="C65"/>
    </row>
    <row r="66" spans="2:4">
      <c r="B66" s="21">
        <v>8</v>
      </c>
      <c r="C66"/>
      <c r="D66" s="21"/>
    </row>
    <row r="67" spans="2:4">
      <c r="B67" s="21">
        <v>3</v>
      </c>
      <c r="C67"/>
    </row>
    <row r="68" spans="2:4">
      <c r="B68" s="21">
        <v>8</v>
      </c>
      <c r="C68"/>
      <c r="D68" s="21"/>
    </row>
    <row r="69" spans="2:4">
      <c r="B69" s="21">
        <v>2</v>
      </c>
      <c r="C69"/>
    </row>
    <row r="70" spans="2:4">
      <c r="B70" s="21">
        <v>5</v>
      </c>
      <c r="C70"/>
      <c r="D70" s="21"/>
    </row>
    <row r="71" spans="2:4">
      <c r="B71" s="21">
        <v>1</v>
      </c>
      <c r="C71"/>
    </row>
    <row r="72" spans="2:4">
      <c r="B72" s="21">
        <v>1</v>
      </c>
      <c r="C72"/>
      <c r="D72" s="21"/>
    </row>
    <row r="73" spans="2:4">
      <c r="B73" s="21">
        <v>8</v>
      </c>
      <c r="C73"/>
    </row>
    <row r="74" spans="2:4">
      <c r="B74" s="21">
        <v>2</v>
      </c>
      <c r="C74"/>
      <c r="D74" s="21"/>
    </row>
    <row r="75" spans="2:4">
      <c r="B75" s="21">
        <v>8</v>
      </c>
      <c r="C75"/>
    </row>
    <row r="76" spans="2:4">
      <c r="B76" s="21">
        <v>4</v>
      </c>
      <c r="C76"/>
      <c r="D76" s="21"/>
    </row>
    <row r="77" spans="2:4">
      <c r="B77" s="21">
        <v>4</v>
      </c>
      <c r="C77"/>
    </row>
    <row r="78" spans="2:4">
      <c r="B78" s="21">
        <v>1</v>
      </c>
      <c r="C78"/>
      <c r="D78" s="21"/>
    </row>
    <row r="79" spans="2:4">
      <c r="B79" s="21">
        <v>3</v>
      </c>
      <c r="C79"/>
    </row>
    <row r="80" spans="2:4">
      <c r="B80" s="21">
        <v>7</v>
      </c>
      <c r="C80"/>
      <c r="D80" s="21"/>
    </row>
    <row r="81" spans="2:4">
      <c r="B81" s="21">
        <v>6</v>
      </c>
      <c r="C81"/>
    </row>
    <row r="82" spans="2:4">
      <c r="B82" s="21">
        <v>1</v>
      </c>
      <c r="C82"/>
      <c r="D82" s="21"/>
    </row>
    <row r="83" spans="2:4">
      <c r="B83" s="21">
        <v>2</v>
      </c>
      <c r="C83"/>
    </row>
    <row r="84" spans="2:4">
      <c r="B84" s="21">
        <v>1</v>
      </c>
      <c r="C84"/>
      <c r="D84" s="21"/>
    </row>
    <row r="85" spans="2:4">
      <c r="B85" s="21">
        <v>3</v>
      </c>
      <c r="C85"/>
    </row>
    <row r="86" spans="2:4">
      <c r="B86" s="21">
        <v>2</v>
      </c>
      <c r="C86"/>
      <c r="D86" s="21"/>
    </row>
    <row r="87" spans="2:4">
      <c r="B87" s="21">
        <v>6</v>
      </c>
      <c r="C87"/>
    </row>
    <row r="88" spans="2:4">
      <c r="B88" s="21">
        <v>1</v>
      </c>
      <c r="C88"/>
      <c r="D88" s="21"/>
    </row>
    <row r="89" spans="2:4">
      <c r="B89" s="21">
        <v>2</v>
      </c>
      <c r="C89"/>
    </row>
    <row r="90" spans="2:4">
      <c r="B90" s="21">
        <v>5</v>
      </c>
      <c r="C90"/>
      <c r="D90" s="21"/>
    </row>
    <row r="91" spans="2:4">
      <c r="B91" s="21">
        <v>3</v>
      </c>
      <c r="C91"/>
    </row>
    <row r="92" spans="2:4">
      <c r="B92" s="21">
        <v>5</v>
      </c>
      <c r="C92"/>
      <c r="D92" s="21"/>
    </row>
    <row r="93" spans="2:4">
      <c r="B93" s="21">
        <v>8</v>
      </c>
      <c r="C93"/>
    </row>
    <row r="94" spans="2:4">
      <c r="B94" s="21">
        <v>2</v>
      </c>
      <c r="C94"/>
      <c r="D94" s="21"/>
    </row>
    <row r="95" spans="2:4">
      <c r="B95" s="21">
        <v>8</v>
      </c>
      <c r="C95"/>
    </row>
    <row r="96" spans="2:4">
      <c r="B96" s="21">
        <v>8</v>
      </c>
      <c r="C96"/>
      <c r="D96" s="21"/>
    </row>
    <row r="97" spans="2:4">
      <c r="B97" s="21">
        <v>8</v>
      </c>
      <c r="C97"/>
    </row>
    <row r="98" spans="2:4">
      <c r="B98" s="21">
        <v>8</v>
      </c>
      <c r="C98"/>
      <c r="D98" s="21"/>
    </row>
    <row r="99" spans="2:4">
      <c r="B99" s="21">
        <v>3</v>
      </c>
      <c r="C99"/>
    </row>
    <row r="100" spans="2:4">
      <c r="B100" s="21">
        <v>1</v>
      </c>
      <c r="C100"/>
      <c r="D100" s="21"/>
    </row>
    <row r="101" spans="2:4">
      <c r="B101" s="21">
        <v>8</v>
      </c>
      <c r="C101"/>
    </row>
    <row r="102" spans="2:4">
      <c r="B102" s="21">
        <v>8</v>
      </c>
      <c r="C102"/>
      <c r="D102" s="21"/>
    </row>
    <row r="103" spans="2:4">
      <c r="B103" s="21">
        <v>8</v>
      </c>
      <c r="C103"/>
    </row>
    <row r="104" spans="2:4">
      <c r="B104" s="21">
        <v>6</v>
      </c>
      <c r="C104"/>
      <c r="D104" s="21"/>
    </row>
    <row r="105" spans="2:4">
      <c r="B105" s="21">
        <v>1</v>
      </c>
      <c r="C105"/>
    </row>
    <row r="106" spans="2:4">
      <c r="B106" s="21">
        <v>3</v>
      </c>
      <c r="C106"/>
      <c r="D106" s="21"/>
    </row>
    <row r="107" spans="2:4">
      <c r="B107" s="21">
        <v>8</v>
      </c>
      <c r="C107"/>
    </row>
    <row r="108" spans="2:4">
      <c r="B108" s="21">
        <v>4</v>
      </c>
      <c r="C108"/>
      <c r="D108" s="21"/>
    </row>
    <row r="109" spans="2:4">
      <c r="B109" s="21">
        <v>1</v>
      </c>
      <c r="C109"/>
    </row>
    <row r="110" spans="2:4">
      <c r="B110" s="21">
        <v>6</v>
      </c>
      <c r="C110"/>
      <c r="D110" s="21"/>
    </row>
    <row r="111" spans="2:4">
      <c r="B111" s="21">
        <v>3</v>
      </c>
      <c r="C111"/>
    </row>
    <row r="112" spans="2:4">
      <c r="B112" s="21">
        <v>8</v>
      </c>
      <c r="D112" s="21"/>
    </row>
    <row r="113" spans="2:4">
      <c r="B113" s="21">
        <v>8</v>
      </c>
    </row>
    <row r="114" spans="2:4">
      <c r="B114" s="21">
        <v>7</v>
      </c>
      <c r="D114" s="21"/>
    </row>
    <row r="115" spans="2:4">
      <c r="B115" s="21">
        <v>8</v>
      </c>
    </row>
    <row r="116" spans="2:4">
      <c r="B116" s="21">
        <v>8</v>
      </c>
      <c r="D116" s="21"/>
    </row>
    <row r="117" spans="2:4">
      <c r="B117" s="21">
        <v>8</v>
      </c>
    </row>
    <row r="118" spans="2:4">
      <c r="B118" s="21">
        <v>3</v>
      </c>
      <c r="D118" s="21"/>
    </row>
    <row r="119" spans="2:4">
      <c r="B119" s="21">
        <v>8</v>
      </c>
    </row>
    <row r="120" spans="2:4">
      <c r="B120" s="21">
        <v>1</v>
      </c>
      <c r="D120" s="21"/>
    </row>
    <row r="121" spans="2:4">
      <c r="B121" s="21">
        <v>1</v>
      </c>
    </row>
    <row r="122" spans="2:4">
      <c r="B122" s="21">
        <v>7</v>
      </c>
      <c r="D122" s="21"/>
    </row>
    <row r="123" spans="2:4">
      <c r="B123" s="21">
        <v>3</v>
      </c>
    </row>
    <row r="124" spans="2:4">
      <c r="B124" s="21">
        <v>8</v>
      </c>
      <c r="D124" s="21"/>
    </row>
    <row r="125" spans="2:4">
      <c r="B125" s="21">
        <v>2</v>
      </c>
    </row>
    <row r="126" spans="2:4">
      <c r="B126" s="21">
        <v>1</v>
      </c>
      <c r="D126" s="21"/>
    </row>
    <row r="127" spans="2:4">
      <c r="B127" s="21">
        <v>7</v>
      </c>
    </row>
    <row r="128" spans="2:4">
      <c r="B128" s="21">
        <v>5</v>
      </c>
      <c r="D128" s="21"/>
    </row>
    <row r="129" spans="2:4">
      <c r="B129" s="21">
        <v>4</v>
      </c>
    </row>
    <row r="130" spans="2:4">
      <c r="B130" s="21">
        <v>8</v>
      </c>
      <c r="D130" s="21"/>
    </row>
    <row r="131" spans="2:4">
      <c r="B131" s="21">
        <v>8</v>
      </c>
    </row>
    <row r="132" spans="2:4">
      <c r="B132" s="21">
        <v>2</v>
      </c>
      <c r="D132" s="21"/>
    </row>
    <row r="133" spans="2:4">
      <c r="B133" s="21">
        <v>8</v>
      </c>
    </row>
    <row r="134" spans="2:4">
      <c r="B134" s="21">
        <v>8</v>
      </c>
      <c r="D134" s="21"/>
    </row>
    <row r="135" spans="2:4">
      <c r="B135" s="21">
        <v>5</v>
      </c>
    </row>
    <row r="136" spans="2:4">
      <c r="B136" s="21">
        <v>8</v>
      </c>
      <c r="D136" s="21"/>
    </row>
    <row r="137" spans="2:4">
      <c r="B137" s="21">
        <v>5</v>
      </c>
    </row>
    <row r="138" spans="2:4">
      <c r="B138" s="21">
        <v>1</v>
      </c>
      <c r="D138" s="21"/>
    </row>
    <row r="139" spans="2:4">
      <c r="B139" s="21">
        <v>8</v>
      </c>
    </row>
    <row r="140" spans="2:4">
      <c r="B140" s="21">
        <v>6</v>
      </c>
      <c r="D140" s="21"/>
    </row>
    <row r="141" spans="2:4">
      <c r="B141" s="21">
        <v>5</v>
      </c>
    </row>
    <row r="142" spans="2:4">
      <c r="B142" s="21">
        <v>3</v>
      </c>
      <c r="D142" s="21"/>
    </row>
    <row r="143" spans="2:4">
      <c r="B143" s="21">
        <v>7</v>
      </c>
    </row>
    <row r="144" spans="2:4">
      <c r="B144" s="21">
        <v>5</v>
      </c>
      <c r="D144" s="21"/>
    </row>
    <row r="145" spans="2:4">
      <c r="B145" s="21">
        <v>8</v>
      </c>
    </row>
    <row r="146" spans="2:4">
      <c r="B146" s="21">
        <v>1</v>
      </c>
      <c r="D146" s="21"/>
    </row>
    <row r="147" spans="2:4">
      <c r="B147" s="21">
        <v>5</v>
      </c>
    </row>
    <row r="148" spans="2:4">
      <c r="B148" s="21">
        <v>3</v>
      </c>
      <c r="D148" s="21"/>
    </row>
    <row r="149" spans="2:4">
      <c r="B149" s="21">
        <v>7</v>
      </c>
    </row>
    <row r="150" spans="2:4">
      <c r="B150" s="21">
        <v>3</v>
      </c>
      <c r="D150" s="21"/>
    </row>
    <row r="151" spans="2:4">
      <c r="B151" s="21">
        <v>2</v>
      </c>
    </row>
    <row r="152" spans="2:4">
      <c r="B152" s="21">
        <v>7</v>
      </c>
      <c r="D152" s="21"/>
    </row>
    <row r="153" spans="2:4">
      <c r="B153" s="21">
        <v>6</v>
      </c>
    </row>
    <row r="154" spans="2:4">
      <c r="B154" s="21">
        <v>4</v>
      </c>
      <c r="D154" s="21"/>
    </row>
    <row r="155" spans="2:4">
      <c r="B155" s="21">
        <v>8</v>
      </c>
    </row>
    <row r="156" spans="2:4">
      <c r="B156" s="21">
        <v>2</v>
      </c>
      <c r="D156" s="21"/>
    </row>
    <row r="157" spans="2:4">
      <c r="B157" s="21">
        <v>3</v>
      </c>
    </row>
    <row r="158" spans="2:4">
      <c r="B158" s="21">
        <v>4</v>
      </c>
      <c r="D158" s="21"/>
    </row>
    <row r="159" spans="2:4">
      <c r="B159" s="21">
        <v>8</v>
      </c>
    </row>
    <row r="160" spans="2:4">
      <c r="B160" s="21">
        <v>5</v>
      </c>
      <c r="D160" s="21"/>
    </row>
    <row r="161" spans="2:4">
      <c r="B161" s="21">
        <v>1</v>
      </c>
    </row>
    <row r="162" spans="2:4">
      <c r="B162" s="21">
        <v>5</v>
      </c>
      <c r="D162" s="21"/>
    </row>
    <row r="163" spans="2:4">
      <c r="B163" s="21">
        <v>8</v>
      </c>
    </row>
    <row r="164" spans="2:4">
      <c r="B164" s="21">
        <v>8</v>
      </c>
      <c r="D164" s="21"/>
    </row>
    <row r="165" spans="2:4">
      <c r="B165" s="21">
        <v>8</v>
      </c>
    </row>
    <row r="166" spans="2:4">
      <c r="B166" s="21">
        <v>1</v>
      </c>
      <c r="D166" s="21"/>
    </row>
    <row r="167" spans="2:4">
      <c r="B167" s="21">
        <v>4</v>
      </c>
    </row>
    <row r="168" spans="2:4">
      <c r="B168" s="21">
        <v>4</v>
      </c>
      <c r="D168" s="21"/>
    </row>
    <row r="169" spans="2:4">
      <c r="B169" s="21">
        <v>8</v>
      </c>
    </row>
    <row r="170" spans="2:4">
      <c r="B170" s="21">
        <v>7</v>
      </c>
      <c r="D170" s="21"/>
    </row>
    <row r="171" spans="2:4">
      <c r="B171" s="21">
        <v>1</v>
      </c>
    </row>
    <row r="172" spans="2:4">
      <c r="B172" s="21">
        <v>3</v>
      </c>
      <c r="D172" s="21"/>
    </row>
    <row r="173" spans="2:4">
      <c r="B173" s="21">
        <v>4</v>
      </c>
    </row>
    <row r="174" spans="2:4">
      <c r="B174" s="21">
        <v>7</v>
      </c>
      <c r="D174" s="21"/>
    </row>
    <row r="175" spans="2:4">
      <c r="B175" s="21">
        <v>8</v>
      </c>
    </row>
    <row r="176" spans="2:4">
      <c r="B176" s="21">
        <v>3</v>
      </c>
      <c r="D176" s="21"/>
    </row>
    <row r="177" spans="2:4">
      <c r="B177" s="21">
        <v>8</v>
      </c>
    </row>
    <row r="178" spans="2:4">
      <c r="B178" s="21">
        <v>7</v>
      </c>
      <c r="D178" s="21"/>
    </row>
    <row r="179" spans="2:4">
      <c r="B179" s="21">
        <v>8</v>
      </c>
    </row>
    <row r="180" spans="2:4">
      <c r="B180" s="21">
        <v>4</v>
      </c>
      <c r="D180" s="21"/>
    </row>
    <row r="181" spans="2:4">
      <c r="B181" s="21">
        <v>5</v>
      </c>
    </row>
    <row r="182" spans="2:4">
      <c r="B182" s="21">
        <v>1</v>
      </c>
      <c r="D182" s="21"/>
    </row>
    <row r="183" spans="2:4">
      <c r="B183" s="21">
        <v>8</v>
      </c>
    </row>
    <row r="184" spans="2:4">
      <c r="B184" s="21">
        <v>1</v>
      </c>
      <c r="D184" s="21"/>
    </row>
    <row r="185" spans="2:4">
      <c r="B185" s="21">
        <v>8</v>
      </c>
    </row>
    <row r="186" spans="2:4">
      <c r="B186" s="21">
        <v>6</v>
      </c>
      <c r="D186" s="21"/>
    </row>
    <row r="187" spans="2:4">
      <c r="B187" s="21">
        <v>6</v>
      </c>
    </row>
    <row r="188" spans="2:4">
      <c r="B188" s="21">
        <v>8</v>
      </c>
      <c r="D188" s="21"/>
    </row>
    <row r="189" spans="2:4">
      <c r="B189" s="21">
        <v>6</v>
      </c>
    </row>
    <row r="190" spans="2:4">
      <c r="B190" s="21">
        <v>1</v>
      </c>
      <c r="D190" s="21"/>
    </row>
    <row r="191" spans="2:4">
      <c r="B191" s="21">
        <v>4</v>
      </c>
    </row>
    <row r="192" spans="2:4">
      <c r="B192" s="21">
        <v>6</v>
      </c>
      <c r="D192" s="21"/>
    </row>
    <row r="193" spans="2:4">
      <c r="B193" s="21">
        <v>2</v>
      </c>
    </row>
    <row r="194" spans="2:4">
      <c r="B194" s="21">
        <v>3</v>
      </c>
      <c r="D194" s="21"/>
    </row>
    <row r="195" spans="2:4">
      <c r="B195" s="21">
        <v>8</v>
      </c>
    </row>
    <row r="196" spans="2:4">
      <c r="B196" s="21">
        <v>8</v>
      </c>
      <c r="D196" s="21"/>
    </row>
    <row r="197" spans="2:4">
      <c r="B197" s="21">
        <v>8</v>
      </c>
    </row>
    <row r="198" spans="2:4">
      <c r="B198" s="21">
        <v>8</v>
      </c>
      <c r="D198" s="21"/>
    </row>
    <row r="199" spans="2:4">
      <c r="B199" s="21">
        <v>2</v>
      </c>
    </row>
    <row r="200" spans="2:4">
      <c r="B200" s="21">
        <v>3</v>
      </c>
      <c r="D200" s="21"/>
    </row>
    <row r="201" spans="2:4">
      <c r="B201" s="21">
        <v>6</v>
      </c>
    </row>
    <row r="202" spans="2:4">
      <c r="B202" s="21">
        <v>7</v>
      </c>
      <c r="D202" s="21"/>
    </row>
    <row r="203" spans="2:4">
      <c r="B203" s="21">
        <v>8</v>
      </c>
    </row>
    <row r="204" spans="2:4">
      <c r="B204" s="21">
        <v>8</v>
      </c>
      <c r="D204" s="21"/>
    </row>
    <row r="205" spans="2:4">
      <c r="B205" s="21">
        <v>2</v>
      </c>
    </row>
    <row r="206" spans="2:4">
      <c r="B206" s="21">
        <v>7</v>
      </c>
      <c r="D206" s="21"/>
    </row>
    <row r="207" spans="2:4">
      <c r="B207" s="21">
        <v>7</v>
      </c>
    </row>
    <row r="208" spans="2:4">
      <c r="B208" s="21">
        <v>1</v>
      </c>
      <c r="D208" s="21"/>
    </row>
    <row r="209" spans="2:4">
      <c r="B209" s="21">
        <v>1</v>
      </c>
    </row>
    <row r="210" spans="2:4">
      <c r="B210" s="21">
        <v>1</v>
      </c>
      <c r="D210" s="21"/>
    </row>
    <row r="211" spans="2:4">
      <c r="B211" s="21">
        <v>8</v>
      </c>
    </row>
    <row r="212" spans="2:4">
      <c r="B212" s="21">
        <v>8</v>
      </c>
      <c r="D212" s="21"/>
    </row>
    <row r="213" spans="2:4">
      <c r="B213" s="21">
        <v>3</v>
      </c>
    </row>
    <row r="214" spans="2:4">
      <c r="B214" s="21">
        <v>8</v>
      </c>
      <c r="D214" s="21"/>
    </row>
    <row r="215" spans="2:4">
      <c r="B215" s="21">
        <v>4</v>
      </c>
    </row>
    <row r="216" spans="2:4">
      <c r="B216" s="21">
        <v>8</v>
      </c>
      <c r="D216" s="21"/>
    </row>
    <row r="217" spans="2:4">
      <c r="B217" s="21">
        <v>1</v>
      </c>
    </row>
    <row r="218" spans="2:4">
      <c r="B218" s="21">
        <v>8</v>
      </c>
      <c r="D218" s="21"/>
    </row>
    <row r="219" spans="2:4">
      <c r="B219" s="21">
        <v>8</v>
      </c>
    </row>
    <row r="220" spans="2:4">
      <c r="B220" s="21">
        <v>5</v>
      </c>
      <c r="D220" s="21"/>
    </row>
    <row r="221" spans="2:4">
      <c r="B221" s="21">
        <v>1</v>
      </c>
    </row>
    <row r="222" spans="2:4">
      <c r="B222" s="21">
        <v>8</v>
      </c>
      <c r="D222" s="21"/>
    </row>
    <row r="223" spans="2:4">
      <c r="B223" s="21">
        <v>1</v>
      </c>
    </row>
    <row r="224" spans="2:4">
      <c r="B224" s="21">
        <v>4</v>
      </c>
      <c r="D224" s="21"/>
    </row>
    <row r="225" spans="2:4">
      <c r="B225" s="21">
        <v>4</v>
      </c>
    </row>
    <row r="226" spans="2:4">
      <c r="B226" s="21">
        <v>2</v>
      </c>
      <c r="D226" s="21"/>
    </row>
    <row r="227" spans="2:4">
      <c r="B227" s="21">
        <v>6</v>
      </c>
    </row>
    <row r="228" spans="2:4">
      <c r="B228" s="21">
        <v>4</v>
      </c>
      <c r="D228" s="21"/>
    </row>
    <row r="229" spans="2:4">
      <c r="B229" s="21">
        <v>8</v>
      </c>
    </row>
    <row r="230" spans="2:4">
      <c r="B230" s="21">
        <v>5</v>
      </c>
      <c r="D230" s="21"/>
    </row>
    <row r="231" spans="2:4">
      <c r="B231" s="21">
        <v>5</v>
      </c>
    </row>
    <row r="232" spans="2:4">
      <c r="B232" s="21">
        <v>2</v>
      </c>
      <c r="D232" s="21"/>
    </row>
    <row r="233" spans="2:4">
      <c r="B233" s="21">
        <v>4</v>
      </c>
    </row>
    <row r="234" spans="2:4">
      <c r="B234" s="21">
        <v>5</v>
      </c>
      <c r="D234" s="21"/>
    </row>
    <row r="235" spans="2:4">
      <c r="B235" s="21">
        <v>7</v>
      </c>
    </row>
    <row r="236" spans="2:4">
      <c r="B236" s="21">
        <v>3</v>
      </c>
      <c r="D236" s="21"/>
    </row>
    <row r="237" spans="2:4">
      <c r="B237" s="21">
        <v>1</v>
      </c>
    </row>
    <row r="238" spans="2:4">
      <c r="B238" s="21">
        <v>8</v>
      </c>
      <c r="D238" s="21"/>
    </row>
    <row r="239" spans="2:4">
      <c r="B239" s="21">
        <v>8</v>
      </c>
    </row>
    <row r="240" spans="2:4">
      <c r="B240" s="21">
        <v>1</v>
      </c>
      <c r="D240" s="21"/>
    </row>
    <row r="241" spans="2:4">
      <c r="B241" s="21">
        <v>5</v>
      </c>
    </row>
    <row r="242" spans="2:4">
      <c r="B242" s="21">
        <v>4</v>
      </c>
      <c r="D242" s="21"/>
    </row>
    <row r="243" spans="2:4">
      <c r="B243" s="21">
        <v>5</v>
      </c>
    </row>
    <row r="244" spans="2:4">
      <c r="B244" s="21">
        <v>8</v>
      </c>
      <c r="D244" s="21"/>
    </row>
    <row r="245" spans="2:4">
      <c r="B245" s="21">
        <v>7</v>
      </c>
    </row>
    <row r="246" spans="2:4">
      <c r="B246" s="21">
        <v>4</v>
      </c>
      <c r="D246" s="21"/>
    </row>
    <row r="247" spans="2:4">
      <c r="B247" s="21">
        <v>3</v>
      </c>
    </row>
    <row r="248" spans="2:4">
      <c r="B248" s="21">
        <v>8</v>
      </c>
      <c r="D248" s="21"/>
    </row>
    <row r="249" spans="2:4">
      <c r="B249" s="21">
        <v>2</v>
      </c>
    </row>
    <row r="250" spans="2:4">
      <c r="B250" s="21">
        <v>3</v>
      </c>
      <c r="D250" s="21"/>
    </row>
    <row r="251" spans="2:4">
      <c r="B251" s="21">
        <v>2</v>
      </c>
    </row>
    <row r="252" spans="2:4">
      <c r="B252" s="21">
        <v>8</v>
      </c>
      <c r="D252" s="21"/>
    </row>
    <row r="253" spans="2:4">
      <c r="B253" s="21">
        <v>6</v>
      </c>
    </row>
    <row r="254" spans="2:4">
      <c r="B254" s="21">
        <v>4</v>
      </c>
      <c r="D254" s="21"/>
    </row>
    <row r="255" spans="2:4">
      <c r="B255" s="21">
        <v>7</v>
      </c>
    </row>
    <row r="256" spans="2:4">
      <c r="B256" s="21">
        <v>8</v>
      </c>
      <c r="D256" s="21"/>
    </row>
    <row r="257" spans="2:4">
      <c r="B257" s="21">
        <v>8</v>
      </c>
    </row>
    <row r="258" spans="2:4">
      <c r="B258" s="21">
        <v>8</v>
      </c>
      <c r="D258" s="21"/>
    </row>
    <row r="259" spans="2:4">
      <c r="B259" s="21">
        <v>8</v>
      </c>
    </row>
    <row r="260" spans="2:4">
      <c r="B260" s="21">
        <v>6</v>
      </c>
      <c r="D260" s="21"/>
    </row>
    <row r="261" spans="2:4">
      <c r="B261" s="21">
        <v>2</v>
      </c>
    </row>
    <row r="262" spans="2:4">
      <c r="B262" s="21">
        <v>5</v>
      </c>
      <c r="D262" s="21"/>
    </row>
    <row r="263" spans="2:4">
      <c r="B263" s="21">
        <v>8</v>
      </c>
    </row>
    <row r="264" spans="2:4">
      <c r="B264" s="21">
        <v>2</v>
      </c>
      <c r="D264" s="21"/>
    </row>
    <row r="265" spans="2:4">
      <c r="B265" s="21">
        <v>8</v>
      </c>
    </row>
    <row r="266" spans="2:4">
      <c r="B266" s="21">
        <v>4</v>
      </c>
      <c r="D266" s="21"/>
    </row>
    <row r="267" spans="2:4">
      <c r="B267" s="21">
        <v>4</v>
      </c>
    </row>
    <row r="268" spans="2:4">
      <c r="B268" s="21">
        <v>4</v>
      </c>
      <c r="D268" s="21"/>
    </row>
    <row r="269" spans="2:4">
      <c r="B269" s="21">
        <v>2</v>
      </c>
    </row>
    <row r="270" spans="2:4">
      <c r="B270" s="21">
        <v>8</v>
      </c>
      <c r="D270" s="21"/>
    </row>
    <row r="271" spans="2:4">
      <c r="B271" s="21">
        <v>8</v>
      </c>
    </row>
    <row r="272" spans="2:4">
      <c r="B272" s="21">
        <v>2</v>
      </c>
      <c r="D272" s="21"/>
    </row>
    <row r="273" spans="2:4">
      <c r="B273" s="21">
        <v>1</v>
      </c>
    </row>
    <row r="274" spans="2:4">
      <c r="B274" s="21">
        <v>6</v>
      </c>
      <c r="D274" s="21"/>
    </row>
    <row r="275" spans="2:4">
      <c r="B275" s="21">
        <v>8</v>
      </c>
    </row>
    <row r="276" spans="2:4">
      <c r="B276" s="21">
        <v>1</v>
      </c>
      <c r="D276" s="21"/>
    </row>
    <row r="277" spans="2:4">
      <c r="B277" s="21">
        <v>3</v>
      </c>
    </row>
    <row r="278" spans="2:4">
      <c r="B278" s="21">
        <v>4</v>
      </c>
      <c r="D278" s="21"/>
    </row>
    <row r="279" spans="2:4">
      <c r="B279" s="21">
        <v>8</v>
      </c>
    </row>
    <row r="280" spans="2:4">
      <c r="B280" s="21">
        <v>8</v>
      </c>
      <c r="D280" s="21"/>
    </row>
    <row r="281" spans="2:4">
      <c r="B281" s="21">
        <v>8</v>
      </c>
    </row>
    <row r="282" spans="2:4">
      <c r="B282" s="21">
        <v>2</v>
      </c>
      <c r="D282" s="21"/>
    </row>
    <row r="283" spans="2:4">
      <c r="B283" s="21">
        <v>7</v>
      </c>
    </row>
    <row r="284" spans="2:4">
      <c r="B284" s="21">
        <v>7</v>
      </c>
      <c r="D284" s="21"/>
    </row>
    <row r="285" spans="2:4">
      <c r="B285" s="21">
        <v>2</v>
      </c>
    </row>
    <row r="286" spans="2:4">
      <c r="B286" s="21">
        <v>6</v>
      </c>
      <c r="D286" s="21"/>
    </row>
    <row r="287" spans="2:4">
      <c r="B287" s="21">
        <v>2</v>
      </c>
    </row>
    <row r="288" spans="2:4">
      <c r="B288" s="21">
        <v>1</v>
      </c>
      <c r="D288" s="21"/>
    </row>
    <row r="289" spans="2:4">
      <c r="B289" s="21">
        <v>8</v>
      </c>
    </row>
    <row r="290" spans="2:4">
      <c r="B290" s="21">
        <v>6</v>
      </c>
      <c r="D290" s="21"/>
    </row>
    <row r="291" spans="2:4">
      <c r="B291" s="21">
        <v>1</v>
      </c>
    </row>
    <row r="292" spans="2:4">
      <c r="B292" s="21">
        <v>6</v>
      </c>
      <c r="D292" s="21"/>
    </row>
    <row r="293" spans="2:4">
      <c r="B293" s="21">
        <v>3</v>
      </c>
    </row>
    <row r="294" spans="2:4">
      <c r="B294" s="21">
        <v>8</v>
      </c>
      <c r="D294" s="21"/>
    </row>
    <row r="295" spans="2:4">
      <c r="B295" s="21">
        <v>8</v>
      </c>
    </row>
    <row r="296" spans="2:4">
      <c r="B296" s="21">
        <v>6</v>
      </c>
      <c r="D296" s="21"/>
    </row>
    <row r="297" spans="2:4">
      <c r="B297" s="21">
        <v>8</v>
      </c>
    </row>
    <row r="298" spans="2:4">
      <c r="B298" s="21">
        <v>4</v>
      </c>
      <c r="D298" s="21"/>
    </row>
    <row r="299" spans="2:4">
      <c r="B299" s="21">
        <v>7</v>
      </c>
    </row>
    <row r="300" spans="2:4">
      <c r="B300" s="21">
        <v>7</v>
      </c>
      <c r="D300" s="21"/>
    </row>
    <row r="301" spans="2:4">
      <c r="B301" s="21">
        <v>4</v>
      </c>
    </row>
    <row r="302" spans="2:4">
      <c r="B302" s="21">
        <v>5</v>
      </c>
      <c r="D302" s="21"/>
    </row>
    <row r="303" spans="2:4">
      <c r="B303" s="21">
        <v>5</v>
      </c>
    </row>
    <row r="304" spans="2:4">
      <c r="B304" s="21">
        <v>1</v>
      </c>
      <c r="D304" s="21"/>
    </row>
    <row r="305" spans="2:4">
      <c r="B305" s="21">
        <v>4</v>
      </c>
    </row>
    <row r="306" spans="2:4">
      <c r="B306" s="21">
        <v>5</v>
      </c>
      <c r="D306" s="21"/>
    </row>
    <row r="307" spans="2:4">
      <c r="B307" s="21">
        <v>8</v>
      </c>
    </row>
    <row r="308" spans="2:4">
      <c r="B308" s="21">
        <v>5</v>
      </c>
      <c r="D308" s="21"/>
    </row>
    <row r="309" spans="2:4">
      <c r="B309" s="21">
        <v>3</v>
      </c>
    </row>
    <row r="310" spans="2:4">
      <c r="B310" s="21">
        <v>4</v>
      </c>
      <c r="D310" s="21"/>
    </row>
    <row r="311" spans="2:4">
      <c r="B311" s="21">
        <v>8</v>
      </c>
    </row>
    <row r="312" spans="2:4">
      <c r="B312" s="21">
        <v>1</v>
      </c>
      <c r="D312" s="21"/>
    </row>
    <row r="313" spans="2:4">
      <c r="B313" s="21">
        <v>3</v>
      </c>
    </row>
    <row r="314" spans="2:4">
      <c r="B314" s="21">
        <v>4</v>
      </c>
      <c r="D314" s="21"/>
    </row>
    <row r="315" spans="2:4">
      <c r="B315" s="21">
        <v>4</v>
      </c>
    </row>
    <row r="316" spans="2:4">
      <c r="B316" s="21">
        <v>7</v>
      </c>
      <c r="D316" s="21"/>
    </row>
    <row r="317" spans="2:4">
      <c r="B317" s="21">
        <v>3</v>
      </c>
    </row>
    <row r="318" spans="2:4">
      <c r="B318" s="21">
        <v>8</v>
      </c>
      <c r="D318" s="21"/>
    </row>
    <row r="319" spans="2:4">
      <c r="B319" s="21">
        <v>8</v>
      </c>
    </row>
    <row r="320" spans="2:4">
      <c r="B320" s="21">
        <v>2</v>
      </c>
      <c r="D320" s="21"/>
    </row>
    <row r="321" spans="2:4">
      <c r="B321" s="21">
        <v>7</v>
      </c>
    </row>
    <row r="322" spans="2:4">
      <c r="B322" s="21">
        <v>3</v>
      </c>
      <c r="D322" s="21"/>
    </row>
    <row r="323" spans="2:4">
      <c r="B323" s="21">
        <v>6</v>
      </c>
    </row>
    <row r="324" spans="2:4">
      <c r="B324" s="21">
        <v>8</v>
      </c>
      <c r="D324" s="21"/>
    </row>
    <row r="325" spans="2:4">
      <c r="B325" s="21">
        <v>2</v>
      </c>
    </row>
    <row r="326" spans="2:4">
      <c r="B326" s="21">
        <v>7</v>
      </c>
      <c r="D326" s="21"/>
    </row>
    <row r="327" spans="2:4">
      <c r="B327" s="21">
        <v>8</v>
      </c>
    </row>
    <row r="328" spans="2:4">
      <c r="B328" s="21">
        <v>8</v>
      </c>
      <c r="D328" s="21"/>
    </row>
    <row r="329" spans="2:4">
      <c r="B329" s="21">
        <v>8</v>
      </c>
    </row>
    <row r="330" spans="2:4">
      <c r="B330" s="21">
        <v>8</v>
      </c>
      <c r="D330" s="21"/>
    </row>
    <row r="331" spans="2:4">
      <c r="B331" s="21">
        <v>8</v>
      </c>
    </row>
    <row r="332" spans="2:4">
      <c r="B332" s="21">
        <v>8</v>
      </c>
      <c r="D332" s="21"/>
    </row>
    <row r="333" spans="2:4">
      <c r="B333" s="21">
        <v>4</v>
      </c>
    </row>
    <row r="334" spans="2:4">
      <c r="B334" s="21">
        <v>8</v>
      </c>
      <c r="D334" s="21"/>
    </row>
    <row r="335" spans="2:4">
      <c r="B335" s="21">
        <v>8</v>
      </c>
    </row>
    <row r="336" spans="2:4">
      <c r="B336" s="21">
        <v>8</v>
      </c>
      <c r="D336" s="21"/>
    </row>
    <row r="337" spans="2:4">
      <c r="B337" s="21">
        <v>5</v>
      </c>
    </row>
    <row r="338" spans="2:4">
      <c r="B338" s="21">
        <v>6</v>
      </c>
      <c r="D338" s="21"/>
    </row>
    <row r="339" spans="2:4">
      <c r="B339" s="21">
        <v>3</v>
      </c>
    </row>
    <row r="340" spans="2:4">
      <c r="B340" s="21">
        <v>8</v>
      </c>
      <c r="D340" s="21"/>
    </row>
    <row r="341" spans="2:4">
      <c r="B341" s="21">
        <v>7</v>
      </c>
    </row>
    <row r="342" spans="2:4">
      <c r="B342" s="21">
        <v>5</v>
      </c>
      <c r="D342" s="21"/>
    </row>
    <row r="343" spans="2:4">
      <c r="B343" s="21">
        <v>8</v>
      </c>
    </row>
    <row r="344" spans="2:4">
      <c r="B344" s="21">
        <v>1</v>
      </c>
      <c r="D344" s="21"/>
    </row>
    <row r="345" spans="2:4">
      <c r="B345" s="21">
        <v>1</v>
      </c>
    </row>
    <row r="346" spans="2:4">
      <c r="B346" s="21">
        <v>3</v>
      </c>
      <c r="D346" s="21"/>
    </row>
    <row r="347" spans="2:4">
      <c r="B347" s="21">
        <v>4</v>
      </c>
    </row>
    <row r="348" spans="2:4">
      <c r="B348" s="21">
        <v>1</v>
      </c>
      <c r="D348" s="21"/>
    </row>
    <row r="349" spans="2:4">
      <c r="B349" s="21">
        <v>8</v>
      </c>
    </row>
    <row r="350" spans="2:4">
      <c r="B350" s="21">
        <v>4</v>
      </c>
      <c r="D350" s="21"/>
    </row>
    <row r="351" spans="2:4">
      <c r="B351" s="21">
        <v>1</v>
      </c>
    </row>
    <row r="352" spans="2:4">
      <c r="B352" s="21">
        <v>3</v>
      </c>
      <c r="D352" s="21"/>
    </row>
    <row r="353" spans="2:4">
      <c r="B353" s="21">
        <v>8</v>
      </c>
    </row>
    <row r="354" spans="2:4">
      <c r="B354" s="21">
        <v>1</v>
      </c>
      <c r="D354" s="21"/>
    </row>
    <row r="355" spans="2:4">
      <c r="B355" s="21">
        <v>1</v>
      </c>
    </row>
    <row r="356" spans="2:4">
      <c r="B356" s="21">
        <v>6</v>
      </c>
      <c r="D356" s="21"/>
    </row>
    <row r="357" spans="2:4">
      <c r="B357" s="21">
        <v>8</v>
      </c>
    </row>
    <row r="358" spans="2:4">
      <c r="B358" s="21">
        <v>7</v>
      </c>
      <c r="D358" s="21"/>
    </row>
    <row r="359" spans="2:4">
      <c r="B359" s="21">
        <v>7</v>
      </c>
    </row>
    <row r="360" spans="2:4">
      <c r="B360" s="21">
        <v>4</v>
      </c>
      <c r="D360" s="21"/>
    </row>
    <row r="361" spans="2:4">
      <c r="B361" s="21">
        <v>5</v>
      </c>
    </row>
    <row r="362" spans="2:4">
      <c r="B362" s="21">
        <v>7</v>
      </c>
      <c r="D362" s="21"/>
    </row>
    <row r="363" spans="2:4">
      <c r="B363" s="21">
        <v>7</v>
      </c>
    </row>
    <row r="364" spans="2:4">
      <c r="B364" s="21">
        <v>4</v>
      </c>
      <c r="D364" s="21"/>
    </row>
    <row r="365" spans="2:4">
      <c r="B365" s="21">
        <v>8</v>
      </c>
    </row>
    <row r="366" spans="2:4">
      <c r="B366" s="21">
        <v>5</v>
      </c>
      <c r="D366" s="21"/>
    </row>
    <row r="367" spans="2:4">
      <c r="B367" s="21">
        <v>3</v>
      </c>
    </row>
    <row r="368" spans="2:4">
      <c r="B368" s="21">
        <v>7</v>
      </c>
      <c r="D368" s="21"/>
    </row>
    <row r="369" spans="2:4">
      <c r="B369" s="21">
        <v>8</v>
      </c>
    </row>
    <row r="370" spans="2:4">
      <c r="B370" s="21">
        <v>3</v>
      </c>
      <c r="D370" s="21"/>
    </row>
    <row r="371" spans="2:4">
      <c r="B371" s="21">
        <v>5</v>
      </c>
    </row>
    <row r="372" spans="2:4">
      <c r="B372" s="21">
        <v>4</v>
      </c>
      <c r="D372" s="21"/>
    </row>
    <row r="373" spans="2:4">
      <c r="B373" s="21">
        <v>6</v>
      </c>
    </row>
    <row r="374" spans="2:4">
      <c r="B374" s="21">
        <v>8</v>
      </c>
      <c r="D374" s="21"/>
    </row>
    <row r="375" spans="2:4">
      <c r="B375" s="21">
        <v>2</v>
      </c>
    </row>
    <row r="376" spans="2:4">
      <c r="B376" s="21">
        <v>6</v>
      </c>
      <c r="D376" s="21"/>
    </row>
    <row r="377" spans="2:4">
      <c r="B377" s="21">
        <v>8</v>
      </c>
    </row>
    <row r="378" spans="2:4">
      <c r="B378" s="21">
        <v>4</v>
      </c>
      <c r="D378" s="21"/>
    </row>
    <row r="379" spans="2:4">
      <c r="B379" s="21">
        <v>4</v>
      </c>
    </row>
    <row r="380" spans="2:4">
      <c r="B380" s="21">
        <v>8</v>
      </c>
      <c r="D380" s="21"/>
    </row>
    <row r="381" spans="2:4">
      <c r="B381" s="21">
        <v>8</v>
      </c>
    </row>
    <row r="382" spans="2:4">
      <c r="B382" s="21">
        <v>2</v>
      </c>
      <c r="D382" s="21"/>
    </row>
    <row r="383" spans="2:4">
      <c r="B383" s="21">
        <v>8</v>
      </c>
    </row>
    <row r="384" spans="2:4">
      <c r="B384" s="21">
        <v>4</v>
      </c>
      <c r="D384" s="21"/>
    </row>
    <row r="385" spans="2:4">
      <c r="B385" s="21">
        <v>8</v>
      </c>
    </row>
    <row r="386" spans="2:4">
      <c r="B386" s="21">
        <v>3</v>
      </c>
      <c r="D386" s="21"/>
    </row>
    <row r="387" spans="2:4">
      <c r="B387" s="21">
        <v>8</v>
      </c>
    </row>
    <row r="388" spans="2:4">
      <c r="B388" s="21">
        <v>8</v>
      </c>
      <c r="D388" s="21"/>
    </row>
    <row r="389" spans="2:4">
      <c r="B389" s="21">
        <v>8</v>
      </c>
    </row>
    <row r="390" spans="2:4">
      <c r="B390" s="21">
        <v>6</v>
      </c>
      <c r="D390" s="21"/>
    </row>
    <row r="391" spans="2:4">
      <c r="B391" s="21">
        <v>6</v>
      </c>
    </row>
    <row r="392" spans="2:4">
      <c r="B392" s="21">
        <v>4</v>
      </c>
      <c r="D392" s="21"/>
    </row>
    <row r="393" spans="2:4">
      <c r="B393" s="21">
        <v>2</v>
      </c>
    </row>
    <row r="394" spans="2:4">
      <c r="B394" s="21">
        <v>3</v>
      </c>
      <c r="D394" s="21"/>
    </row>
    <row r="395" spans="2:4">
      <c r="B395" s="21">
        <v>8</v>
      </c>
    </row>
    <row r="396" spans="2:4">
      <c r="B396" s="21">
        <v>5</v>
      </c>
      <c r="D396" s="21"/>
    </row>
    <row r="397" spans="2:4">
      <c r="B397" s="21">
        <v>5</v>
      </c>
    </row>
    <row r="398" spans="2:4">
      <c r="B398" s="21">
        <v>7</v>
      </c>
      <c r="D398" s="21"/>
    </row>
    <row r="399" spans="2:4">
      <c r="B399" s="21">
        <v>4</v>
      </c>
    </row>
    <row r="400" spans="2:4">
      <c r="B400" s="21">
        <v>1</v>
      </c>
      <c r="D400" s="21"/>
    </row>
    <row r="401" spans="2:4">
      <c r="B401" s="21">
        <v>3</v>
      </c>
    </row>
    <row r="402" spans="2:4">
      <c r="B402" s="21">
        <v>8</v>
      </c>
      <c r="D402" s="21"/>
    </row>
    <row r="403" spans="2:4">
      <c r="B403" s="21">
        <v>4</v>
      </c>
    </row>
    <row r="404" spans="2:4">
      <c r="B404" s="21">
        <v>5</v>
      </c>
      <c r="D404" s="21"/>
    </row>
    <row r="405" spans="2:4">
      <c r="B405" s="21">
        <v>3</v>
      </c>
    </row>
    <row r="406" spans="2:4">
      <c r="B406" s="21">
        <v>8</v>
      </c>
      <c r="D406" s="21"/>
    </row>
    <row r="407" spans="2:4">
      <c r="B407" s="21">
        <v>8</v>
      </c>
    </row>
    <row r="408" spans="2:4">
      <c r="B408" s="21">
        <v>8</v>
      </c>
      <c r="D408" s="21"/>
    </row>
    <row r="409" spans="2:4">
      <c r="B409" s="21">
        <v>7</v>
      </c>
    </row>
    <row r="410" spans="2:4">
      <c r="B410" s="21">
        <v>2</v>
      </c>
      <c r="D410" s="21"/>
    </row>
    <row r="411" spans="2:4">
      <c r="B411" s="21">
        <v>6</v>
      </c>
    </row>
    <row r="412" spans="2:4">
      <c r="B412" s="21">
        <v>8</v>
      </c>
      <c r="D412" s="21"/>
    </row>
    <row r="413" spans="2:4">
      <c r="B413" s="21">
        <v>6</v>
      </c>
    </row>
    <row r="414" spans="2:4">
      <c r="B414" s="21">
        <v>8</v>
      </c>
      <c r="D414" s="21"/>
    </row>
    <row r="415" spans="2:4">
      <c r="B415" s="21">
        <v>4</v>
      </c>
    </row>
    <row r="416" spans="2:4">
      <c r="B416" s="21">
        <v>8</v>
      </c>
      <c r="D416" s="21"/>
    </row>
    <row r="417" spans="2:4">
      <c r="B417" s="21">
        <v>2</v>
      </c>
    </row>
    <row r="418" spans="2:4">
      <c r="B418" s="21">
        <v>8</v>
      </c>
      <c r="D418" s="21"/>
    </row>
    <row r="419" spans="2:4">
      <c r="B419" s="21">
        <v>1</v>
      </c>
    </row>
    <row r="420" spans="2:4">
      <c r="B420" s="21">
        <v>5</v>
      </c>
      <c r="D420" s="21"/>
    </row>
    <row r="421" spans="2:4">
      <c r="B421" s="21">
        <v>3</v>
      </c>
    </row>
    <row r="422" spans="2:4">
      <c r="B422" s="21">
        <v>8</v>
      </c>
      <c r="D422" s="21"/>
    </row>
    <row r="423" spans="2:4">
      <c r="B423" s="21">
        <v>8</v>
      </c>
    </row>
    <row r="424" spans="2:4">
      <c r="B424" s="21">
        <v>2</v>
      </c>
      <c r="D424" s="21"/>
    </row>
    <row r="425" spans="2:4">
      <c r="B425" s="21">
        <v>8</v>
      </c>
    </row>
    <row r="426" spans="2:4">
      <c r="B426" s="21">
        <v>2</v>
      </c>
      <c r="D426" s="21"/>
    </row>
    <row r="427" spans="2:4">
      <c r="B427" s="21">
        <v>7</v>
      </c>
    </row>
    <row r="428" spans="2:4">
      <c r="B428" s="21">
        <v>8</v>
      </c>
      <c r="D428" s="21"/>
    </row>
    <row r="429" spans="2:4">
      <c r="B429" s="21">
        <v>2</v>
      </c>
    </row>
    <row r="430" spans="2:4">
      <c r="B430" s="21">
        <v>2</v>
      </c>
      <c r="D430" s="21"/>
    </row>
    <row r="431" spans="2:4">
      <c r="B431" s="21">
        <v>3</v>
      </c>
    </row>
    <row r="432" spans="2:4">
      <c r="B432" s="21">
        <v>1</v>
      </c>
      <c r="D432" s="21"/>
    </row>
    <row r="433" spans="2:4">
      <c r="B433" s="21">
        <v>8</v>
      </c>
    </row>
    <row r="434" spans="2:4">
      <c r="B434" s="21">
        <v>6</v>
      </c>
      <c r="D434" s="21"/>
    </row>
    <row r="435" spans="2:4">
      <c r="B435" s="21">
        <v>8</v>
      </c>
    </row>
    <row r="436" spans="2:4">
      <c r="B436" s="21">
        <v>1</v>
      </c>
      <c r="D436" s="21"/>
    </row>
    <row r="437" spans="2:4">
      <c r="B437" s="21">
        <v>8</v>
      </c>
    </row>
    <row r="438" spans="2:4">
      <c r="B438" s="21">
        <v>3</v>
      </c>
      <c r="D438" s="21"/>
    </row>
    <row r="439" spans="2:4">
      <c r="B439" s="21">
        <v>8</v>
      </c>
    </row>
    <row r="440" spans="2:4">
      <c r="B440" s="21">
        <v>4</v>
      </c>
      <c r="D440" s="21"/>
    </row>
    <row r="441" spans="2:4">
      <c r="B441" s="21">
        <v>3</v>
      </c>
    </row>
    <row r="442" spans="2:4">
      <c r="B442" s="21">
        <v>6</v>
      </c>
      <c r="D442" s="21"/>
    </row>
    <row r="443" spans="2:4">
      <c r="B443" s="21">
        <v>3</v>
      </c>
    </row>
    <row r="444" spans="2:4">
      <c r="B444" s="21">
        <v>8</v>
      </c>
      <c r="D444" s="21"/>
    </row>
    <row r="445" spans="2:4">
      <c r="B445" s="21">
        <v>8</v>
      </c>
    </row>
    <row r="446" spans="2:4">
      <c r="B446" s="21">
        <v>8</v>
      </c>
      <c r="D446" s="21"/>
    </row>
    <row r="447" spans="2:4">
      <c r="B447" s="21">
        <v>2</v>
      </c>
    </row>
    <row r="448" spans="2:4">
      <c r="B448" s="21">
        <v>5</v>
      </c>
      <c r="D448" s="21"/>
    </row>
    <row r="449" spans="2:4">
      <c r="B449" s="21">
        <v>7</v>
      </c>
    </row>
    <row r="450" spans="2:4">
      <c r="B450" s="21">
        <v>6</v>
      </c>
      <c r="D450" s="21"/>
    </row>
    <row r="451" spans="2:4">
      <c r="B451" s="21">
        <v>1</v>
      </c>
    </row>
    <row r="452" spans="2:4">
      <c r="B452" s="21">
        <v>8</v>
      </c>
      <c r="D452" s="21"/>
    </row>
    <row r="453" spans="2:4">
      <c r="B453" s="21">
        <v>4</v>
      </c>
    </row>
    <row r="454" spans="2:4">
      <c r="B454" s="21">
        <v>2</v>
      </c>
      <c r="D454" s="21"/>
    </row>
    <row r="455" spans="2:4">
      <c r="B455" s="21">
        <v>6</v>
      </c>
    </row>
    <row r="456" spans="2:4">
      <c r="B456" s="21">
        <v>3</v>
      </c>
      <c r="D456" s="21"/>
    </row>
    <row r="457" spans="2:4">
      <c r="B457" s="21">
        <v>5</v>
      </c>
    </row>
    <row r="458" spans="2:4">
      <c r="B458" s="21">
        <v>8</v>
      </c>
      <c r="D458" s="21"/>
    </row>
    <row r="459" spans="2:4">
      <c r="B459" s="21">
        <v>5</v>
      </c>
    </row>
    <row r="460" spans="2:4">
      <c r="B460" s="21">
        <v>6</v>
      </c>
      <c r="D460" s="21"/>
    </row>
    <row r="461" spans="2:4">
      <c r="B461" s="21">
        <v>6</v>
      </c>
    </row>
    <row r="462" spans="2:4">
      <c r="B462" s="21">
        <v>2</v>
      </c>
      <c r="D462" s="21"/>
    </row>
    <row r="463" spans="2:4">
      <c r="B463" s="21">
        <v>3</v>
      </c>
    </row>
    <row r="464" spans="2:4">
      <c r="B464" s="21">
        <v>6</v>
      </c>
      <c r="D464" s="21"/>
    </row>
    <row r="465" spans="2:4">
      <c r="B465" s="21">
        <v>8</v>
      </c>
    </row>
    <row r="466" spans="2:4">
      <c r="B466" s="21">
        <v>8</v>
      </c>
      <c r="D466" s="21"/>
    </row>
    <row r="467" spans="2:4">
      <c r="B467" s="21">
        <v>1</v>
      </c>
    </row>
    <row r="468" spans="2:4">
      <c r="B468" s="21">
        <v>7</v>
      </c>
      <c r="D468" s="21"/>
    </row>
    <row r="469" spans="2:4">
      <c r="B469" s="21">
        <v>7</v>
      </c>
    </row>
    <row r="470" spans="2:4">
      <c r="B470" s="21">
        <v>7</v>
      </c>
      <c r="D470" s="21"/>
    </row>
    <row r="471" spans="2:4">
      <c r="B471" s="21">
        <v>3</v>
      </c>
    </row>
    <row r="472" spans="2:4">
      <c r="B472" s="21">
        <v>5</v>
      </c>
      <c r="D472" s="21"/>
    </row>
    <row r="473" spans="2:4">
      <c r="B473" s="21">
        <v>1</v>
      </c>
    </row>
    <row r="474" spans="2:4">
      <c r="B474" s="21">
        <v>8</v>
      </c>
      <c r="D474" s="21"/>
    </row>
    <row r="475" spans="2:4">
      <c r="B475" s="21">
        <v>7</v>
      </c>
    </row>
    <row r="476" spans="2:4">
      <c r="B476" s="21">
        <v>6</v>
      </c>
      <c r="D476" s="21"/>
    </row>
    <row r="477" spans="2:4">
      <c r="B477" s="21">
        <v>8</v>
      </c>
    </row>
    <row r="478" spans="2:4">
      <c r="B478" s="21">
        <v>8</v>
      </c>
      <c r="D478" s="21"/>
    </row>
    <row r="479" spans="2:4">
      <c r="B479" s="21">
        <v>7</v>
      </c>
    </row>
    <row r="480" spans="2:4">
      <c r="B480" s="21">
        <v>8</v>
      </c>
      <c r="D480" s="21"/>
    </row>
    <row r="481" spans="2:4">
      <c r="B481" s="21">
        <v>8</v>
      </c>
    </row>
    <row r="482" spans="2:4">
      <c r="B482" s="21">
        <v>8</v>
      </c>
      <c r="D482" s="21"/>
    </row>
    <row r="483" spans="2:4">
      <c r="B483" s="21">
        <v>6</v>
      </c>
    </row>
    <row r="484" spans="2:4">
      <c r="B484" s="21">
        <v>1</v>
      </c>
      <c r="D484" s="21"/>
    </row>
    <row r="485" spans="2:4">
      <c r="B485" s="21">
        <v>1</v>
      </c>
    </row>
    <row r="486" spans="2:4">
      <c r="B486" s="21">
        <v>8</v>
      </c>
      <c r="D486" s="21"/>
    </row>
    <row r="487" spans="2:4">
      <c r="B487" s="21">
        <v>8</v>
      </c>
    </row>
    <row r="488" spans="2:4">
      <c r="B488" s="21">
        <v>8</v>
      </c>
      <c r="D488" s="21"/>
    </row>
    <row r="489" spans="2:4">
      <c r="B489" s="21">
        <v>3</v>
      </c>
    </row>
    <row r="490" spans="2:4">
      <c r="B490" s="21">
        <v>8</v>
      </c>
      <c r="D490" s="21"/>
    </row>
    <row r="491" spans="2:4">
      <c r="B491" s="21">
        <v>1</v>
      </c>
    </row>
    <row r="492" spans="2:4">
      <c r="B492" s="21">
        <v>8</v>
      </c>
      <c r="D492" s="21"/>
    </row>
    <row r="493" spans="2:4">
      <c r="B493" s="21">
        <v>4</v>
      </c>
    </row>
    <row r="494" spans="2:4">
      <c r="B494" s="21">
        <v>7</v>
      </c>
      <c r="D494" s="21"/>
    </row>
    <row r="495" spans="2:4">
      <c r="B495" s="21">
        <v>2</v>
      </c>
    </row>
    <row r="496" spans="2:4">
      <c r="B496" s="21">
        <v>6</v>
      </c>
      <c r="D496" s="21"/>
    </row>
    <row r="497" spans="2:4">
      <c r="B497" s="21">
        <v>7</v>
      </c>
    </row>
    <row r="498" spans="2:4">
      <c r="B498" s="21">
        <v>3</v>
      </c>
      <c r="D498" s="21"/>
    </row>
    <row r="499" spans="2:4">
      <c r="B499" s="21">
        <v>4</v>
      </c>
    </row>
    <row r="500" spans="2:4">
      <c r="B500" s="21">
        <v>8</v>
      </c>
      <c r="D500" s="21"/>
    </row>
    <row r="501" spans="2:4">
      <c r="B501"/>
    </row>
    <row r="502" spans="2:4">
      <c r="B502"/>
      <c r="D502" s="21"/>
    </row>
    <row r="503" spans="2:4">
      <c r="B503"/>
    </row>
    <row r="504" spans="2:4">
      <c r="B504"/>
      <c r="D504" s="21"/>
    </row>
    <row r="505" spans="2:4">
      <c r="B505"/>
    </row>
    <row r="506" spans="2:4">
      <c r="B506"/>
      <c r="D506" s="21"/>
    </row>
    <row r="507" spans="2:4">
      <c r="B507"/>
    </row>
    <row r="508" spans="2:4">
      <c r="B508"/>
      <c r="D508" s="21"/>
    </row>
    <row r="509" spans="2:4">
      <c r="B509"/>
    </row>
    <row r="510" spans="2:4">
      <c r="B510"/>
      <c r="D510" s="21"/>
    </row>
    <row r="511" spans="2:4">
      <c r="B511"/>
    </row>
    <row r="512" spans="2:4">
      <c r="B512"/>
      <c r="D512" s="21"/>
    </row>
    <row r="513" spans="2:4">
      <c r="B513"/>
    </row>
    <row r="514" spans="2:4">
      <c r="B514"/>
      <c r="D514" s="21"/>
    </row>
    <row r="515" spans="2:4">
      <c r="B515"/>
    </row>
    <row r="516" spans="2:4">
      <c r="B516"/>
      <c r="D516" s="21"/>
    </row>
    <row r="517" spans="2:4">
      <c r="B517"/>
    </row>
    <row r="518" spans="2:4">
      <c r="B518"/>
      <c r="D518" s="21"/>
    </row>
    <row r="519" spans="2:4">
      <c r="B519"/>
    </row>
    <row r="520" spans="2:4">
      <c r="B520"/>
      <c r="D520" s="21"/>
    </row>
    <row r="521" spans="2:4">
      <c r="B521"/>
    </row>
    <row r="522" spans="2:4">
      <c r="B522"/>
      <c r="D522" s="21"/>
    </row>
    <row r="523" spans="2:4">
      <c r="B523"/>
    </row>
    <row r="524" spans="2:4">
      <c r="B524"/>
      <c r="D524" s="21"/>
    </row>
    <row r="525" spans="2:4">
      <c r="B525"/>
    </row>
    <row r="526" spans="2:4">
      <c r="B526"/>
      <c r="D526" s="21"/>
    </row>
    <row r="527" spans="2:4">
      <c r="B527"/>
    </row>
    <row r="528" spans="2:4">
      <c r="B528"/>
      <c r="D528" s="21"/>
    </row>
    <row r="529" spans="2:4">
      <c r="B529"/>
    </row>
    <row r="530" spans="2:4">
      <c r="B530"/>
      <c r="D530" s="21"/>
    </row>
    <row r="531" spans="2:4">
      <c r="B531"/>
    </row>
    <row r="532" spans="2:4">
      <c r="B532"/>
      <c r="D532" s="21"/>
    </row>
    <row r="533" spans="2:4">
      <c r="B533"/>
    </row>
    <row r="534" spans="2:4">
      <c r="B534"/>
      <c r="D534" s="21"/>
    </row>
    <row r="535" spans="2:4">
      <c r="B535"/>
    </row>
    <row r="536" spans="2:4">
      <c r="B536"/>
      <c r="D536" s="21"/>
    </row>
    <row r="537" spans="2:4">
      <c r="B537"/>
    </row>
    <row r="538" spans="2:4">
      <c r="B538"/>
      <c r="D538" s="21"/>
    </row>
    <row r="539" spans="2:4">
      <c r="B539"/>
    </row>
    <row r="540" spans="2:4">
      <c r="B540"/>
      <c r="D540" s="21"/>
    </row>
    <row r="541" spans="2:4">
      <c r="B541"/>
    </row>
    <row r="542" spans="2:4">
      <c r="B542"/>
      <c r="D542" s="21"/>
    </row>
    <row r="543" spans="2:4">
      <c r="B543"/>
    </row>
    <row r="544" spans="2:4">
      <c r="B544"/>
      <c r="D544" s="21"/>
    </row>
    <row r="545" spans="2:4">
      <c r="B545"/>
    </row>
    <row r="546" spans="2:4">
      <c r="B546"/>
      <c r="D546" s="21"/>
    </row>
    <row r="547" spans="2:4">
      <c r="B547"/>
    </row>
    <row r="548" spans="2:4">
      <c r="B548"/>
      <c r="D548" s="21"/>
    </row>
    <row r="549" spans="2:4">
      <c r="B549"/>
    </row>
    <row r="550" spans="2:4">
      <c r="B550"/>
      <c r="D550" s="21"/>
    </row>
    <row r="551" spans="2:4">
      <c r="B551"/>
    </row>
    <row r="552" spans="2:4">
      <c r="B552"/>
      <c r="D552" s="21"/>
    </row>
    <row r="553" spans="2:4">
      <c r="B553"/>
    </row>
    <row r="554" spans="2:4">
      <c r="B554"/>
      <c r="D554" s="21"/>
    </row>
    <row r="555" spans="2:4">
      <c r="B555"/>
    </row>
    <row r="556" spans="2:4">
      <c r="B556"/>
      <c r="D556" s="21"/>
    </row>
    <row r="557" spans="2:4">
      <c r="B557"/>
    </row>
    <row r="558" spans="2:4">
      <c r="B558"/>
      <c r="D558" s="21"/>
    </row>
    <row r="559" spans="2:4">
      <c r="B559"/>
    </row>
    <row r="560" spans="2:4">
      <c r="B560"/>
      <c r="D560" s="21"/>
    </row>
    <row r="561" spans="2:4">
      <c r="B561"/>
    </row>
    <row r="562" spans="2:4">
      <c r="B562"/>
      <c r="D562" s="21"/>
    </row>
    <row r="563" spans="2:4">
      <c r="B563"/>
    </row>
    <row r="564" spans="2:4">
      <c r="B564"/>
      <c r="D564" s="21"/>
    </row>
    <row r="565" spans="2:4">
      <c r="B565"/>
    </row>
    <row r="566" spans="2:4">
      <c r="B566"/>
      <c r="D566" s="21"/>
    </row>
    <row r="567" spans="2:4">
      <c r="B567"/>
    </row>
    <row r="568" spans="2:4">
      <c r="B568"/>
      <c r="D568" s="21"/>
    </row>
    <row r="569" spans="2:4">
      <c r="B569"/>
    </row>
    <row r="570" spans="2:4">
      <c r="B570"/>
      <c r="D570" s="21"/>
    </row>
    <row r="571" spans="2:4">
      <c r="B571"/>
    </row>
    <row r="572" spans="2:4">
      <c r="B572"/>
      <c r="D572" s="21"/>
    </row>
    <row r="573" spans="2:4">
      <c r="B573"/>
    </row>
    <row r="574" spans="2:4">
      <c r="B574"/>
      <c r="D574" s="21"/>
    </row>
    <row r="575" spans="2:4">
      <c r="B575"/>
    </row>
    <row r="576" spans="2:4">
      <c r="B576"/>
      <c r="D576" s="21"/>
    </row>
    <row r="577" spans="2:4">
      <c r="B577"/>
    </row>
    <row r="578" spans="2:4">
      <c r="B578"/>
      <c r="D578" s="21"/>
    </row>
    <row r="579" spans="2:4">
      <c r="B579"/>
    </row>
    <row r="580" spans="2:4">
      <c r="B580"/>
      <c r="D580" s="21"/>
    </row>
    <row r="581" spans="2:4">
      <c r="B581"/>
    </row>
    <row r="582" spans="2:4">
      <c r="B582"/>
      <c r="D582" s="21"/>
    </row>
    <row r="583" spans="2:4">
      <c r="B583"/>
    </row>
    <row r="584" spans="2:4">
      <c r="B584"/>
      <c r="D584" s="21"/>
    </row>
    <row r="585" spans="2:4">
      <c r="B585"/>
    </row>
    <row r="586" spans="2:4">
      <c r="B586"/>
      <c r="D586" s="21"/>
    </row>
    <row r="587" spans="2:4">
      <c r="B587"/>
    </row>
    <row r="588" spans="2:4">
      <c r="B588"/>
      <c r="D588" s="21"/>
    </row>
    <row r="589" spans="2:4">
      <c r="B589"/>
    </row>
    <row r="590" spans="2:4">
      <c r="B590"/>
      <c r="D590" s="21"/>
    </row>
    <row r="591" spans="2:4">
      <c r="B591"/>
    </row>
    <row r="592" spans="2:4">
      <c r="B592"/>
      <c r="D592" s="21"/>
    </row>
    <row r="593" spans="2:4">
      <c r="B593"/>
    </row>
    <row r="594" spans="2:4">
      <c r="B594"/>
      <c r="D594" s="21"/>
    </row>
    <row r="595" spans="2:4">
      <c r="B595"/>
    </row>
    <row r="596" spans="2:4">
      <c r="B596"/>
      <c r="D596" s="21"/>
    </row>
    <row r="597" spans="2:4">
      <c r="B597"/>
    </row>
    <row r="598" spans="2:4">
      <c r="B598"/>
      <c r="D598" s="21"/>
    </row>
    <row r="599" spans="2:4">
      <c r="B599"/>
    </row>
    <row r="600" spans="2:4">
      <c r="B600"/>
      <c r="D600" s="21"/>
    </row>
    <row r="601" spans="2:4">
      <c r="B601"/>
    </row>
    <row r="602" spans="2:4">
      <c r="B602"/>
      <c r="D602" s="21"/>
    </row>
    <row r="603" spans="2:4">
      <c r="B603"/>
    </row>
    <row r="604" spans="2:4">
      <c r="B604"/>
      <c r="D604" s="21"/>
    </row>
    <row r="605" spans="2:4">
      <c r="B605"/>
    </row>
    <row r="606" spans="2:4">
      <c r="B606"/>
      <c r="D606" s="21"/>
    </row>
    <row r="607" spans="2:4">
      <c r="B607"/>
    </row>
    <row r="608" spans="2:4">
      <c r="B608"/>
      <c r="D608" s="21"/>
    </row>
    <row r="609" spans="2:4">
      <c r="B609"/>
    </row>
    <row r="610" spans="2:4">
      <c r="B610"/>
      <c r="D610" s="21"/>
    </row>
    <row r="611" spans="2:4">
      <c r="B611"/>
    </row>
    <row r="612" spans="2:4">
      <c r="B612"/>
      <c r="D612" s="21"/>
    </row>
    <row r="613" spans="2:4">
      <c r="B613"/>
    </row>
    <row r="614" spans="2:4">
      <c r="B614"/>
      <c r="D614" s="21"/>
    </row>
    <row r="615" spans="2:4">
      <c r="B615"/>
    </row>
    <row r="616" spans="2:4">
      <c r="B616"/>
      <c r="D616" s="21"/>
    </row>
    <row r="617" spans="2:4">
      <c r="B617"/>
    </row>
    <row r="618" spans="2:4">
      <c r="B618"/>
      <c r="D618" s="21"/>
    </row>
    <row r="619" spans="2:4">
      <c r="B619"/>
    </row>
    <row r="620" spans="2:4">
      <c r="B620"/>
      <c r="D620" s="21"/>
    </row>
    <row r="621" spans="2:4">
      <c r="B621"/>
    </row>
    <row r="622" spans="2:4">
      <c r="B622"/>
      <c r="D622" s="21"/>
    </row>
    <row r="623" spans="2:4">
      <c r="B623"/>
    </row>
    <row r="624" spans="2:4">
      <c r="B624"/>
      <c r="D624" s="21"/>
    </row>
    <row r="625" spans="2:4">
      <c r="B625"/>
    </row>
    <row r="626" spans="2:4">
      <c r="B626"/>
      <c r="D626" s="21"/>
    </row>
    <row r="627" spans="2:4">
      <c r="B627"/>
    </row>
    <row r="628" spans="2:4">
      <c r="B628"/>
      <c r="D628" s="21"/>
    </row>
    <row r="629" spans="2:4">
      <c r="B629"/>
    </row>
    <row r="630" spans="2:4">
      <c r="B630"/>
      <c r="D630" s="21"/>
    </row>
    <row r="631" spans="2:4">
      <c r="B631"/>
    </row>
    <row r="632" spans="2:4">
      <c r="B632"/>
      <c r="D632" s="21"/>
    </row>
    <row r="633" spans="2:4">
      <c r="B633"/>
    </row>
    <row r="634" spans="2:4">
      <c r="B634"/>
      <c r="D634" s="21"/>
    </row>
    <row r="635" spans="2:4">
      <c r="B635"/>
    </row>
    <row r="636" spans="2:4">
      <c r="B636"/>
      <c r="D636" s="21"/>
    </row>
    <row r="637" spans="2:4">
      <c r="B637"/>
    </row>
    <row r="638" spans="2:4">
      <c r="B638"/>
      <c r="D638" s="21"/>
    </row>
    <row r="639" spans="2:4">
      <c r="B639"/>
    </row>
    <row r="640" spans="2:4">
      <c r="B640"/>
      <c r="D640" s="21"/>
    </row>
    <row r="641" spans="2:4">
      <c r="B641"/>
    </row>
    <row r="642" spans="2:4">
      <c r="B642"/>
      <c r="D642" s="21"/>
    </row>
    <row r="643" spans="2:4">
      <c r="B643"/>
    </row>
    <row r="644" spans="2:4">
      <c r="B644"/>
      <c r="D644" s="21"/>
    </row>
    <row r="645" spans="2:4">
      <c r="B645"/>
    </row>
    <row r="646" spans="2:4">
      <c r="B646"/>
      <c r="D646" s="21"/>
    </row>
    <row r="647" spans="2:4">
      <c r="B647"/>
    </row>
    <row r="648" spans="2:4">
      <c r="B648"/>
      <c r="D648" s="21"/>
    </row>
    <row r="649" spans="2:4">
      <c r="B649"/>
    </row>
    <row r="650" spans="2:4">
      <c r="B650"/>
      <c r="D650" s="21"/>
    </row>
    <row r="651" spans="2:4">
      <c r="B651"/>
    </row>
    <row r="652" spans="2:4">
      <c r="B652"/>
      <c r="D652" s="21"/>
    </row>
    <row r="653" spans="2:4">
      <c r="B653"/>
    </row>
    <row r="654" spans="2:4">
      <c r="B654"/>
      <c r="D654" s="21"/>
    </row>
    <row r="655" spans="2:4">
      <c r="B655"/>
    </row>
    <row r="656" spans="2:4">
      <c r="B656"/>
      <c r="D656" s="21"/>
    </row>
    <row r="657" spans="2:4">
      <c r="B657"/>
    </row>
    <row r="658" spans="2:4">
      <c r="B658"/>
      <c r="D658" s="21"/>
    </row>
    <row r="659" spans="2:4">
      <c r="B659"/>
    </row>
    <row r="660" spans="2:4">
      <c r="B660"/>
      <c r="D660" s="21"/>
    </row>
    <row r="661" spans="2:4">
      <c r="B661"/>
    </row>
    <row r="662" spans="2:4">
      <c r="B662"/>
      <c r="D662" s="21"/>
    </row>
    <row r="663" spans="2:4">
      <c r="B663"/>
    </row>
    <row r="664" spans="2:4">
      <c r="B664"/>
      <c r="D664" s="21"/>
    </row>
    <row r="665" spans="2:4">
      <c r="B665"/>
    </row>
    <row r="666" spans="2:4">
      <c r="B666"/>
      <c r="D666" s="21"/>
    </row>
    <row r="667" spans="2:4">
      <c r="B667"/>
    </row>
    <row r="668" spans="2:4">
      <c r="B668"/>
      <c r="D668" s="21"/>
    </row>
    <row r="669" spans="2:4">
      <c r="B669"/>
    </row>
    <row r="670" spans="2:4">
      <c r="B670"/>
      <c r="D670" s="21"/>
    </row>
    <row r="671" spans="2:4">
      <c r="B671"/>
    </row>
    <row r="672" spans="2:4">
      <c r="B672"/>
      <c r="D672" s="21"/>
    </row>
    <row r="673" spans="2:4">
      <c r="B673"/>
    </row>
    <row r="674" spans="2:4">
      <c r="B674"/>
      <c r="D674" s="21"/>
    </row>
    <row r="675" spans="2:4">
      <c r="B675"/>
    </row>
    <row r="676" spans="2:4">
      <c r="B676"/>
      <c r="D676" s="21"/>
    </row>
    <row r="677" spans="2:4">
      <c r="B677"/>
    </row>
    <row r="678" spans="2:4">
      <c r="B678"/>
      <c r="D678" s="21"/>
    </row>
    <row r="679" spans="2:4">
      <c r="B679"/>
    </row>
    <row r="680" spans="2:4">
      <c r="B680"/>
      <c r="D680" s="21"/>
    </row>
    <row r="681" spans="2:4">
      <c r="B681"/>
    </row>
    <row r="682" spans="2:4">
      <c r="B682"/>
      <c r="D682" s="21"/>
    </row>
    <row r="683" spans="2:4">
      <c r="B683"/>
    </row>
    <row r="684" spans="2:4">
      <c r="B684"/>
      <c r="D684" s="21"/>
    </row>
    <row r="685" spans="2:4">
      <c r="B685"/>
    </row>
    <row r="686" spans="2:4">
      <c r="B686"/>
      <c r="D686" s="21"/>
    </row>
    <row r="687" spans="2:4">
      <c r="B687"/>
    </row>
    <row r="688" spans="2:4">
      <c r="B688"/>
      <c r="D688" s="21"/>
    </row>
    <row r="689" spans="2:4">
      <c r="B689"/>
    </row>
    <row r="690" spans="2:4">
      <c r="B690"/>
      <c r="D690" s="21"/>
    </row>
    <row r="691" spans="2:4">
      <c r="B691"/>
    </row>
    <row r="692" spans="2:4">
      <c r="B692"/>
      <c r="D692" s="21"/>
    </row>
    <row r="693" spans="2:4">
      <c r="B693"/>
    </row>
    <row r="694" spans="2:4">
      <c r="B694"/>
      <c r="D694" s="21"/>
    </row>
    <row r="695" spans="2:4">
      <c r="B695"/>
    </row>
    <row r="696" spans="2:4">
      <c r="B696"/>
      <c r="D696" s="21"/>
    </row>
    <row r="697" spans="2:4">
      <c r="B697"/>
    </row>
    <row r="698" spans="2:4">
      <c r="B698"/>
      <c r="D698" s="21"/>
    </row>
    <row r="699" spans="2:4">
      <c r="B699"/>
    </row>
    <row r="700" spans="2:4">
      <c r="B700"/>
      <c r="D700" s="21"/>
    </row>
    <row r="701" spans="2:4">
      <c r="B701"/>
    </row>
    <row r="702" spans="2:4">
      <c r="B702"/>
      <c r="D702" s="21"/>
    </row>
    <row r="703" spans="2:4">
      <c r="B703"/>
    </row>
    <row r="704" spans="2:4">
      <c r="B704"/>
      <c r="D704" s="21"/>
    </row>
    <row r="705" spans="2:4">
      <c r="B705"/>
    </row>
    <row r="706" spans="2:4">
      <c r="B706"/>
      <c r="D706" s="21"/>
    </row>
    <row r="707" spans="2:4">
      <c r="B707"/>
    </row>
    <row r="708" spans="2:4">
      <c r="B708"/>
      <c r="D708" s="21"/>
    </row>
    <row r="709" spans="2:4">
      <c r="B709"/>
    </row>
    <row r="710" spans="2:4">
      <c r="B710"/>
      <c r="D710" s="21"/>
    </row>
    <row r="711" spans="2:4">
      <c r="B711"/>
    </row>
    <row r="712" spans="2:4">
      <c r="B712"/>
      <c r="D712" s="21"/>
    </row>
    <row r="713" spans="2:4">
      <c r="B713"/>
    </row>
    <row r="714" spans="2:4">
      <c r="B714"/>
      <c r="D714" s="21"/>
    </row>
    <row r="715" spans="2:4">
      <c r="B715"/>
    </row>
    <row r="716" spans="2:4">
      <c r="B716"/>
      <c r="D716" s="21"/>
    </row>
    <row r="717" spans="2:4">
      <c r="B717"/>
    </row>
    <row r="718" spans="2:4">
      <c r="B718"/>
      <c r="D718" s="21"/>
    </row>
    <row r="719" spans="2:4">
      <c r="B719"/>
    </row>
    <row r="720" spans="2:4">
      <c r="B720"/>
      <c r="D720" s="21"/>
    </row>
    <row r="721" spans="2:4">
      <c r="B721"/>
    </row>
    <row r="722" spans="2:4">
      <c r="B722"/>
      <c r="D722" s="21"/>
    </row>
    <row r="723" spans="2:4">
      <c r="B723"/>
    </row>
    <row r="724" spans="2:4">
      <c r="B724"/>
      <c r="D724" s="21"/>
    </row>
    <row r="725" spans="2:4">
      <c r="B725"/>
    </row>
    <row r="726" spans="2:4">
      <c r="B726"/>
      <c r="D726" s="21"/>
    </row>
    <row r="727" spans="2:4">
      <c r="B727"/>
    </row>
    <row r="728" spans="2:4">
      <c r="B728"/>
      <c r="D728" s="21"/>
    </row>
    <row r="729" spans="2:4">
      <c r="B729"/>
    </row>
    <row r="730" spans="2:4">
      <c r="B730"/>
      <c r="D730" s="21"/>
    </row>
    <row r="731" spans="2:4">
      <c r="B731"/>
    </row>
    <row r="732" spans="2:4">
      <c r="B732"/>
      <c r="D732" s="21"/>
    </row>
    <row r="733" spans="2:4">
      <c r="B733"/>
    </row>
    <row r="734" spans="2:4">
      <c r="B734"/>
      <c r="D734" s="21"/>
    </row>
    <row r="735" spans="2:4">
      <c r="B735"/>
    </row>
    <row r="736" spans="2:4">
      <c r="B736"/>
      <c r="D736" s="21"/>
    </row>
    <row r="737" spans="2:4">
      <c r="B737"/>
    </row>
    <row r="738" spans="2:4">
      <c r="B738"/>
      <c r="D738" s="21"/>
    </row>
    <row r="739" spans="2:4">
      <c r="B739"/>
    </row>
    <row r="740" spans="2:4">
      <c r="B740"/>
      <c r="D740" s="21"/>
    </row>
    <row r="741" spans="2:4">
      <c r="B741"/>
    </row>
    <row r="742" spans="2:4">
      <c r="B742"/>
      <c r="D742" s="21"/>
    </row>
    <row r="743" spans="2:4">
      <c r="B743"/>
    </row>
    <row r="744" spans="2:4">
      <c r="B744"/>
      <c r="D744" s="21"/>
    </row>
    <row r="745" spans="2:4">
      <c r="B745"/>
    </row>
    <row r="746" spans="2:4">
      <c r="B746"/>
      <c r="D746" s="21"/>
    </row>
    <row r="747" spans="2:4">
      <c r="B747"/>
    </row>
    <row r="748" spans="2:4">
      <c r="B748"/>
      <c r="D748" s="21"/>
    </row>
    <row r="749" spans="2:4">
      <c r="B749"/>
    </row>
    <row r="750" spans="2:4">
      <c r="B750"/>
      <c r="D750" s="21"/>
    </row>
    <row r="751" spans="2:4">
      <c r="B751"/>
    </row>
    <row r="752" spans="2:4">
      <c r="B752"/>
      <c r="D752" s="21"/>
    </row>
    <row r="753" spans="2:4">
      <c r="B753"/>
    </row>
    <row r="754" spans="2:4">
      <c r="B754"/>
      <c r="D754" s="21"/>
    </row>
    <row r="755" spans="2:4">
      <c r="B755"/>
    </row>
    <row r="756" spans="2:4">
      <c r="B756"/>
      <c r="D756" s="21"/>
    </row>
    <row r="757" spans="2:4">
      <c r="B757"/>
    </row>
    <row r="758" spans="2:4">
      <c r="B758"/>
      <c r="D758" s="21"/>
    </row>
    <row r="759" spans="2:4">
      <c r="B759"/>
    </row>
    <row r="760" spans="2:4">
      <c r="B760"/>
      <c r="D760" s="21"/>
    </row>
    <row r="761" spans="2:4">
      <c r="B761"/>
    </row>
    <row r="762" spans="2:4">
      <c r="B762"/>
      <c r="D762" s="21"/>
    </row>
    <row r="763" spans="2:4">
      <c r="B763"/>
    </row>
    <row r="764" spans="2:4">
      <c r="B764"/>
      <c r="D764" s="21"/>
    </row>
    <row r="765" spans="2:4">
      <c r="B765"/>
    </row>
    <row r="766" spans="2:4">
      <c r="B766"/>
      <c r="D766" s="21"/>
    </row>
    <row r="767" spans="2:4">
      <c r="B767"/>
    </row>
    <row r="768" spans="2:4">
      <c r="B768"/>
      <c r="D768" s="21"/>
    </row>
    <row r="769" spans="2:4">
      <c r="B769"/>
    </row>
    <row r="770" spans="2:4">
      <c r="B770"/>
      <c r="D770" s="21"/>
    </row>
    <row r="771" spans="2:4">
      <c r="B771"/>
    </row>
    <row r="772" spans="2:4">
      <c r="B772"/>
      <c r="D772" s="21"/>
    </row>
    <row r="773" spans="2:4">
      <c r="B773"/>
    </row>
    <row r="774" spans="2:4">
      <c r="B774"/>
      <c r="D774" s="21"/>
    </row>
    <row r="775" spans="2:4">
      <c r="B775"/>
    </row>
    <row r="776" spans="2:4">
      <c r="B776"/>
      <c r="D776" s="21"/>
    </row>
    <row r="777" spans="2:4">
      <c r="B777"/>
    </row>
    <row r="778" spans="2:4">
      <c r="B778"/>
      <c r="D778" s="21"/>
    </row>
    <row r="779" spans="2:4">
      <c r="B779"/>
    </row>
    <row r="780" spans="2:4">
      <c r="B780"/>
      <c r="D780" s="21"/>
    </row>
    <row r="781" spans="2:4">
      <c r="B781"/>
    </row>
    <row r="782" spans="2:4">
      <c r="B782"/>
      <c r="D782" s="21"/>
    </row>
    <row r="783" spans="2:4">
      <c r="B783"/>
    </row>
    <row r="784" spans="2:4">
      <c r="B784"/>
      <c r="D784" s="21"/>
    </row>
    <row r="785" spans="2:4">
      <c r="B785"/>
    </row>
    <row r="786" spans="2:4">
      <c r="B786"/>
      <c r="D786" s="21"/>
    </row>
    <row r="787" spans="2:4">
      <c r="B787"/>
    </row>
    <row r="788" spans="2:4">
      <c r="B788"/>
      <c r="D788" s="21"/>
    </row>
    <row r="789" spans="2:4">
      <c r="B789"/>
    </row>
    <row r="790" spans="2:4">
      <c r="B790"/>
      <c r="D790" s="21"/>
    </row>
    <row r="791" spans="2:4">
      <c r="B791"/>
    </row>
    <row r="792" spans="2:4">
      <c r="B792"/>
      <c r="D792" s="21"/>
    </row>
    <row r="793" spans="2:4">
      <c r="B793"/>
    </row>
    <row r="794" spans="2:4">
      <c r="B794"/>
      <c r="D794" s="21"/>
    </row>
    <row r="795" spans="2:4">
      <c r="B795"/>
    </row>
    <row r="796" spans="2:4">
      <c r="B796"/>
      <c r="D796" s="21"/>
    </row>
    <row r="797" spans="2:4">
      <c r="B797"/>
    </row>
    <row r="798" spans="2:4">
      <c r="B798"/>
      <c r="D798" s="21"/>
    </row>
    <row r="799" spans="2:4">
      <c r="B799"/>
    </row>
    <row r="800" spans="2:4">
      <c r="B800"/>
      <c r="D800" s="21"/>
    </row>
    <row r="801" spans="2:4">
      <c r="B801"/>
    </row>
    <row r="802" spans="2:4">
      <c r="B802"/>
      <c r="D802" s="21"/>
    </row>
    <row r="803" spans="2:4">
      <c r="B803"/>
    </row>
    <row r="804" spans="2:4">
      <c r="B804"/>
      <c r="D804" s="21"/>
    </row>
    <row r="805" spans="2:4">
      <c r="B805"/>
    </row>
    <row r="806" spans="2:4">
      <c r="B806"/>
      <c r="D806" s="21"/>
    </row>
    <row r="807" spans="2:4">
      <c r="B807"/>
    </row>
    <row r="808" spans="2:4">
      <c r="B808"/>
      <c r="D808" s="21"/>
    </row>
    <row r="809" spans="2:4">
      <c r="B809"/>
    </row>
    <row r="810" spans="2:4">
      <c r="B810"/>
      <c r="D810" s="21"/>
    </row>
    <row r="811" spans="2:4">
      <c r="B811"/>
    </row>
    <row r="812" spans="2:4">
      <c r="B812"/>
      <c r="D812" s="21"/>
    </row>
    <row r="813" spans="2:4">
      <c r="B813"/>
    </row>
    <row r="814" spans="2:4">
      <c r="B814"/>
      <c r="D814" s="21"/>
    </row>
    <row r="815" spans="2:4">
      <c r="B815"/>
    </row>
    <row r="816" spans="2:4">
      <c r="B816"/>
      <c r="D816" s="21"/>
    </row>
    <row r="817" spans="2:4">
      <c r="B817"/>
    </row>
    <row r="818" spans="2:4">
      <c r="B818"/>
      <c r="D818" s="21"/>
    </row>
    <row r="819" spans="2:4">
      <c r="B819"/>
    </row>
    <row r="820" spans="2:4">
      <c r="B820"/>
      <c r="D820" s="21"/>
    </row>
    <row r="821" spans="2:4">
      <c r="B821"/>
    </row>
    <row r="822" spans="2:4">
      <c r="B822"/>
      <c r="D822" s="21"/>
    </row>
    <row r="823" spans="2:4">
      <c r="B823"/>
    </row>
    <row r="824" spans="2:4">
      <c r="B824"/>
      <c r="D824" s="21"/>
    </row>
    <row r="825" spans="2:4">
      <c r="B825"/>
    </row>
    <row r="826" spans="2:4">
      <c r="B826"/>
      <c r="D826" s="21"/>
    </row>
    <row r="827" spans="2:4">
      <c r="B827"/>
    </row>
    <row r="828" spans="2:4">
      <c r="B828"/>
      <c r="D828" s="21"/>
    </row>
    <row r="829" spans="2:4">
      <c r="B829"/>
    </row>
    <row r="830" spans="2:4">
      <c r="B830"/>
      <c r="D830" s="21"/>
    </row>
    <row r="831" spans="2:4">
      <c r="B831"/>
    </row>
    <row r="832" spans="2:4">
      <c r="B832"/>
      <c r="D832" s="21"/>
    </row>
    <row r="833" spans="2:4">
      <c r="B833"/>
    </row>
    <row r="834" spans="2:4">
      <c r="B834"/>
      <c r="D834" s="21"/>
    </row>
    <row r="835" spans="2:4">
      <c r="B835"/>
    </row>
    <row r="836" spans="2:4">
      <c r="B836"/>
      <c r="D836" s="21"/>
    </row>
    <row r="837" spans="2:4">
      <c r="B837"/>
    </row>
    <row r="838" spans="2:4">
      <c r="B838"/>
      <c r="D838" s="21"/>
    </row>
    <row r="839" spans="2:4">
      <c r="B839"/>
    </row>
    <row r="840" spans="2:4">
      <c r="B840"/>
      <c r="D840" s="21"/>
    </row>
    <row r="841" spans="2:4">
      <c r="B841"/>
    </row>
    <row r="842" spans="2:4">
      <c r="B842"/>
      <c r="D842" s="21"/>
    </row>
    <row r="843" spans="2:4">
      <c r="B843"/>
    </row>
    <row r="844" spans="2:4">
      <c r="B844"/>
      <c r="D844" s="21"/>
    </row>
    <row r="845" spans="2:4">
      <c r="B845"/>
    </row>
    <row r="846" spans="2:4">
      <c r="B846"/>
      <c r="D846" s="21"/>
    </row>
    <row r="847" spans="2:4">
      <c r="B847"/>
    </row>
    <row r="848" spans="2:4">
      <c r="B848"/>
      <c r="D848" s="21"/>
    </row>
    <row r="849" spans="2:4">
      <c r="B849"/>
    </row>
    <row r="850" spans="2:4">
      <c r="B850"/>
      <c r="D850" s="21"/>
    </row>
    <row r="851" spans="2:4">
      <c r="B851"/>
    </row>
    <row r="852" spans="2:4">
      <c r="B852"/>
      <c r="D852" s="21"/>
    </row>
    <row r="853" spans="2:4">
      <c r="B853"/>
    </row>
    <row r="854" spans="2:4">
      <c r="B854"/>
      <c r="D854" s="21"/>
    </row>
    <row r="855" spans="2:4">
      <c r="B855"/>
    </row>
    <row r="856" spans="2:4">
      <c r="B856"/>
      <c r="D856" s="21"/>
    </row>
    <row r="857" spans="2:4">
      <c r="B857"/>
    </row>
    <row r="858" spans="2:4">
      <c r="B858"/>
      <c r="D858" s="21"/>
    </row>
    <row r="859" spans="2:4">
      <c r="B859"/>
    </row>
    <row r="860" spans="2:4">
      <c r="B860"/>
      <c r="D860" s="21"/>
    </row>
    <row r="861" spans="2:4">
      <c r="B861"/>
    </row>
    <row r="862" spans="2:4">
      <c r="B862"/>
      <c r="D862" s="21"/>
    </row>
    <row r="863" spans="2:4">
      <c r="B863"/>
    </row>
    <row r="864" spans="2:4">
      <c r="B864"/>
      <c r="D864" s="21"/>
    </row>
    <row r="865" spans="2:4">
      <c r="B865"/>
    </row>
    <row r="866" spans="2:4">
      <c r="B866"/>
      <c r="D866" s="21"/>
    </row>
    <row r="867" spans="2:4">
      <c r="B867"/>
    </row>
    <row r="868" spans="2:4">
      <c r="B868"/>
      <c r="D868" s="21"/>
    </row>
    <row r="869" spans="2:4">
      <c r="B869"/>
    </row>
    <row r="870" spans="2:4">
      <c r="B870"/>
      <c r="D870" s="21"/>
    </row>
    <row r="871" spans="2:4">
      <c r="B871"/>
    </row>
    <row r="872" spans="2:4">
      <c r="B872"/>
      <c r="D872" s="21"/>
    </row>
    <row r="873" spans="2:4">
      <c r="B873"/>
    </row>
    <row r="874" spans="2:4">
      <c r="B874"/>
      <c r="D874" s="21"/>
    </row>
    <row r="875" spans="2:4">
      <c r="B875"/>
    </row>
    <row r="876" spans="2:4">
      <c r="B876"/>
      <c r="D876" s="21"/>
    </row>
    <row r="877" spans="2:4">
      <c r="B877"/>
    </row>
    <row r="878" spans="2:4">
      <c r="B878"/>
      <c r="D878" s="21"/>
    </row>
    <row r="879" spans="2:4">
      <c r="B879"/>
    </row>
    <row r="880" spans="2:4">
      <c r="B880"/>
      <c r="D880" s="21"/>
    </row>
    <row r="881" spans="2:4">
      <c r="B881"/>
    </row>
    <row r="882" spans="2:4">
      <c r="B882"/>
      <c r="D882" s="21"/>
    </row>
    <row r="883" spans="2:4">
      <c r="B883"/>
    </row>
    <row r="884" spans="2:4">
      <c r="B884"/>
      <c r="D884" s="21"/>
    </row>
    <row r="885" spans="2:4">
      <c r="B885"/>
    </row>
    <row r="886" spans="2:4">
      <c r="B886"/>
      <c r="D886" s="21"/>
    </row>
    <row r="887" spans="2:4">
      <c r="B887"/>
    </row>
    <row r="888" spans="2:4">
      <c r="B888"/>
      <c r="D888" s="21"/>
    </row>
    <row r="889" spans="2:4">
      <c r="B889"/>
    </row>
    <row r="890" spans="2:4">
      <c r="B890"/>
      <c r="D890" s="21"/>
    </row>
    <row r="891" spans="2:4">
      <c r="B891"/>
    </row>
    <row r="892" spans="2:4">
      <c r="B892"/>
      <c r="D892" s="21"/>
    </row>
    <row r="893" spans="2:4">
      <c r="B893"/>
    </row>
    <row r="894" spans="2:4">
      <c r="B894"/>
      <c r="D894" s="21"/>
    </row>
    <row r="895" spans="2:4">
      <c r="B895"/>
    </row>
    <row r="896" spans="2:4">
      <c r="B896"/>
      <c r="D896" s="21"/>
    </row>
    <row r="897" spans="2:4">
      <c r="B897"/>
    </row>
    <row r="898" spans="2:4">
      <c r="B898"/>
      <c r="D898" s="21"/>
    </row>
    <row r="899" spans="2:4">
      <c r="B899"/>
    </row>
    <row r="900" spans="2:4">
      <c r="B900"/>
      <c r="D900" s="21"/>
    </row>
    <row r="901" spans="2:4">
      <c r="B901"/>
    </row>
    <row r="902" spans="2:4">
      <c r="B902"/>
      <c r="D902" s="21"/>
    </row>
    <row r="903" spans="2:4">
      <c r="B903"/>
    </row>
    <row r="904" spans="2:4">
      <c r="B904"/>
      <c r="D904" s="21"/>
    </row>
    <row r="905" spans="2:4">
      <c r="B905"/>
    </row>
    <row r="906" spans="2:4">
      <c r="B906"/>
      <c r="D906" s="21"/>
    </row>
    <row r="907" spans="2:4">
      <c r="B907"/>
    </row>
    <row r="908" spans="2:4">
      <c r="B908"/>
      <c r="D908" s="21"/>
    </row>
    <row r="909" spans="2:4">
      <c r="B909"/>
    </row>
    <row r="910" spans="2:4">
      <c r="B910"/>
      <c r="D910" s="21"/>
    </row>
    <row r="911" spans="2:4">
      <c r="B911"/>
    </row>
    <row r="912" spans="2:4">
      <c r="B912"/>
      <c r="D912" s="21"/>
    </row>
    <row r="913" spans="2:4">
      <c r="B913"/>
    </row>
    <row r="914" spans="2:4">
      <c r="B914"/>
      <c r="D914" s="21"/>
    </row>
    <row r="915" spans="2:4">
      <c r="B915"/>
    </row>
    <row r="916" spans="2:4">
      <c r="B916"/>
      <c r="D916" s="21"/>
    </row>
    <row r="917" spans="2:4">
      <c r="B917"/>
    </row>
    <row r="918" spans="2:4">
      <c r="B918"/>
      <c r="D918" s="21"/>
    </row>
    <row r="919" spans="2:4">
      <c r="B919"/>
    </row>
    <row r="920" spans="2:4">
      <c r="B920"/>
      <c r="D920" s="21"/>
    </row>
    <row r="921" spans="2:4">
      <c r="B921"/>
    </row>
    <row r="922" spans="2:4">
      <c r="B922"/>
      <c r="D922" s="21"/>
    </row>
    <row r="923" spans="2:4">
      <c r="B923"/>
    </row>
    <row r="924" spans="2:4">
      <c r="B924"/>
      <c r="D924" s="21"/>
    </row>
    <row r="925" spans="2:4">
      <c r="B925"/>
    </row>
    <row r="926" spans="2:4">
      <c r="B926"/>
      <c r="D926" s="21"/>
    </row>
    <row r="927" spans="2:4">
      <c r="B927"/>
    </row>
    <row r="928" spans="2:4">
      <c r="B928"/>
      <c r="D928" s="21"/>
    </row>
    <row r="929" spans="2:4">
      <c r="B929"/>
    </row>
    <row r="930" spans="2:4">
      <c r="B930"/>
      <c r="D930" s="21"/>
    </row>
    <row r="931" spans="2:4">
      <c r="B931"/>
    </row>
    <row r="932" spans="2:4">
      <c r="B932"/>
      <c r="D932" s="21"/>
    </row>
    <row r="933" spans="2:4">
      <c r="B933"/>
    </row>
    <row r="934" spans="2:4">
      <c r="B934"/>
      <c r="D934" s="21"/>
    </row>
    <row r="935" spans="2:4">
      <c r="B935"/>
    </row>
    <row r="936" spans="2:4">
      <c r="B936"/>
      <c r="D936" s="21"/>
    </row>
    <row r="937" spans="2:4">
      <c r="B937"/>
    </row>
    <row r="938" spans="2:4">
      <c r="B938"/>
      <c r="D938" s="21"/>
    </row>
    <row r="939" spans="2:4">
      <c r="B939"/>
    </row>
    <row r="940" spans="2:4">
      <c r="B940"/>
      <c r="D940" s="21"/>
    </row>
    <row r="941" spans="2:4">
      <c r="B941"/>
    </row>
    <row r="942" spans="2:4">
      <c r="B942"/>
      <c r="D942" s="21"/>
    </row>
    <row r="943" spans="2:4">
      <c r="B943"/>
    </row>
    <row r="944" spans="2:4">
      <c r="B944"/>
      <c r="D944" s="21"/>
    </row>
    <row r="945" spans="2:4">
      <c r="B945"/>
    </row>
    <row r="946" spans="2:4">
      <c r="B946"/>
      <c r="D946" s="21"/>
    </row>
    <row r="947" spans="2:4">
      <c r="B947"/>
    </row>
    <row r="948" spans="2:4">
      <c r="B948"/>
      <c r="D948" s="21"/>
    </row>
    <row r="949" spans="2:4">
      <c r="B949"/>
    </row>
    <row r="950" spans="2:4">
      <c r="B950"/>
      <c r="D950" s="21"/>
    </row>
    <row r="951" spans="2:4">
      <c r="B951"/>
    </row>
    <row r="952" spans="2:4">
      <c r="B952"/>
      <c r="D952" s="21"/>
    </row>
    <row r="953" spans="2:4">
      <c r="B953"/>
    </row>
    <row r="954" spans="2:4">
      <c r="B954"/>
      <c r="D954" s="21"/>
    </row>
    <row r="955" spans="2:4">
      <c r="B955"/>
    </row>
    <row r="956" spans="2:4">
      <c r="B956"/>
      <c r="D956" s="21"/>
    </row>
    <row r="957" spans="2:4">
      <c r="B957"/>
    </row>
    <row r="958" spans="2:4">
      <c r="B958"/>
      <c r="D958" s="21"/>
    </row>
    <row r="959" spans="2:4">
      <c r="B959"/>
    </row>
    <row r="960" spans="2:4">
      <c r="B960"/>
      <c r="D960" s="21"/>
    </row>
    <row r="961" spans="2:4">
      <c r="B961"/>
    </row>
    <row r="962" spans="2:4">
      <c r="B962"/>
      <c r="D962" s="21"/>
    </row>
    <row r="963" spans="2:4">
      <c r="B963"/>
    </row>
    <row r="964" spans="2:4">
      <c r="B964"/>
      <c r="D964" s="21"/>
    </row>
    <row r="965" spans="2:4">
      <c r="B965"/>
    </row>
    <row r="966" spans="2:4">
      <c r="B966"/>
      <c r="D966" s="21"/>
    </row>
    <row r="967" spans="2:4">
      <c r="B967"/>
    </row>
    <row r="968" spans="2:4">
      <c r="B968"/>
      <c r="D968" s="21"/>
    </row>
    <row r="969" spans="2:4">
      <c r="B969"/>
    </row>
    <row r="970" spans="2:4">
      <c r="B970"/>
      <c r="D970" s="21"/>
    </row>
    <row r="971" spans="2:4">
      <c r="B971"/>
    </row>
    <row r="972" spans="2:4">
      <c r="B972"/>
      <c r="D972" s="21"/>
    </row>
    <row r="973" spans="2:4">
      <c r="B973"/>
    </row>
    <row r="974" spans="2:4">
      <c r="B974"/>
      <c r="D974" s="21"/>
    </row>
    <row r="975" spans="2:4">
      <c r="B975"/>
    </row>
    <row r="976" spans="2:4">
      <c r="B976"/>
      <c r="D976" s="21"/>
    </row>
    <row r="977" spans="2:4">
      <c r="B977"/>
    </row>
    <row r="978" spans="2:4">
      <c r="B978"/>
      <c r="D978" s="21"/>
    </row>
    <row r="979" spans="2:4">
      <c r="B979"/>
    </row>
    <row r="980" spans="2:4">
      <c r="B980"/>
      <c r="D980" s="21"/>
    </row>
    <row r="981" spans="2:4">
      <c r="B981"/>
    </row>
    <row r="982" spans="2:4">
      <c r="B982"/>
      <c r="D982" s="21"/>
    </row>
    <row r="983" spans="2:4">
      <c r="B983"/>
    </row>
    <row r="984" spans="2:4">
      <c r="B984"/>
      <c r="D984" s="21"/>
    </row>
    <row r="985" spans="2:4">
      <c r="B985"/>
    </row>
    <row r="986" spans="2:4">
      <c r="B986"/>
      <c r="D986" s="21"/>
    </row>
    <row r="987" spans="2:4">
      <c r="B987"/>
    </row>
    <row r="988" spans="2:4">
      <c r="B988"/>
      <c r="D988" s="21"/>
    </row>
    <row r="989" spans="2:4">
      <c r="B989"/>
    </row>
    <row r="990" spans="2:4">
      <c r="B990"/>
      <c r="D990" s="21"/>
    </row>
    <row r="991" spans="2:4">
      <c r="B991"/>
    </row>
    <row r="992" spans="2:4">
      <c r="B992"/>
      <c r="D992" s="21"/>
    </row>
    <row r="993" spans="2:4">
      <c r="B993"/>
    </row>
    <row r="994" spans="2:4">
      <c r="B994"/>
      <c r="D994" s="21"/>
    </row>
    <row r="995" spans="2:4">
      <c r="B995"/>
    </row>
    <row r="996" spans="2:4">
      <c r="B996"/>
    </row>
    <row r="997" spans="2:4">
      <c r="B997"/>
    </row>
    <row r="998" spans="2:4">
      <c r="B998"/>
    </row>
    <row r="999" spans="2:4">
      <c r="B999"/>
    </row>
    <row r="1000" spans="2:4">
      <c r="B1000"/>
    </row>
    <row r="1001" spans="2:4">
      <c r="B1001"/>
    </row>
    <row r="1002" spans="2:4">
      <c r="B1002"/>
    </row>
    <row r="1003" spans="2:4">
      <c r="B1003"/>
    </row>
    <row r="1004" spans="2:4">
      <c r="B1004"/>
    </row>
    <row r="1005" spans="2:4">
      <c r="B1005"/>
    </row>
    <row r="1006" spans="2:4">
      <c r="B1006"/>
    </row>
    <row r="1007" spans="2:4">
      <c r="B1007"/>
    </row>
    <row r="1008" spans="2:4">
      <c r="B1008"/>
    </row>
    <row r="1009" spans="2:2">
      <c r="B1009"/>
    </row>
    <row r="1010" spans="2:2">
      <c r="B1010"/>
    </row>
    <row r="1011" spans="2:2">
      <c r="B1011"/>
    </row>
    <row r="1012" spans="2:2">
      <c r="B1012"/>
    </row>
    <row r="1013" spans="2:2">
      <c r="B1013"/>
    </row>
    <row r="1014" spans="2:2">
      <c r="B1014"/>
    </row>
    <row r="1015" spans="2:2">
      <c r="B1015"/>
    </row>
    <row r="1016" spans="2:2">
      <c r="B1016"/>
    </row>
    <row r="1017" spans="2:2">
      <c r="B1017"/>
    </row>
    <row r="1018" spans="2:2">
      <c r="B1018"/>
    </row>
    <row r="1019" spans="2:2">
      <c r="B1019"/>
    </row>
    <row r="1020" spans="2:2">
      <c r="B1020"/>
    </row>
    <row r="1021" spans="2:2">
      <c r="B1021"/>
    </row>
    <row r="1022" spans="2:2">
      <c r="B1022"/>
    </row>
    <row r="1023" spans="2:2">
      <c r="B1023"/>
    </row>
    <row r="1024" spans="2:2">
      <c r="B1024"/>
    </row>
    <row r="1025" spans="2:2">
      <c r="B1025"/>
    </row>
    <row r="1026" spans="2:2">
      <c r="B1026"/>
    </row>
    <row r="1027" spans="2:2">
      <c r="B1027"/>
    </row>
    <row r="1028" spans="2:2">
      <c r="B1028"/>
    </row>
    <row r="1029" spans="2:2">
      <c r="B1029"/>
    </row>
    <row r="1030" spans="2:2">
      <c r="B1030"/>
    </row>
    <row r="1031" spans="2:2">
      <c r="B1031"/>
    </row>
    <row r="1032" spans="2:2">
      <c r="B1032"/>
    </row>
    <row r="1033" spans="2:2">
      <c r="B1033"/>
    </row>
    <row r="1034" spans="2:2">
      <c r="B1034"/>
    </row>
    <row r="1035" spans="2:2">
      <c r="B1035"/>
    </row>
    <row r="1036" spans="2:2">
      <c r="B1036"/>
    </row>
    <row r="1037" spans="2:2">
      <c r="B1037"/>
    </row>
    <row r="1038" spans="2:2">
      <c r="B1038"/>
    </row>
    <row r="1039" spans="2:2">
      <c r="B1039"/>
    </row>
    <row r="1040" spans="2:2">
      <c r="B1040"/>
    </row>
    <row r="1041" spans="2:2">
      <c r="B1041"/>
    </row>
    <row r="1042" spans="2:2">
      <c r="B1042"/>
    </row>
    <row r="1043" spans="2:2">
      <c r="B1043"/>
    </row>
    <row r="1044" spans="2:2">
      <c r="B1044"/>
    </row>
    <row r="1045" spans="2:2">
      <c r="B1045"/>
    </row>
    <row r="1046" spans="2:2">
      <c r="B1046"/>
    </row>
    <row r="1047" spans="2:2">
      <c r="B1047"/>
    </row>
    <row r="1048" spans="2:2">
      <c r="B1048"/>
    </row>
    <row r="1049" spans="2:2">
      <c r="B1049"/>
    </row>
    <row r="1050" spans="2:2">
      <c r="B1050"/>
    </row>
    <row r="1051" spans="2:2">
      <c r="B1051"/>
    </row>
    <row r="1052" spans="2:2">
      <c r="B1052"/>
    </row>
    <row r="1053" spans="2:2">
      <c r="B1053"/>
    </row>
    <row r="1054" spans="2:2">
      <c r="B1054"/>
    </row>
    <row r="1055" spans="2:2">
      <c r="B1055"/>
    </row>
    <row r="1056" spans="2:2">
      <c r="B1056"/>
    </row>
    <row r="1057" spans="2:2">
      <c r="B1057"/>
    </row>
    <row r="1058" spans="2:2">
      <c r="B1058"/>
    </row>
    <row r="1059" spans="2:2">
      <c r="B1059"/>
    </row>
    <row r="1060" spans="2:2">
      <c r="B1060"/>
    </row>
    <row r="1061" spans="2:2">
      <c r="B1061"/>
    </row>
    <row r="1062" spans="2:2">
      <c r="B1062"/>
    </row>
    <row r="1063" spans="2:2">
      <c r="B1063"/>
    </row>
    <row r="1064" spans="2:2">
      <c r="B1064"/>
    </row>
    <row r="1065" spans="2:2">
      <c r="B1065"/>
    </row>
    <row r="1066" spans="2:2">
      <c r="B1066"/>
    </row>
    <row r="1067" spans="2:2">
      <c r="B1067"/>
    </row>
    <row r="1068" spans="2:2">
      <c r="B1068"/>
    </row>
    <row r="1069" spans="2:2">
      <c r="B1069"/>
    </row>
    <row r="1070" spans="2:2">
      <c r="B1070"/>
    </row>
    <row r="1071" spans="2:2">
      <c r="B1071"/>
    </row>
    <row r="1072" spans="2:2">
      <c r="B1072"/>
    </row>
    <row r="1073" spans="2:2">
      <c r="B1073"/>
    </row>
    <row r="1074" spans="2:2">
      <c r="B1074"/>
    </row>
    <row r="1075" spans="2:2">
      <c r="B1075"/>
    </row>
    <row r="1076" spans="2:2">
      <c r="B1076"/>
    </row>
    <row r="1077" spans="2:2">
      <c r="B1077"/>
    </row>
    <row r="1078" spans="2:2">
      <c r="B1078"/>
    </row>
    <row r="1079" spans="2:2">
      <c r="B1079"/>
    </row>
    <row r="1080" spans="2:2">
      <c r="B1080"/>
    </row>
    <row r="1081" spans="2:2">
      <c r="B1081"/>
    </row>
    <row r="1082" spans="2:2">
      <c r="B1082"/>
    </row>
    <row r="1083" spans="2:2">
      <c r="B1083"/>
    </row>
    <row r="1084" spans="2:2">
      <c r="B1084"/>
    </row>
    <row r="1085" spans="2:2">
      <c r="B1085"/>
    </row>
    <row r="1086" spans="2:2">
      <c r="B1086"/>
    </row>
    <row r="1087" spans="2:2">
      <c r="B1087"/>
    </row>
    <row r="1088" spans="2:2">
      <c r="B1088"/>
    </row>
    <row r="1089" spans="2:2">
      <c r="B1089"/>
    </row>
    <row r="1090" spans="2:2">
      <c r="B1090"/>
    </row>
    <row r="1091" spans="2:2">
      <c r="B1091"/>
    </row>
    <row r="1092" spans="2:2">
      <c r="B1092"/>
    </row>
    <row r="1093" spans="2:2">
      <c r="B1093"/>
    </row>
    <row r="1094" spans="2:2">
      <c r="B1094"/>
    </row>
    <row r="1095" spans="2:2">
      <c r="B1095"/>
    </row>
    <row r="1096" spans="2:2">
      <c r="B1096"/>
    </row>
    <row r="1097" spans="2:2">
      <c r="B1097"/>
    </row>
    <row r="1098" spans="2:2">
      <c r="B1098"/>
    </row>
    <row r="1099" spans="2:2">
      <c r="B1099"/>
    </row>
    <row r="1100" spans="2:2">
      <c r="B1100"/>
    </row>
    <row r="1101" spans="2:2">
      <c r="B1101"/>
    </row>
    <row r="1102" spans="2:2">
      <c r="B1102"/>
    </row>
    <row r="1103" spans="2:2">
      <c r="B1103"/>
    </row>
    <row r="1104" spans="2:2">
      <c r="B1104"/>
    </row>
    <row r="1105" spans="2:2">
      <c r="B1105"/>
    </row>
    <row r="1106" spans="2:2">
      <c r="B1106"/>
    </row>
    <row r="1107" spans="2:2">
      <c r="B1107"/>
    </row>
    <row r="1108" spans="2:2">
      <c r="B1108"/>
    </row>
    <row r="1109" spans="2:2">
      <c r="B1109"/>
    </row>
    <row r="1110" spans="2:2">
      <c r="B1110"/>
    </row>
    <row r="1111" spans="2:2">
      <c r="B1111"/>
    </row>
    <row r="1112" spans="2:2">
      <c r="B1112"/>
    </row>
    <row r="1113" spans="2:2">
      <c r="B1113"/>
    </row>
    <row r="1114" spans="2:2">
      <c r="B1114"/>
    </row>
    <row r="1115" spans="2:2">
      <c r="B1115"/>
    </row>
    <row r="1116" spans="2:2">
      <c r="B1116"/>
    </row>
    <row r="1117" spans="2:2">
      <c r="B1117"/>
    </row>
    <row r="1118" spans="2:2">
      <c r="B1118"/>
    </row>
    <row r="1119" spans="2:2">
      <c r="B1119"/>
    </row>
    <row r="1120" spans="2:2">
      <c r="B1120"/>
    </row>
    <row r="1121" spans="2:2">
      <c r="B1121"/>
    </row>
    <row r="1122" spans="2:2">
      <c r="B1122"/>
    </row>
    <row r="1123" spans="2:2">
      <c r="B1123"/>
    </row>
    <row r="1124" spans="2:2">
      <c r="B1124"/>
    </row>
    <row r="1125" spans="2:2">
      <c r="B1125"/>
    </row>
    <row r="1126" spans="2:2">
      <c r="B1126"/>
    </row>
    <row r="1127" spans="2:2">
      <c r="B1127"/>
    </row>
    <row r="1128" spans="2:2">
      <c r="B1128"/>
    </row>
    <row r="1129" spans="2:2">
      <c r="B1129"/>
    </row>
    <row r="1130" spans="2:2">
      <c r="B1130"/>
    </row>
    <row r="1131" spans="2:2">
      <c r="B1131"/>
    </row>
    <row r="1132" spans="2:2">
      <c r="B1132"/>
    </row>
    <row r="1133" spans="2:2">
      <c r="B1133"/>
    </row>
    <row r="1134" spans="2:2">
      <c r="B1134"/>
    </row>
    <row r="1135" spans="2:2">
      <c r="B1135"/>
    </row>
    <row r="1136" spans="2:2">
      <c r="B1136"/>
    </row>
    <row r="1137" spans="2:2">
      <c r="B1137"/>
    </row>
    <row r="1138" spans="2:2">
      <c r="B1138"/>
    </row>
    <row r="1139" spans="2:2">
      <c r="B1139"/>
    </row>
    <row r="1140" spans="2:2">
      <c r="B1140"/>
    </row>
    <row r="1141" spans="2:2">
      <c r="B1141"/>
    </row>
    <row r="1142" spans="2:2">
      <c r="B1142"/>
    </row>
    <row r="1143" spans="2:2">
      <c r="B1143"/>
    </row>
    <row r="1144" spans="2:2">
      <c r="B1144"/>
    </row>
    <row r="1145" spans="2:2">
      <c r="B1145"/>
    </row>
    <row r="1146" spans="2:2">
      <c r="B1146"/>
    </row>
    <row r="1147" spans="2:2">
      <c r="B1147"/>
    </row>
    <row r="1148" spans="2:2">
      <c r="B1148"/>
    </row>
    <row r="1149" spans="2:2">
      <c r="B1149"/>
    </row>
    <row r="1150" spans="2:2">
      <c r="B1150"/>
    </row>
    <row r="1151" spans="2:2">
      <c r="B1151"/>
    </row>
    <row r="1152" spans="2:2">
      <c r="B1152"/>
    </row>
    <row r="1153" spans="2:2">
      <c r="B1153"/>
    </row>
    <row r="1154" spans="2:2">
      <c r="B1154"/>
    </row>
    <row r="1155" spans="2:2">
      <c r="B1155"/>
    </row>
    <row r="1156" spans="2:2">
      <c r="B1156"/>
    </row>
    <row r="1157" spans="2:2">
      <c r="B1157"/>
    </row>
    <row r="1158" spans="2:2">
      <c r="B1158"/>
    </row>
    <row r="1159" spans="2:2">
      <c r="B1159"/>
    </row>
    <row r="1160" spans="2:2">
      <c r="B1160"/>
    </row>
    <row r="1161" spans="2:2">
      <c r="B1161"/>
    </row>
    <row r="1162" spans="2:2">
      <c r="B1162"/>
    </row>
    <row r="1163" spans="2:2">
      <c r="B1163"/>
    </row>
    <row r="1164" spans="2:2">
      <c r="B1164"/>
    </row>
    <row r="1165" spans="2:2">
      <c r="B1165"/>
    </row>
    <row r="1166" spans="2:2">
      <c r="B1166"/>
    </row>
    <row r="1167" spans="2:2">
      <c r="B1167"/>
    </row>
    <row r="1168" spans="2:2">
      <c r="B1168"/>
    </row>
    <row r="1169" spans="2:2">
      <c r="B1169"/>
    </row>
    <row r="1170" spans="2:2">
      <c r="B1170"/>
    </row>
    <row r="1171" spans="2:2">
      <c r="B1171"/>
    </row>
    <row r="1172" spans="2:2">
      <c r="B1172"/>
    </row>
    <row r="1173" spans="2:2">
      <c r="B1173"/>
    </row>
    <row r="1174" spans="2:2">
      <c r="B1174"/>
    </row>
    <row r="1175" spans="2:2">
      <c r="B1175"/>
    </row>
    <row r="1176" spans="2:2">
      <c r="B1176"/>
    </row>
    <row r="1177" spans="2:2">
      <c r="B1177"/>
    </row>
    <row r="1178" spans="2:2">
      <c r="B1178"/>
    </row>
    <row r="1179" spans="2:2">
      <c r="B1179"/>
    </row>
    <row r="1180" spans="2:2">
      <c r="B1180"/>
    </row>
    <row r="1181" spans="2:2">
      <c r="B1181"/>
    </row>
    <row r="1182" spans="2:2">
      <c r="B1182"/>
    </row>
    <row r="1183" spans="2:2">
      <c r="B1183"/>
    </row>
    <row r="1184" spans="2:2">
      <c r="B1184"/>
    </row>
    <row r="1185" spans="2:2">
      <c r="B1185"/>
    </row>
    <row r="1186" spans="2:2">
      <c r="B1186"/>
    </row>
    <row r="1187" spans="2:2">
      <c r="B1187"/>
    </row>
    <row r="1188" spans="2:2">
      <c r="B1188"/>
    </row>
    <row r="1189" spans="2:2">
      <c r="B1189"/>
    </row>
    <row r="1190" spans="2:2">
      <c r="B1190"/>
    </row>
    <row r="1191" spans="2:2">
      <c r="B1191"/>
    </row>
    <row r="1192" spans="2:2">
      <c r="B1192"/>
    </row>
    <row r="1193" spans="2:2">
      <c r="B1193"/>
    </row>
    <row r="1194" spans="2:2">
      <c r="B1194"/>
    </row>
    <row r="1195" spans="2:2">
      <c r="B1195"/>
    </row>
    <row r="1196" spans="2:2">
      <c r="B1196"/>
    </row>
    <row r="1197" spans="2:2">
      <c r="B1197"/>
    </row>
    <row r="1198" spans="2:2">
      <c r="B1198"/>
    </row>
    <row r="1199" spans="2:2">
      <c r="B1199"/>
    </row>
    <row r="1200" spans="2:2">
      <c r="B1200"/>
    </row>
    <row r="1201" spans="2:2">
      <c r="B1201"/>
    </row>
    <row r="1202" spans="2:2">
      <c r="B1202"/>
    </row>
    <row r="1203" spans="2:2">
      <c r="B1203"/>
    </row>
    <row r="1204" spans="2:2">
      <c r="B1204"/>
    </row>
    <row r="1205" spans="2:2">
      <c r="B1205"/>
    </row>
    <row r="1206" spans="2:2">
      <c r="B1206"/>
    </row>
    <row r="1207" spans="2:2">
      <c r="B1207"/>
    </row>
    <row r="1208" spans="2:2">
      <c r="B1208"/>
    </row>
    <row r="1209" spans="2:2">
      <c r="B1209"/>
    </row>
    <row r="1210" spans="2:2">
      <c r="B1210"/>
    </row>
    <row r="1211" spans="2:2">
      <c r="B1211"/>
    </row>
    <row r="1212" spans="2:2">
      <c r="B1212"/>
    </row>
    <row r="1213" spans="2:2">
      <c r="B1213"/>
    </row>
    <row r="1214" spans="2:2">
      <c r="B1214"/>
    </row>
    <row r="1215" spans="2:2">
      <c r="B1215"/>
    </row>
    <row r="1216" spans="2:2">
      <c r="B1216"/>
    </row>
    <row r="1217" spans="2:2">
      <c r="B1217"/>
    </row>
    <row r="1218" spans="2:2">
      <c r="B1218"/>
    </row>
    <row r="1219" spans="2:2">
      <c r="B1219"/>
    </row>
    <row r="1220" spans="2:2">
      <c r="B1220"/>
    </row>
    <row r="1221" spans="2:2">
      <c r="B1221"/>
    </row>
    <row r="1222" spans="2:2">
      <c r="B1222"/>
    </row>
    <row r="1223" spans="2:2">
      <c r="B1223"/>
    </row>
    <row r="1224" spans="2:2">
      <c r="B1224"/>
    </row>
    <row r="1225" spans="2:2">
      <c r="B1225"/>
    </row>
    <row r="1226" spans="2:2">
      <c r="B1226"/>
    </row>
    <row r="1227" spans="2:2">
      <c r="B1227"/>
    </row>
    <row r="1228" spans="2:2">
      <c r="B1228"/>
    </row>
    <row r="1229" spans="2:2">
      <c r="B1229"/>
    </row>
    <row r="1230" spans="2:2">
      <c r="B1230"/>
    </row>
    <row r="1231" spans="2:2">
      <c r="B1231"/>
    </row>
    <row r="1232" spans="2:2">
      <c r="B1232"/>
    </row>
    <row r="1233" spans="2:2">
      <c r="B1233"/>
    </row>
    <row r="1234" spans="2:2">
      <c r="B1234"/>
    </row>
    <row r="1235" spans="2:2">
      <c r="B1235"/>
    </row>
    <row r="1236" spans="2:2">
      <c r="B1236"/>
    </row>
    <row r="1237" spans="2:2">
      <c r="B1237"/>
    </row>
    <row r="1238" spans="2:2">
      <c r="B1238"/>
    </row>
    <row r="1239" spans="2:2">
      <c r="B1239"/>
    </row>
    <row r="1240" spans="2:2">
      <c r="B1240"/>
    </row>
    <row r="1241" spans="2:2">
      <c r="B1241"/>
    </row>
    <row r="1242" spans="2:2">
      <c r="B1242"/>
    </row>
    <row r="1243" spans="2:2">
      <c r="B1243"/>
    </row>
    <row r="1244" spans="2:2">
      <c r="B1244"/>
    </row>
    <row r="1245" spans="2:2">
      <c r="B1245"/>
    </row>
    <row r="1246" spans="2:2">
      <c r="B1246"/>
    </row>
    <row r="1247" spans="2:2">
      <c r="B1247"/>
    </row>
    <row r="1248" spans="2:2">
      <c r="B1248"/>
    </row>
    <row r="1249" spans="2:2">
      <c r="B1249"/>
    </row>
    <row r="1250" spans="2:2">
      <c r="B1250"/>
    </row>
    <row r="1251" spans="2:2">
      <c r="B1251"/>
    </row>
    <row r="1252" spans="2:2">
      <c r="B1252"/>
    </row>
    <row r="1253" spans="2:2">
      <c r="B1253"/>
    </row>
    <row r="1254" spans="2:2">
      <c r="B1254"/>
    </row>
    <row r="1255" spans="2:2">
      <c r="B1255"/>
    </row>
    <row r="1256" spans="2:2">
      <c r="B1256"/>
    </row>
    <row r="1257" spans="2:2">
      <c r="B1257"/>
    </row>
    <row r="1258" spans="2:2">
      <c r="B1258"/>
    </row>
    <row r="1259" spans="2:2">
      <c r="B1259"/>
    </row>
    <row r="1260" spans="2:2">
      <c r="B1260"/>
    </row>
    <row r="1261" spans="2:2">
      <c r="B1261"/>
    </row>
    <row r="1262" spans="2:2">
      <c r="B1262"/>
    </row>
    <row r="1263" spans="2:2">
      <c r="B1263"/>
    </row>
    <row r="1264" spans="2:2">
      <c r="B1264"/>
    </row>
    <row r="1265" spans="2:2">
      <c r="B1265"/>
    </row>
    <row r="1266" spans="2:2">
      <c r="B1266"/>
    </row>
    <row r="1267" spans="2:2">
      <c r="B1267"/>
    </row>
    <row r="1268" spans="2:2">
      <c r="B1268"/>
    </row>
    <row r="1269" spans="2:2">
      <c r="B1269"/>
    </row>
    <row r="1270" spans="2:2">
      <c r="B1270"/>
    </row>
    <row r="1271" spans="2:2">
      <c r="B1271"/>
    </row>
    <row r="1272" spans="2:2">
      <c r="B1272"/>
    </row>
    <row r="1273" spans="2:2">
      <c r="B1273"/>
    </row>
    <row r="1274" spans="2:2">
      <c r="B1274"/>
    </row>
    <row r="1275" spans="2:2">
      <c r="B1275"/>
    </row>
    <row r="1276" spans="2:2">
      <c r="B1276"/>
    </row>
    <row r="1277" spans="2:2">
      <c r="B1277"/>
    </row>
    <row r="1278" spans="2:2">
      <c r="B1278"/>
    </row>
    <row r="1279" spans="2:2">
      <c r="B1279"/>
    </row>
    <row r="1280" spans="2:2">
      <c r="B1280"/>
    </row>
    <row r="1281" spans="2:2">
      <c r="B1281"/>
    </row>
    <row r="1282" spans="2:2">
      <c r="B1282"/>
    </row>
    <row r="1283" spans="2:2">
      <c r="B1283"/>
    </row>
    <row r="1284" spans="2:2">
      <c r="B1284"/>
    </row>
    <row r="1285" spans="2:2">
      <c r="B1285"/>
    </row>
    <row r="1286" spans="2:2">
      <c r="B1286"/>
    </row>
    <row r="1287" spans="2:2">
      <c r="B1287"/>
    </row>
    <row r="1288" spans="2:2">
      <c r="B1288"/>
    </row>
    <row r="1289" spans="2:2">
      <c r="B1289"/>
    </row>
    <row r="1290" spans="2:2">
      <c r="B1290"/>
    </row>
    <row r="1291" spans="2:2">
      <c r="B1291"/>
    </row>
    <row r="1292" spans="2:2">
      <c r="B1292"/>
    </row>
    <row r="1293" spans="2:2">
      <c r="B1293"/>
    </row>
    <row r="1294" spans="2:2">
      <c r="B1294"/>
    </row>
    <row r="1295" spans="2:2">
      <c r="B1295"/>
    </row>
    <row r="1296" spans="2:2">
      <c r="B1296"/>
    </row>
    <row r="1297" spans="2:2">
      <c r="B1297"/>
    </row>
    <row r="1298" spans="2:2">
      <c r="B1298"/>
    </row>
    <row r="1299" spans="2:2">
      <c r="B1299"/>
    </row>
    <row r="1300" spans="2:2">
      <c r="B1300"/>
    </row>
    <row r="1301" spans="2:2">
      <c r="B1301"/>
    </row>
    <row r="1302" spans="2:2">
      <c r="B1302"/>
    </row>
    <row r="1303" spans="2:2">
      <c r="B1303"/>
    </row>
    <row r="1304" spans="2:2">
      <c r="B1304"/>
    </row>
    <row r="1305" spans="2:2">
      <c r="B1305"/>
    </row>
    <row r="1306" spans="2:2">
      <c r="B1306"/>
    </row>
    <row r="1307" spans="2:2">
      <c r="B1307"/>
    </row>
    <row r="1308" spans="2:2">
      <c r="B1308"/>
    </row>
    <row r="1309" spans="2:2">
      <c r="B1309"/>
    </row>
    <row r="1310" spans="2:2">
      <c r="B1310"/>
    </row>
    <row r="1311" spans="2:2">
      <c r="B1311"/>
    </row>
    <row r="1312" spans="2:2">
      <c r="B1312"/>
    </row>
    <row r="1313" spans="2:2">
      <c r="B1313"/>
    </row>
    <row r="1314" spans="2:2">
      <c r="B1314"/>
    </row>
    <row r="1315" spans="2:2">
      <c r="B1315"/>
    </row>
    <row r="1316" spans="2:2">
      <c r="B1316"/>
    </row>
    <row r="1317" spans="2:2">
      <c r="B1317"/>
    </row>
    <row r="1318" spans="2:2">
      <c r="B1318"/>
    </row>
    <row r="1319" spans="2:2">
      <c r="B1319"/>
    </row>
    <row r="1320" spans="2:2">
      <c r="B1320"/>
    </row>
    <row r="1321" spans="2:2">
      <c r="B1321"/>
    </row>
    <row r="1322" spans="2:2">
      <c r="B1322"/>
    </row>
    <row r="1323" spans="2:2">
      <c r="B1323"/>
    </row>
    <row r="1324" spans="2:2">
      <c r="B1324"/>
    </row>
    <row r="1325" spans="2:2">
      <c r="B1325"/>
    </row>
    <row r="1326" spans="2:2">
      <c r="B1326"/>
    </row>
    <row r="1327" spans="2:2">
      <c r="B1327"/>
    </row>
    <row r="1328" spans="2:2">
      <c r="B1328"/>
    </row>
    <row r="1329" spans="2:2">
      <c r="B1329"/>
    </row>
    <row r="1330" spans="2:2">
      <c r="B1330"/>
    </row>
    <row r="1331" spans="2:2">
      <c r="B1331"/>
    </row>
    <row r="1332" spans="2:2">
      <c r="B1332"/>
    </row>
    <row r="1333" spans="2:2">
      <c r="B1333"/>
    </row>
    <row r="1334" spans="2:2">
      <c r="B1334"/>
    </row>
    <row r="1335" spans="2:2">
      <c r="B1335"/>
    </row>
    <row r="1336" spans="2:2">
      <c r="B1336"/>
    </row>
    <row r="1337" spans="2:2">
      <c r="B1337"/>
    </row>
    <row r="1338" spans="2:2">
      <c r="B1338"/>
    </row>
    <row r="1339" spans="2:2">
      <c r="B1339"/>
    </row>
    <row r="1340" spans="2:2">
      <c r="B1340"/>
    </row>
    <row r="1341" spans="2:2">
      <c r="B1341"/>
    </row>
    <row r="1342" spans="2:2">
      <c r="B1342"/>
    </row>
    <row r="1343" spans="2:2">
      <c r="B1343"/>
    </row>
    <row r="1344" spans="2:2">
      <c r="B1344"/>
    </row>
    <row r="1345" spans="2:2">
      <c r="B1345"/>
    </row>
    <row r="1346" spans="2:2">
      <c r="B1346"/>
    </row>
    <row r="1347" spans="2:2">
      <c r="B1347"/>
    </row>
    <row r="1348" spans="2:2">
      <c r="B1348"/>
    </row>
    <row r="1349" spans="2:2">
      <c r="B1349"/>
    </row>
    <row r="1350" spans="2:2">
      <c r="B1350"/>
    </row>
    <row r="1351" spans="2:2">
      <c r="B1351"/>
    </row>
    <row r="1352" spans="2:2">
      <c r="B1352"/>
    </row>
    <row r="1353" spans="2:2">
      <c r="B1353"/>
    </row>
    <row r="1354" spans="2:2">
      <c r="B1354"/>
    </row>
    <row r="1355" spans="2:2">
      <c r="B1355"/>
    </row>
    <row r="1356" spans="2:2">
      <c r="B1356"/>
    </row>
    <row r="1357" spans="2:2">
      <c r="B1357"/>
    </row>
    <row r="1358" spans="2:2">
      <c r="B1358"/>
    </row>
    <row r="1359" spans="2:2">
      <c r="B1359"/>
    </row>
    <row r="1360" spans="2:2">
      <c r="B1360"/>
    </row>
    <row r="1361" spans="2:2">
      <c r="B1361"/>
    </row>
    <row r="1362" spans="2:2">
      <c r="B1362"/>
    </row>
    <row r="1363" spans="2:2">
      <c r="B1363"/>
    </row>
    <row r="1364" spans="2:2">
      <c r="B1364"/>
    </row>
    <row r="1365" spans="2:2">
      <c r="B1365"/>
    </row>
    <row r="1366" spans="2:2">
      <c r="B1366"/>
    </row>
    <row r="1367" spans="2:2">
      <c r="B1367"/>
    </row>
    <row r="1368" spans="2:2">
      <c r="B1368"/>
    </row>
    <row r="1369" spans="2:2">
      <c r="B1369"/>
    </row>
    <row r="1370" spans="2:2">
      <c r="B1370"/>
    </row>
    <row r="1371" spans="2:2">
      <c r="B1371"/>
    </row>
    <row r="1372" spans="2:2">
      <c r="B1372"/>
    </row>
    <row r="1373" spans="2:2">
      <c r="B1373"/>
    </row>
    <row r="1374" spans="2:2">
      <c r="B1374"/>
    </row>
    <row r="1375" spans="2:2">
      <c r="B1375"/>
    </row>
    <row r="1376" spans="2:2">
      <c r="B1376"/>
    </row>
    <row r="1377" spans="2:2">
      <c r="B1377"/>
    </row>
    <row r="1378" spans="2:2">
      <c r="B1378"/>
    </row>
    <row r="1379" spans="2:2">
      <c r="B1379"/>
    </row>
    <row r="1380" spans="2:2">
      <c r="B1380"/>
    </row>
    <row r="1381" spans="2:2">
      <c r="B1381"/>
    </row>
    <row r="1382" spans="2:2">
      <c r="B1382"/>
    </row>
    <row r="1383" spans="2:2">
      <c r="B1383"/>
    </row>
    <row r="1384" spans="2:2">
      <c r="B1384"/>
    </row>
    <row r="1385" spans="2:2">
      <c r="B1385"/>
    </row>
    <row r="1386" spans="2:2">
      <c r="B1386"/>
    </row>
    <row r="1387" spans="2:2">
      <c r="B1387"/>
    </row>
    <row r="1388" spans="2:2">
      <c r="B1388"/>
    </row>
    <row r="1389" spans="2:2">
      <c r="B1389"/>
    </row>
    <row r="1390" spans="2:2">
      <c r="B1390"/>
    </row>
    <row r="1391" spans="2:2">
      <c r="B1391"/>
    </row>
    <row r="1392" spans="2:2">
      <c r="B1392"/>
    </row>
    <row r="1393" spans="2:2">
      <c r="B1393"/>
    </row>
    <row r="1394" spans="2:2">
      <c r="B1394"/>
    </row>
    <row r="1395" spans="2:2">
      <c r="B1395"/>
    </row>
    <row r="1396" spans="2:2">
      <c r="B1396"/>
    </row>
    <row r="1397" spans="2:2">
      <c r="B1397"/>
    </row>
    <row r="1398" spans="2:2">
      <c r="B1398"/>
    </row>
    <row r="1399" spans="2:2">
      <c r="B1399"/>
    </row>
    <row r="1400" spans="2:2">
      <c r="B1400"/>
    </row>
    <row r="1401" spans="2:2">
      <c r="B1401"/>
    </row>
    <row r="1402" spans="2:2">
      <c r="B1402"/>
    </row>
    <row r="1403" spans="2:2">
      <c r="B1403"/>
    </row>
    <row r="1404" spans="2:2">
      <c r="B1404"/>
    </row>
    <row r="1405" spans="2:2">
      <c r="B1405"/>
    </row>
    <row r="1406" spans="2:2">
      <c r="B1406"/>
    </row>
    <row r="1407" spans="2:2">
      <c r="B1407"/>
    </row>
    <row r="1408" spans="2:2">
      <c r="B1408"/>
    </row>
    <row r="1409" spans="2:2">
      <c r="B1409"/>
    </row>
    <row r="1410" spans="2:2">
      <c r="B1410"/>
    </row>
    <row r="1411" spans="2:2">
      <c r="B1411"/>
    </row>
    <row r="1412" spans="2:2">
      <c r="B1412"/>
    </row>
    <row r="1413" spans="2:2">
      <c r="B1413"/>
    </row>
    <row r="1414" spans="2:2">
      <c r="B1414"/>
    </row>
    <row r="1415" spans="2:2">
      <c r="B1415"/>
    </row>
    <row r="1416" spans="2:2">
      <c r="B1416"/>
    </row>
    <row r="1417" spans="2:2">
      <c r="B1417"/>
    </row>
    <row r="1418" spans="2:2">
      <c r="B1418"/>
    </row>
    <row r="1419" spans="2:2">
      <c r="B1419"/>
    </row>
    <row r="1420" spans="2:2">
      <c r="B1420"/>
    </row>
    <row r="1421" spans="2:2">
      <c r="B1421"/>
    </row>
    <row r="1422" spans="2:2">
      <c r="B1422"/>
    </row>
    <row r="1423" spans="2:2">
      <c r="B1423"/>
    </row>
    <row r="1424" spans="2:2">
      <c r="B1424"/>
    </row>
    <row r="1425" spans="2:2">
      <c r="B1425"/>
    </row>
    <row r="1426" spans="2:2">
      <c r="B1426"/>
    </row>
    <row r="1427" spans="2:2">
      <c r="B1427"/>
    </row>
    <row r="1428" spans="2:2">
      <c r="B1428"/>
    </row>
    <row r="1429" spans="2:2">
      <c r="B1429"/>
    </row>
    <row r="1430" spans="2:2">
      <c r="B1430"/>
    </row>
    <row r="1431" spans="2:2">
      <c r="B1431"/>
    </row>
    <row r="1432" spans="2:2">
      <c r="B1432"/>
    </row>
    <row r="1433" spans="2:2">
      <c r="B1433"/>
    </row>
    <row r="1434" spans="2:2">
      <c r="B1434"/>
    </row>
    <row r="1435" spans="2:2">
      <c r="B1435"/>
    </row>
    <row r="1436" spans="2:2">
      <c r="B1436"/>
    </row>
    <row r="1437" spans="2:2">
      <c r="B1437"/>
    </row>
    <row r="1438" spans="2:2">
      <c r="B1438"/>
    </row>
    <row r="1439" spans="2:2">
      <c r="B1439"/>
    </row>
    <row r="1440" spans="2:2">
      <c r="B1440"/>
    </row>
    <row r="1441" spans="2:2">
      <c r="B1441"/>
    </row>
    <row r="1442" spans="2:2">
      <c r="B1442"/>
    </row>
    <row r="1443" spans="2:2">
      <c r="B1443"/>
    </row>
    <row r="1444" spans="2:2">
      <c r="B1444"/>
    </row>
    <row r="1445" spans="2:2">
      <c r="B1445"/>
    </row>
    <row r="1446" spans="2:2">
      <c r="B1446"/>
    </row>
    <row r="1447" spans="2:2">
      <c r="B1447"/>
    </row>
    <row r="1448" spans="2:2">
      <c r="B1448"/>
    </row>
    <row r="1449" spans="2:2">
      <c r="B1449"/>
    </row>
    <row r="1450" spans="2:2">
      <c r="B1450"/>
    </row>
    <row r="1451" spans="2:2">
      <c r="B1451"/>
    </row>
    <row r="1452" spans="2:2">
      <c r="B1452"/>
    </row>
    <row r="1453" spans="2:2">
      <c r="B1453"/>
    </row>
    <row r="1454" spans="2:2">
      <c r="B1454"/>
    </row>
    <row r="1455" spans="2:2">
      <c r="B1455"/>
    </row>
    <row r="1456" spans="2:2">
      <c r="B1456"/>
    </row>
    <row r="1457" spans="2:2">
      <c r="B1457"/>
    </row>
    <row r="1458" spans="2:2">
      <c r="B1458"/>
    </row>
    <row r="1459" spans="2:2">
      <c r="B1459"/>
    </row>
    <row r="1460" spans="2:2">
      <c r="B1460"/>
    </row>
    <row r="1461" spans="2:2">
      <c r="B1461"/>
    </row>
    <row r="1462" spans="2:2">
      <c r="B1462"/>
    </row>
    <row r="1463" spans="2:2">
      <c r="B1463"/>
    </row>
    <row r="1464" spans="2:2">
      <c r="B1464"/>
    </row>
    <row r="1465" spans="2:2">
      <c r="B1465"/>
    </row>
    <row r="1466" spans="2:2">
      <c r="B1466"/>
    </row>
    <row r="1467" spans="2:2">
      <c r="B1467"/>
    </row>
    <row r="1468" spans="2:2">
      <c r="B1468"/>
    </row>
    <row r="1469" spans="2:2">
      <c r="B1469"/>
    </row>
    <row r="1470" spans="2:2">
      <c r="B1470"/>
    </row>
    <row r="1471" spans="2:2">
      <c r="B1471"/>
    </row>
    <row r="1472" spans="2:2">
      <c r="B1472"/>
    </row>
    <row r="1473" spans="2:2">
      <c r="B1473"/>
    </row>
    <row r="1474" spans="2:2">
      <c r="B1474"/>
    </row>
    <row r="1475" spans="2:2">
      <c r="B1475"/>
    </row>
    <row r="1476" spans="2:2">
      <c r="B1476"/>
    </row>
    <row r="1477" spans="2:2">
      <c r="B1477"/>
    </row>
    <row r="1478" spans="2:2">
      <c r="B1478"/>
    </row>
    <row r="1479" spans="2:2">
      <c r="B1479"/>
    </row>
    <row r="1480" spans="2:2">
      <c r="B1480"/>
    </row>
    <row r="1481" spans="2:2">
      <c r="B1481"/>
    </row>
    <row r="1482" spans="2:2">
      <c r="B1482"/>
    </row>
    <row r="1483" spans="2:2">
      <c r="B1483"/>
    </row>
    <row r="1484" spans="2:2">
      <c r="B1484"/>
    </row>
    <row r="1485" spans="2:2">
      <c r="B1485"/>
    </row>
    <row r="1486" spans="2:2">
      <c r="B1486"/>
    </row>
    <row r="1487" spans="2:2">
      <c r="B1487"/>
    </row>
    <row r="1488" spans="2:2">
      <c r="B1488"/>
    </row>
    <row r="1489" spans="2:2">
      <c r="B1489"/>
    </row>
    <row r="1490" spans="2:2">
      <c r="B1490"/>
    </row>
    <row r="1491" spans="2:2">
      <c r="B1491"/>
    </row>
    <row r="1492" spans="2:2">
      <c r="B1492"/>
    </row>
    <row r="1493" spans="2:2">
      <c r="B1493"/>
    </row>
    <row r="1494" spans="2:2">
      <c r="B1494"/>
    </row>
    <row r="1495" spans="2:2">
      <c r="B1495"/>
    </row>
    <row r="1496" spans="2:2">
      <c r="B1496"/>
    </row>
    <row r="1497" spans="2:2">
      <c r="B1497"/>
    </row>
    <row r="1498" spans="2:2">
      <c r="B1498"/>
    </row>
    <row r="1499" spans="2:2">
      <c r="B1499"/>
    </row>
    <row r="1500" spans="2:2">
      <c r="B1500"/>
    </row>
    <row r="1501" spans="2:2">
      <c r="B1501"/>
    </row>
    <row r="1502" spans="2:2">
      <c r="B1502"/>
    </row>
    <row r="1503" spans="2:2">
      <c r="B1503"/>
    </row>
    <row r="1504" spans="2:2">
      <c r="B1504"/>
    </row>
    <row r="1505" spans="2:2">
      <c r="B1505"/>
    </row>
    <row r="1506" spans="2:2">
      <c r="B1506"/>
    </row>
    <row r="1507" spans="2:2">
      <c r="B1507"/>
    </row>
    <row r="1508" spans="2:2">
      <c r="B1508"/>
    </row>
    <row r="1509" spans="2:2">
      <c r="B1509"/>
    </row>
    <row r="1510" spans="2:2">
      <c r="B1510"/>
    </row>
    <row r="1511" spans="2:2">
      <c r="B1511"/>
    </row>
    <row r="1512" spans="2:2">
      <c r="B1512"/>
    </row>
    <row r="1513" spans="2:2">
      <c r="B1513"/>
    </row>
    <row r="1514" spans="2:2">
      <c r="B1514"/>
    </row>
    <row r="1515" spans="2:2">
      <c r="B1515"/>
    </row>
    <row r="1516" spans="2:2">
      <c r="B1516"/>
    </row>
    <row r="1517" spans="2:2">
      <c r="B1517"/>
    </row>
    <row r="1518" spans="2:2">
      <c r="B1518"/>
    </row>
    <row r="1519" spans="2:2">
      <c r="B1519"/>
    </row>
    <row r="1520" spans="2:2">
      <c r="B1520"/>
    </row>
    <row r="1521" spans="2:2">
      <c r="B1521"/>
    </row>
    <row r="1522" spans="2:2">
      <c r="B1522"/>
    </row>
    <row r="1523" spans="2:2">
      <c r="B1523"/>
    </row>
    <row r="1524" spans="2:2">
      <c r="B1524"/>
    </row>
    <row r="1525" spans="2:2">
      <c r="B1525"/>
    </row>
    <row r="1526" spans="2:2">
      <c r="B1526"/>
    </row>
    <row r="1527" spans="2:2">
      <c r="B1527"/>
    </row>
    <row r="1528" spans="2:2">
      <c r="B1528"/>
    </row>
    <row r="1529" spans="2:2">
      <c r="B1529"/>
    </row>
    <row r="1530" spans="2:2">
      <c r="B1530"/>
    </row>
    <row r="1531" spans="2:2">
      <c r="B1531"/>
    </row>
    <row r="1532" spans="2:2">
      <c r="B1532"/>
    </row>
    <row r="1533" spans="2:2">
      <c r="B1533"/>
    </row>
    <row r="1534" spans="2:2">
      <c r="B1534"/>
    </row>
    <row r="1535" spans="2:2">
      <c r="B1535"/>
    </row>
    <row r="1536" spans="2:2">
      <c r="B1536"/>
    </row>
    <row r="1537" spans="2:2">
      <c r="B1537"/>
    </row>
    <row r="1538" spans="2:2">
      <c r="B1538"/>
    </row>
    <row r="1539" spans="2:2">
      <c r="B1539"/>
    </row>
    <row r="1540" spans="2:2">
      <c r="B1540"/>
    </row>
    <row r="1541" spans="2:2">
      <c r="B1541"/>
    </row>
    <row r="1542" spans="2:2">
      <c r="B1542"/>
    </row>
    <row r="1543" spans="2:2">
      <c r="B1543"/>
    </row>
    <row r="1544" spans="2:2">
      <c r="B1544"/>
    </row>
    <row r="1545" spans="2:2">
      <c r="B1545"/>
    </row>
    <row r="1546" spans="2:2">
      <c r="B1546"/>
    </row>
    <row r="1547" spans="2:2">
      <c r="B1547"/>
    </row>
    <row r="1548" spans="2:2">
      <c r="B1548"/>
    </row>
    <row r="1549" spans="2:2">
      <c r="B1549"/>
    </row>
    <row r="1550" spans="2:2">
      <c r="B1550"/>
    </row>
    <row r="1551" spans="2:2">
      <c r="B1551"/>
    </row>
    <row r="1552" spans="2:2">
      <c r="B1552"/>
    </row>
    <row r="1553" spans="2:2">
      <c r="B1553"/>
    </row>
    <row r="1554" spans="2:2">
      <c r="B1554"/>
    </row>
    <row r="1555" spans="2:2">
      <c r="B1555"/>
    </row>
    <row r="1556" spans="2:2">
      <c r="B1556"/>
    </row>
    <row r="1557" spans="2:2">
      <c r="B1557"/>
    </row>
    <row r="1558" spans="2:2">
      <c r="B1558"/>
    </row>
    <row r="1559" spans="2:2">
      <c r="B1559"/>
    </row>
    <row r="1560" spans="2:2">
      <c r="B1560"/>
    </row>
    <row r="1561" spans="2:2">
      <c r="B1561"/>
    </row>
    <row r="1562" spans="2:2">
      <c r="B1562"/>
    </row>
    <row r="1563" spans="2:2">
      <c r="B1563"/>
    </row>
    <row r="1564" spans="2:2">
      <c r="B1564"/>
    </row>
    <row r="1565" spans="2:2">
      <c r="B1565"/>
    </row>
    <row r="1566" spans="2:2">
      <c r="B1566"/>
    </row>
    <row r="1567" spans="2:2">
      <c r="B1567"/>
    </row>
    <row r="1568" spans="2:2">
      <c r="B1568"/>
    </row>
    <row r="1569" spans="2:2">
      <c r="B1569"/>
    </row>
    <row r="1570" spans="2:2">
      <c r="B1570"/>
    </row>
    <row r="1571" spans="2:2">
      <c r="B1571"/>
    </row>
    <row r="1572" spans="2:2">
      <c r="B1572"/>
    </row>
    <row r="1573" spans="2:2">
      <c r="B1573"/>
    </row>
    <row r="1574" spans="2:2">
      <c r="B1574"/>
    </row>
    <row r="1575" spans="2:2">
      <c r="B1575"/>
    </row>
    <row r="1576" spans="2:2">
      <c r="B1576"/>
    </row>
    <row r="1577" spans="2:2">
      <c r="B1577"/>
    </row>
    <row r="1578" spans="2:2">
      <c r="B1578"/>
    </row>
    <row r="1579" spans="2:2">
      <c r="B1579"/>
    </row>
    <row r="1580" spans="2:2">
      <c r="B1580"/>
    </row>
    <row r="1581" spans="2:2">
      <c r="B1581"/>
    </row>
    <row r="1582" spans="2:2">
      <c r="B1582"/>
    </row>
    <row r="1583" spans="2:2">
      <c r="B1583"/>
    </row>
    <row r="1584" spans="2:2">
      <c r="B1584"/>
    </row>
    <row r="1585" spans="2:2">
      <c r="B1585"/>
    </row>
    <row r="1586" spans="2:2">
      <c r="B1586"/>
    </row>
    <row r="1587" spans="2:2">
      <c r="B1587"/>
    </row>
    <row r="1588" spans="2:2">
      <c r="B1588"/>
    </row>
    <row r="1589" spans="2:2">
      <c r="B1589"/>
    </row>
    <row r="1590" spans="2:2">
      <c r="B1590"/>
    </row>
    <row r="1591" spans="2:2">
      <c r="B1591"/>
    </row>
    <row r="1592" spans="2:2">
      <c r="B1592"/>
    </row>
    <row r="1593" spans="2:2">
      <c r="B1593"/>
    </row>
    <row r="1594" spans="2:2">
      <c r="B1594"/>
    </row>
    <row r="1595" spans="2:2">
      <c r="B1595"/>
    </row>
    <row r="1596" spans="2:2">
      <c r="B1596"/>
    </row>
    <row r="1597" spans="2:2">
      <c r="B1597"/>
    </row>
    <row r="1598" spans="2:2">
      <c r="B1598"/>
    </row>
    <row r="1599" spans="2:2">
      <c r="B1599"/>
    </row>
    <row r="1600" spans="2:2">
      <c r="B1600"/>
    </row>
    <row r="1601" spans="2:2">
      <c r="B1601"/>
    </row>
    <row r="1602" spans="2:2">
      <c r="B1602"/>
    </row>
    <row r="1603" spans="2:2">
      <c r="B1603"/>
    </row>
    <row r="1604" spans="2:2">
      <c r="B1604"/>
    </row>
    <row r="1605" spans="2:2">
      <c r="B1605"/>
    </row>
    <row r="1606" spans="2:2">
      <c r="B1606"/>
    </row>
    <row r="1607" spans="2:2">
      <c r="B1607"/>
    </row>
    <row r="1608" spans="2:2">
      <c r="B1608"/>
    </row>
    <row r="1609" spans="2:2">
      <c r="B1609"/>
    </row>
    <row r="1610" spans="2:2">
      <c r="B1610"/>
    </row>
    <row r="1611" spans="2:2">
      <c r="B1611"/>
    </row>
    <row r="1612" spans="2:2">
      <c r="B1612"/>
    </row>
    <row r="1613" spans="2:2">
      <c r="B1613"/>
    </row>
    <row r="1614" spans="2:2">
      <c r="B1614"/>
    </row>
    <row r="1615" spans="2:2">
      <c r="B1615"/>
    </row>
    <row r="1616" spans="2:2">
      <c r="B1616"/>
    </row>
    <row r="1617" spans="2:2">
      <c r="B1617"/>
    </row>
    <row r="1618" spans="2:2">
      <c r="B1618"/>
    </row>
    <row r="1619" spans="2:2">
      <c r="B1619"/>
    </row>
    <row r="1620" spans="2:2">
      <c r="B1620"/>
    </row>
    <row r="1621" spans="2:2">
      <c r="B1621"/>
    </row>
    <row r="1622" spans="2:2">
      <c r="B1622"/>
    </row>
    <row r="1623" spans="2:2">
      <c r="B1623"/>
    </row>
    <row r="1624" spans="2:2">
      <c r="B1624"/>
    </row>
    <row r="1625" spans="2:2">
      <c r="B1625"/>
    </row>
    <row r="1626" spans="2:2">
      <c r="B1626"/>
    </row>
    <row r="1627" spans="2:2">
      <c r="B1627"/>
    </row>
    <row r="1628" spans="2:2">
      <c r="B1628"/>
    </row>
    <row r="1629" spans="2:2">
      <c r="B1629"/>
    </row>
    <row r="1630" spans="2:2">
      <c r="B1630"/>
    </row>
    <row r="1631" spans="2:2">
      <c r="B1631"/>
    </row>
    <row r="1632" spans="2:2">
      <c r="B1632"/>
    </row>
    <row r="1633" spans="2:2">
      <c r="B1633"/>
    </row>
    <row r="1634" spans="2:2">
      <c r="B1634"/>
    </row>
    <row r="1635" spans="2:2">
      <c r="B1635"/>
    </row>
    <row r="1636" spans="2:2">
      <c r="B1636"/>
    </row>
    <row r="1637" spans="2:2">
      <c r="B1637"/>
    </row>
    <row r="1638" spans="2:2">
      <c r="B1638"/>
    </row>
    <row r="1639" spans="2:2">
      <c r="B1639"/>
    </row>
    <row r="1640" spans="2:2">
      <c r="B1640"/>
    </row>
    <row r="1641" spans="2:2">
      <c r="B1641"/>
    </row>
    <row r="1642" spans="2:2">
      <c r="B1642"/>
    </row>
    <row r="1643" spans="2:2">
      <c r="B1643"/>
    </row>
    <row r="1644" spans="2:2">
      <c r="B1644"/>
    </row>
    <row r="1645" spans="2:2">
      <c r="B1645"/>
    </row>
    <row r="1646" spans="2:2">
      <c r="B1646"/>
    </row>
    <row r="1647" spans="2:2">
      <c r="B1647"/>
    </row>
    <row r="1648" spans="2:2">
      <c r="B1648"/>
    </row>
    <row r="1649" spans="2:2">
      <c r="B1649"/>
    </row>
    <row r="1650" spans="2:2">
      <c r="B1650"/>
    </row>
    <row r="1651" spans="2:2">
      <c r="B1651"/>
    </row>
    <row r="1652" spans="2:2">
      <c r="B1652"/>
    </row>
    <row r="1653" spans="2:2">
      <c r="B1653"/>
    </row>
    <row r="1654" spans="2:2">
      <c r="B1654"/>
    </row>
    <row r="1655" spans="2:2">
      <c r="B1655"/>
    </row>
    <row r="1656" spans="2:2">
      <c r="B1656"/>
    </row>
    <row r="1657" spans="2:2">
      <c r="B1657"/>
    </row>
    <row r="1658" spans="2:2">
      <c r="B1658"/>
    </row>
    <row r="1659" spans="2:2">
      <c r="B1659"/>
    </row>
    <row r="1660" spans="2:2">
      <c r="B1660"/>
    </row>
    <row r="1661" spans="2:2">
      <c r="B1661"/>
    </row>
    <row r="1662" spans="2:2">
      <c r="B1662"/>
    </row>
    <row r="1663" spans="2:2">
      <c r="B1663"/>
    </row>
    <row r="1664" spans="2:2">
      <c r="B1664"/>
    </row>
    <row r="1665" spans="2:2">
      <c r="B1665"/>
    </row>
    <row r="1666" spans="2:2">
      <c r="B1666"/>
    </row>
    <row r="1667" spans="2:2">
      <c r="B1667"/>
    </row>
    <row r="1668" spans="2:2">
      <c r="B1668"/>
    </row>
    <row r="1669" spans="2:2">
      <c r="B1669"/>
    </row>
    <row r="1670" spans="2:2">
      <c r="B1670"/>
    </row>
    <row r="1671" spans="2:2">
      <c r="B1671"/>
    </row>
    <row r="1672" spans="2:2">
      <c r="B1672"/>
    </row>
    <row r="1673" spans="2:2">
      <c r="B1673"/>
    </row>
    <row r="1674" spans="2:2">
      <c r="B1674"/>
    </row>
    <row r="1675" spans="2:2">
      <c r="B1675"/>
    </row>
    <row r="1676" spans="2:2">
      <c r="B1676"/>
    </row>
    <row r="1677" spans="2:2">
      <c r="B1677"/>
    </row>
    <row r="1678" spans="2:2">
      <c r="B1678"/>
    </row>
    <row r="1679" spans="2:2">
      <c r="B1679"/>
    </row>
    <row r="1680" spans="2:2">
      <c r="B1680"/>
    </row>
    <row r="1681" spans="2:2">
      <c r="B1681"/>
    </row>
    <row r="1682" spans="2:2">
      <c r="B1682"/>
    </row>
    <row r="1683" spans="2:2">
      <c r="B1683"/>
    </row>
    <row r="1684" spans="2:2">
      <c r="B1684"/>
    </row>
    <row r="1685" spans="2:2">
      <c r="B1685"/>
    </row>
    <row r="1686" spans="2:2">
      <c r="B1686"/>
    </row>
    <row r="1687" spans="2:2">
      <c r="B1687"/>
    </row>
    <row r="1688" spans="2:2">
      <c r="B1688"/>
    </row>
    <row r="1689" spans="2:2">
      <c r="B1689"/>
    </row>
    <row r="1690" spans="2:2">
      <c r="B1690"/>
    </row>
    <row r="1691" spans="2:2">
      <c r="B1691"/>
    </row>
    <row r="1692" spans="2:2">
      <c r="B1692"/>
    </row>
    <row r="1693" spans="2:2">
      <c r="B1693"/>
    </row>
    <row r="1694" spans="2:2">
      <c r="B1694"/>
    </row>
    <row r="1695" spans="2:2">
      <c r="B1695"/>
    </row>
    <row r="1696" spans="2:2">
      <c r="B1696"/>
    </row>
    <row r="1697" spans="2:2">
      <c r="B1697"/>
    </row>
    <row r="1698" spans="2:2">
      <c r="B1698"/>
    </row>
    <row r="1699" spans="2:2">
      <c r="B1699"/>
    </row>
    <row r="1700" spans="2:2">
      <c r="B1700"/>
    </row>
    <row r="1701" spans="2:2">
      <c r="B1701"/>
    </row>
    <row r="1702" spans="2:2">
      <c r="B1702"/>
    </row>
    <row r="1703" spans="2:2">
      <c r="B1703"/>
    </row>
    <row r="1704" spans="2:2">
      <c r="B1704"/>
    </row>
    <row r="1705" spans="2:2">
      <c r="B1705"/>
    </row>
    <row r="1706" spans="2:2">
      <c r="B1706"/>
    </row>
    <row r="1707" spans="2:2">
      <c r="B1707"/>
    </row>
    <row r="1708" spans="2:2">
      <c r="B1708"/>
    </row>
    <row r="1709" spans="2:2">
      <c r="B1709"/>
    </row>
    <row r="1710" spans="2:2">
      <c r="B1710"/>
    </row>
    <row r="1711" spans="2:2">
      <c r="B1711"/>
    </row>
    <row r="1712" spans="2:2">
      <c r="B1712"/>
    </row>
    <row r="1713" spans="2:2">
      <c r="B1713"/>
    </row>
    <row r="1714" spans="2:2">
      <c r="B1714"/>
    </row>
    <row r="1715" spans="2:2">
      <c r="B1715"/>
    </row>
    <row r="1716" spans="2:2">
      <c r="B1716"/>
    </row>
    <row r="1717" spans="2:2">
      <c r="B1717"/>
    </row>
    <row r="1718" spans="2:2">
      <c r="B1718"/>
    </row>
    <row r="1719" spans="2:2">
      <c r="B1719"/>
    </row>
    <row r="1720" spans="2:2">
      <c r="B1720"/>
    </row>
    <row r="1721" spans="2:2">
      <c r="B1721"/>
    </row>
    <row r="1722" spans="2:2">
      <c r="B1722"/>
    </row>
    <row r="1723" spans="2:2">
      <c r="B1723"/>
    </row>
    <row r="1724" spans="2:2">
      <c r="B1724"/>
    </row>
    <row r="1725" spans="2:2">
      <c r="B1725"/>
    </row>
    <row r="1726" spans="2:2">
      <c r="B1726"/>
    </row>
    <row r="1727" spans="2:2">
      <c r="B1727"/>
    </row>
    <row r="1728" spans="2:2">
      <c r="B1728"/>
    </row>
    <row r="1729" spans="2:2">
      <c r="B1729"/>
    </row>
    <row r="1730" spans="2:2">
      <c r="B1730"/>
    </row>
    <row r="1731" spans="2:2">
      <c r="B1731"/>
    </row>
    <row r="1732" spans="2:2">
      <c r="B1732"/>
    </row>
    <row r="1733" spans="2:2">
      <c r="B1733"/>
    </row>
    <row r="1734" spans="2:2">
      <c r="B1734"/>
    </row>
    <row r="1735" spans="2:2">
      <c r="B1735"/>
    </row>
    <row r="1736" spans="2:2">
      <c r="B1736"/>
    </row>
    <row r="1737" spans="2:2">
      <c r="B1737"/>
    </row>
    <row r="1738" spans="2:2">
      <c r="B1738"/>
    </row>
    <row r="1739" spans="2:2">
      <c r="B1739"/>
    </row>
    <row r="1740" spans="2:2">
      <c r="B1740"/>
    </row>
    <row r="1741" spans="2:2">
      <c r="B1741"/>
    </row>
    <row r="1742" spans="2:2">
      <c r="B1742"/>
    </row>
    <row r="1743" spans="2:2">
      <c r="B1743"/>
    </row>
    <row r="1744" spans="2:2">
      <c r="B1744"/>
    </row>
    <row r="1745" spans="2:2">
      <c r="B1745"/>
    </row>
    <row r="1746" spans="2:2">
      <c r="B1746"/>
    </row>
    <row r="1747" spans="2:2">
      <c r="B1747"/>
    </row>
    <row r="1748" spans="2:2">
      <c r="B1748"/>
    </row>
    <row r="1749" spans="2:2">
      <c r="B1749"/>
    </row>
    <row r="1750" spans="2:2">
      <c r="B1750"/>
    </row>
    <row r="1751" spans="2:2">
      <c r="B1751"/>
    </row>
    <row r="1752" spans="2:2">
      <c r="B1752"/>
    </row>
    <row r="1753" spans="2:2">
      <c r="B1753"/>
    </row>
    <row r="1754" spans="2:2">
      <c r="B1754"/>
    </row>
    <row r="1755" spans="2:2">
      <c r="B1755"/>
    </row>
    <row r="1756" spans="2:2">
      <c r="B1756"/>
    </row>
    <row r="1757" spans="2:2">
      <c r="B1757"/>
    </row>
    <row r="1758" spans="2:2">
      <c r="B1758"/>
    </row>
    <row r="1759" spans="2:2">
      <c r="B1759"/>
    </row>
    <row r="1760" spans="2:2">
      <c r="B1760"/>
    </row>
    <row r="1761" spans="2:2">
      <c r="B1761"/>
    </row>
    <row r="1762" spans="2:2">
      <c r="B1762"/>
    </row>
    <row r="1763" spans="2:2">
      <c r="B1763"/>
    </row>
    <row r="1764" spans="2:2">
      <c r="B1764"/>
    </row>
    <row r="1765" spans="2:2">
      <c r="B1765"/>
    </row>
    <row r="1766" spans="2:2">
      <c r="B1766"/>
    </row>
    <row r="1767" spans="2:2">
      <c r="B1767"/>
    </row>
    <row r="1768" spans="2:2">
      <c r="B1768"/>
    </row>
    <row r="1769" spans="2:2">
      <c r="B1769"/>
    </row>
    <row r="1770" spans="2:2">
      <c r="B1770"/>
    </row>
    <row r="1771" spans="2:2">
      <c r="B1771"/>
    </row>
    <row r="1772" spans="2:2">
      <c r="B1772"/>
    </row>
    <row r="1773" spans="2:2">
      <c r="B1773"/>
    </row>
    <row r="1774" spans="2:2">
      <c r="B1774"/>
    </row>
    <row r="1775" spans="2:2">
      <c r="B1775"/>
    </row>
    <row r="1776" spans="2:2">
      <c r="B1776"/>
    </row>
    <row r="1777" spans="2:2">
      <c r="B1777"/>
    </row>
    <row r="1778" spans="2:2">
      <c r="B1778"/>
    </row>
    <row r="1779" spans="2:2">
      <c r="B1779"/>
    </row>
    <row r="1780" spans="2:2">
      <c r="B1780"/>
    </row>
    <row r="1781" spans="2:2">
      <c r="B1781"/>
    </row>
    <row r="1782" spans="2:2">
      <c r="B1782"/>
    </row>
    <row r="1783" spans="2:2">
      <c r="B1783"/>
    </row>
    <row r="1784" spans="2:2">
      <c r="B1784"/>
    </row>
    <row r="1785" spans="2:2">
      <c r="B1785"/>
    </row>
    <row r="1786" spans="2:2">
      <c r="B1786"/>
    </row>
    <row r="1787" spans="2:2">
      <c r="B1787"/>
    </row>
    <row r="1788" spans="2:2">
      <c r="B1788"/>
    </row>
    <row r="1789" spans="2:2">
      <c r="B1789"/>
    </row>
    <row r="1790" spans="2:2">
      <c r="B1790"/>
    </row>
    <row r="1791" spans="2:2">
      <c r="B1791"/>
    </row>
    <row r="1792" spans="2:2">
      <c r="B1792"/>
    </row>
    <row r="1793" spans="2:2">
      <c r="B1793"/>
    </row>
    <row r="1794" spans="2:2">
      <c r="B1794"/>
    </row>
    <row r="1795" spans="2:2">
      <c r="B1795"/>
    </row>
    <row r="1796" spans="2:2">
      <c r="B1796"/>
    </row>
    <row r="1797" spans="2:2">
      <c r="B1797"/>
    </row>
    <row r="1798" spans="2:2">
      <c r="B1798"/>
    </row>
    <row r="1799" spans="2:2">
      <c r="B1799"/>
    </row>
    <row r="1800" spans="2:2">
      <c r="B1800"/>
    </row>
    <row r="1801" spans="2:2">
      <c r="B1801"/>
    </row>
    <row r="1802" spans="2:2">
      <c r="B1802"/>
    </row>
    <row r="1803" spans="2:2">
      <c r="B1803"/>
    </row>
    <row r="1804" spans="2:2">
      <c r="B1804"/>
    </row>
    <row r="1805" spans="2:2">
      <c r="B1805"/>
    </row>
    <row r="1806" spans="2:2">
      <c r="B1806"/>
    </row>
    <row r="1807" spans="2:2">
      <c r="B1807"/>
    </row>
    <row r="1808" spans="2:2">
      <c r="B1808"/>
    </row>
    <row r="1809" spans="2:2">
      <c r="B1809"/>
    </row>
    <row r="1810" spans="2:2">
      <c r="B1810"/>
    </row>
    <row r="1811" spans="2:2">
      <c r="B1811"/>
    </row>
    <row r="1812" spans="2:2">
      <c r="B1812"/>
    </row>
    <row r="1813" spans="2:2">
      <c r="B1813"/>
    </row>
    <row r="1814" spans="2:2">
      <c r="B1814"/>
    </row>
    <row r="1815" spans="2:2">
      <c r="B1815"/>
    </row>
    <row r="1816" spans="2:2">
      <c r="B1816"/>
    </row>
    <row r="1817" spans="2:2">
      <c r="B1817"/>
    </row>
    <row r="1818" spans="2:2">
      <c r="B1818"/>
    </row>
    <row r="1819" spans="2:2">
      <c r="B1819"/>
    </row>
    <row r="1820" spans="2:2">
      <c r="B1820"/>
    </row>
    <row r="1821" spans="2:2">
      <c r="B1821"/>
    </row>
    <row r="1822" spans="2:2">
      <c r="B1822"/>
    </row>
    <row r="1823" spans="2:2">
      <c r="B1823"/>
    </row>
    <row r="1824" spans="2:2">
      <c r="B1824"/>
    </row>
    <row r="1825" spans="2:2">
      <c r="B1825"/>
    </row>
    <row r="1826" spans="2:2">
      <c r="B1826"/>
    </row>
    <row r="1827" spans="2:2">
      <c r="B1827"/>
    </row>
    <row r="1828" spans="2:2">
      <c r="B1828"/>
    </row>
    <row r="1829" spans="2:2">
      <c r="B1829"/>
    </row>
    <row r="1830" spans="2:2">
      <c r="B1830"/>
    </row>
    <row r="1831" spans="2:2">
      <c r="B1831"/>
    </row>
    <row r="1832" spans="2:2">
      <c r="B1832"/>
    </row>
    <row r="1833" spans="2:2">
      <c r="B1833"/>
    </row>
    <row r="1834" spans="2:2">
      <c r="B1834"/>
    </row>
    <row r="1835" spans="2:2">
      <c r="B1835"/>
    </row>
    <row r="1836" spans="2:2">
      <c r="B1836"/>
    </row>
    <row r="1837" spans="2:2">
      <c r="B1837"/>
    </row>
    <row r="1838" spans="2:2">
      <c r="B1838"/>
    </row>
    <row r="1839" spans="2:2">
      <c r="B1839"/>
    </row>
    <row r="1840" spans="2:2">
      <c r="B1840"/>
    </row>
    <row r="1841" spans="2:2">
      <c r="B1841"/>
    </row>
    <row r="1842" spans="2:2">
      <c r="B1842"/>
    </row>
    <row r="1843" spans="2:2">
      <c r="B1843"/>
    </row>
  </sheetData>
  <sortState xmlns:xlrd2="http://schemas.microsoft.com/office/spreadsheetml/2017/richdata2" ref="J6:K995">
    <sortCondition ref="J6:J995"/>
  </sortState>
  <conditionalFormatting sqref="G6">
    <cfRule type="expression" dxfId="0" priority="1">
      <formula>AND(SUM(IF(ISODD(ROW(D6:D995)),D6:D995,0))=0,MAX(IF(ISODD(ROW(D6:D995)),D6:D995,0))=0,SUM(IF(ISEVEN(ROW(D6:D995)),D6:D995,0))=2578,LARGE(IF(ISEVEN(ROW(D6:D995)),D6:D995,0),200)=7,MEDIAN(IF(ISEVEN(ROW(D6:D995)),D6:D995,0))=0.5)</formula>
    </cfRule>
  </conditionalFormatting>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5D22D-B560-411C-AD79-2324E163B166}">
  <sheetPr codeName="aq">
    <tabColor theme="9" tint="0.79998168889431442"/>
  </sheetPr>
  <dimension ref="A1:M280"/>
  <sheetViews>
    <sheetView showGridLines="0" topLeftCell="A244" zoomScale="80" zoomScaleNormal="80" workbookViewId="0">
      <selection activeCell="E244" sqref="E244:E253"/>
    </sheetView>
  </sheetViews>
  <sheetFormatPr defaultColWidth="8.83203125" defaultRowHeight="25.8" outlineLevelRow="1"/>
  <cols>
    <col min="1" max="1" width="1.6640625" customWidth="1"/>
    <col min="2" max="2" width="7.21875" customWidth="1"/>
    <col min="3" max="3" width="6.71875" customWidth="1"/>
    <col min="4" max="4" width="4.77734375" customWidth="1"/>
    <col min="5" max="5" width="18.5" customWidth="1"/>
    <col min="6" max="6" width="3" customWidth="1"/>
    <col min="7" max="9" width="14" customWidth="1"/>
    <col min="10" max="10" width="13.6640625" customWidth="1"/>
    <col min="11" max="11" width="8.27734375" customWidth="1"/>
    <col min="12" max="12" width="9.33203125" customWidth="1"/>
    <col min="13" max="13" width="9.83203125" customWidth="1"/>
  </cols>
  <sheetData>
    <row r="1" spans="1:13" ht="15" customHeight="1">
      <c r="A1" t="s">
        <v>0</v>
      </c>
    </row>
    <row r="2" spans="1:13" ht="59.25" customHeight="1">
      <c r="B2" s="97" t="s">
        <v>301</v>
      </c>
      <c r="C2" s="98"/>
      <c r="D2" s="98"/>
      <c r="E2" s="98"/>
      <c r="F2" s="98"/>
      <c r="G2" s="98"/>
      <c r="H2" s="98"/>
      <c r="I2" s="98"/>
      <c r="J2" s="98"/>
      <c r="K2" s="98"/>
      <c r="L2" s="98"/>
      <c r="M2" s="99"/>
    </row>
    <row r="3" spans="1:13" ht="15" customHeight="1">
      <c r="B3" s="9"/>
      <c r="C3" s="9"/>
      <c r="D3" s="9"/>
      <c r="E3" s="10"/>
      <c r="F3" s="9"/>
      <c r="G3" s="9"/>
      <c r="H3" s="9"/>
      <c r="I3" s="9"/>
      <c r="J3" s="9"/>
      <c r="K3" s="9"/>
      <c r="L3" s="9"/>
      <c r="M3" s="9"/>
    </row>
    <row r="4" spans="1:13" ht="33" customHeight="1">
      <c r="B4" s="94" t="s">
        <v>2</v>
      </c>
      <c r="C4" s="95"/>
      <c r="D4" s="95"/>
      <c r="E4" s="95"/>
      <c r="F4" s="95"/>
      <c r="G4" s="95"/>
      <c r="H4" s="95"/>
      <c r="I4" s="95"/>
      <c r="J4" s="95"/>
      <c r="K4" s="13"/>
      <c r="L4" s="100" t="s">
        <v>3</v>
      </c>
      <c r="M4" s="101"/>
    </row>
    <row r="5" spans="1:13" ht="25.95" customHeight="1">
      <c r="E5" s="11"/>
      <c r="K5" s="13"/>
      <c r="L5" s="4"/>
      <c r="M5" s="4"/>
    </row>
    <row r="6" spans="1:13">
      <c r="E6" s="11"/>
      <c r="G6" t="s">
        <v>4</v>
      </c>
      <c r="K6" s="13"/>
      <c r="L6" s="5"/>
      <c r="M6" s="5"/>
    </row>
    <row r="7" spans="1:13">
      <c r="E7" s="11"/>
      <c r="G7" t="s">
        <v>5</v>
      </c>
      <c r="K7" s="13"/>
      <c r="L7" s="5"/>
      <c r="M7" s="5"/>
    </row>
    <row r="8" spans="1:13">
      <c r="E8" s="11"/>
      <c r="K8" s="13"/>
      <c r="L8" s="5"/>
      <c r="M8" s="5"/>
    </row>
    <row r="9" spans="1:13">
      <c r="E9" s="11"/>
      <c r="G9" t="s">
        <v>6</v>
      </c>
      <c r="K9" s="13"/>
      <c r="L9" s="5"/>
      <c r="M9" s="5"/>
    </row>
    <row r="10" spans="1:13">
      <c r="E10" s="11"/>
      <c r="K10" s="13"/>
      <c r="L10" s="5"/>
      <c r="M10" s="5"/>
    </row>
    <row r="11" spans="1:13">
      <c r="E11" s="11"/>
      <c r="K11" s="13"/>
      <c r="L11" s="5"/>
      <c r="M11" s="5"/>
    </row>
    <row r="12" spans="1:13" ht="16.5" customHeight="1">
      <c r="E12" s="11"/>
      <c r="K12" s="13"/>
      <c r="L12" s="5"/>
      <c r="M12" s="5"/>
    </row>
    <row r="13" spans="1:13" ht="33" customHeight="1">
      <c r="E13" s="11"/>
      <c r="L13" s="94" t="s">
        <v>7</v>
      </c>
      <c r="M13" s="95"/>
    </row>
    <row r="14" spans="1:13" ht="15" customHeight="1">
      <c r="E14" s="11"/>
      <c r="K14" s="12"/>
      <c r="L14" s="12"/>
    </row>
    <row r="15" spans="1:13" ht="21.75" customHeight="1">
      <c r="B15" s="94" t="s">
        <v>8</v>
      </c>
      <c r="C15" s="95"/>
      <c r="D15" s="95"/>
      <c r="E15" s="95"/>
      <c r="F15" s="95"/>
      <c r="G15" s="95"/>
      <c r="H15" s="95"/>
      <c r="I15" s="95"/>
      <c r="J15" s="95"/>
      <c r="K15" s="12"/>
      <c r="L15" s="12"/>
    </row>
    <row r="16" spans="1:13" ht="27.75" customHeight="1">
      <c r="B16" s="96" t="s">
        <v>9</v>
      </c>
      <c r="C16" s="96"/>
      <c r="D16" s="96"/>
      <c r="E16" s="96"/>
      <c r="F16" s="96"/>
      <c r="G16" s="96"/>
      <c r="H16" s="96"/>
      <c r="I16" s="96"/>
      <c r="J16" s="96"/>
      <c r="K16" s="12"/>
      <c r="L16" s="12"/>
    </row>
    <row r="17" spans="2:13" ht="27.75" customHeight="1">
      <c r="B17" s="96"/>
      <c r="C17" s="96"/>
      <c r="D17" s="96"/>
      <c r="E17" s="96"/>
      <c r="F17" s="96"/>
      <c r="G17" s="96"/>
      <c r="H17" s="96"/>
      <c r="I17" s="96"/>
      <c r="J17" s="96"/>
      <c r="K17" s="12"/>
      <c r="L17" s="12"/>
    </row>
    <row r="18" spans="2:13" ht="27.75" customHeight="1">
      <c r="B18" s="96"/>
      <c r="C18" s="96"/>
      <c r="D18" s="96"/>
      <c r="E18" s="96"/>
      <c r="F18" s="96"/>
      <c r="G18" s="96"/>
      <c r="H18" s="96"/>
      <c r="I18" s="96"/>
      <c r="J18" s="96"/>
      <c r="K18" s="12"/>
      <c r="L18" s="12"/>
    </row>
    <row r="19" spans="2:13" ht="27.75" customHeight="1">
      <c r="B19" s="96"/>
      <c r="C19" s="96"/>
      <c r="D19" s="96"/>
      <c r="E19" s="96"/>
      <c r="F19" s="96"/>
      <c r="G19" s="96"/>
      <c r="H19" s="96"/>
      <c r="I19" s="96"/>
      <c r="J19" s="96"/>
      <c r="K19" s="12"/>
      <c r="L19" s="12"/>
    </row>
    <row r="20" spans="2:13" ht="27.75" customHeight="1">
      <c r="B20" s="96"/>
      <c r="C20" s="96"/>
      <c r="D20" s="96"/>
      <c r="E20" s="96"/>
      <c r="F20" s="96"/>
      <c r="G20" s="96"/>
      <c r="H20" s="96"/>
      <c r="I20" s="96"/>
      <c r="J20" s="96"/>
    </row>
    <row r="21" spans="2:13" ht="15" customHeight="1">
      <c r="B21" s="14"/>
      <c r="C21" s="14"/>
      <c r="D21" s="14"/>
      <c r="E21" s="14"/>
      <c r="F21" s="14"/>
      <c r="G21" s="14"/>
      <c r="H21" s="14"/>
      <c r="I21" s="14"/>
      <c r="J21" s="14"/>
      <c r="K21" s="14"/>
      <c r="L21" s="14"/>
      <c r="M21" s="14"/>
    </row>
    <row r="22" spans="2:13" ht="21.75" customHeight="1">
      <c r="B22" s="94" t="s">
        <v>10</v>
      </c>
      <c r="C22" s="95"/>
      <c r="D22" s="95"/>
      <c r="E22" s="95"/>
      <c r="F22" s="95"/>
      <c r="G22" s="95"/>
      <c r="H22" s="95"/>
      <c r="I22" s="95"/>
      <c r="J22" s="95"/>
      <c r="K22" s="14"/>
      <c r="L22" s="14"/>
      <c r="M22" s="14"/>
    </row>
    <row r="23" spans="2:13" ht="15" customHeight="1">
      <c r="B23" s="16"/>
      <c r="C23" s="16"/>
      <c r="D23" s="17"/>
      <c r="E23" s="18"/>
      <c r="F23" s="17"/>
      <c r="G23" s="17"/>
      <c r="H23" s="17"/>
      <c r="I23" s="17"/>
      <c r="J23" s="17"/>
      <c r="K23" s="9"/>
      <c r="L23" s="9"/>
      <c r="M23" s="9"/>
    </row>
    <row r="24" spans="2:13" s="7" customFormat="1" ht="15" customHeight="1">
      <c r="B24" s="43" t="s">
        <v>11</v>
      </c>
      <c r="C24" s="43"/>
      <c r="D24" s="43"/>
      <c r="E24" s="43"/>
      <c r="F24" s="43"/>
      <c r="G24" s="43"/>
      <c r="H24" s="43"/>
      <c r="I24" s="43"/>
      <c r="J24" s="43"/>
      <c r="K24" s="43"/>
      <c r="L24" s="9"/>
      <c r="M24" s="9"/>
    </row>
    <row r="25" spans="2:13" ht="15" customHeight="1" thickBot="1">
      <c r="B25" s="19"/>
      <c r="C25" s="16"/>
      <c r="D25" s="16"/>
      <c r="E25" s="20"/>
      <c r="F25" s="16"/>
      <c r="G25" s="9"/>
      <c r="H25" s="9"/>
      <c r="I25" s="9"/>
      <c r="J25" s="9"/>
      <c r="K25" s="9"/>
      <c r="L25" s="9"/>
      <c r="M25" s="9"/>
    </row>
    <row r="26" spans="2:13" ht="30.75" customHeight="1" thickBot="1">
      <c r="B26" s="1" t="s">
        <v>12</v>
      </c>
      <c r="C26" s="2" t="s">
        <v>13</v>
      </c>
      <c r="D26" s="1" t="s">
        <v>14</v>
      </c>
      <c r="E26" s="1" t="s">
        <v>15</v>
      </c>
      <c r="F26" s="16"/>
      <c r="G26" s="45" t="s">
        <v>10</v>
      </c>
      <c r="H26" s="46"/>
      <c r="I26" s="46"/>
      <c r="J26" s="56"/>
      <c r="K26" s="9"/>
      <c r="L26" s="9"/>
      <c r="M26" s="9"/>
    </row>
    <row r="27" spans="2:13" ht="33.75" customHeight="1">
      <c r="B27" s="21" t="s">
        <v>16</v>
      </c>
      <c r="C27" s="23">
        <v>1</v>
      </c>
      <c r="D27" s="22">
        <v>30</v>
      </c>
      <c r="E27" s="63">
        <f>SUMIFS(TIME!$E$2:$E$1839,TIME!$B$2:$B$1839,"H*",TIME!$D$2:$D$1839,"&gt;="&amp;H37,TIME!$D$2:$D$1839,"&lt;="&amp;H38)</f>
        <v>315</v>
      </c>
      <c r="F27" s="44">
        <f>IF(ISBLANK(Case!E27),0,IF(E27=Case!E27,1,-1))</f>
        <v>0</v>
      </c>
      <c r="G27" s="108" t="s">
        <v>17</v>
      </c>
      <c r="H27" s="109"/>
      <c r="I27" s="109"/>
      <c r="J27" s="110"/>
      <c r="K27" s="9"/>
      <c r="L27" s="9"/>
      <c r="M27" s="9"/>
    </row>
    <row r="28" spans="2:13" ht="33.75" customHeight="1">
      <c r="B28" s="21" t="s">
        <v>18</v>
      </c>
      <c r="C28" s="21" t="s">
        <v>19</v>
      </c>
      <c r="D28" s="22">
        <v>40</v>
      </c>
      <c r="E28" s="63" t="str" cm="1">
        <f t="array" ref="E28">_xlfn.SINGLE(_xlfn._xlws.FILTER(TIME!B2:B1839,ISERROR(_xlfn.XMATCH(TIME!B2:B1839,'Bonus 2, 3'!B5:B58))))</f>
        <v>Julian Fairfax</v>
      </c>
      <c r="F28" s="44">
        <f>IF(ISBLANK(Case!E28),0,IF(E28=Case!E28,1,-1))</f>
        <v>0</v>
      </c>
      <c r="G28" s="111" t="s">
        <v>20</v>
      </c>
      <c r="H28" s="112"/>
      <c r="I28" s="112"/>
      <c r="J28" s="113"/>
      <c r="K28" s="9"/>
      <c r="L28" s="9"/>
      <c r="M28" s="9"/>
    </row>
    <row r="29" spans="2:13" ht="33.75" customHeight="1">
      <c r="B29" s="21" t="s">
        <v>21</v>
      </c>
      <c r="C29" s="21" t="s">
        <v>19</v>
      </c>
      <c r="D29" s="22">
        <v>50</v>
      </c>
      <c r="E29" s="63" t="str">
        <f>Model!$G$2</f>
        <v>Matías Ferrero</v>
      </c>
      <c r="F29" s="44">
        <f>IF(ISBLANK(Case!E29),0,IF(E29=Case!E29,1,-1))</f>
        <v>0</v>
      </c>
      <c r="G29" s="111" t="s">
        <v>22</v>
      </c>
      <c r="H29" s="112"/>
      <c r="I29" s="112"/>
      <c r="J29" s="113"/>
      <c r="K29" s="9"/>
      <c r="L29" s="9"/>
      <c r="M29" s="9"/>
    </row>
    <row r="30" spans="2:13" ht="33.75" customHeight="1">
      <c r="B30" s="21" t="s">
        <v>23</v>
      </c>
      <c r="C30" s="21" t="s">
        <v>19</v>
      </c>
      <c r="D30" s="22">
        <v>70</v>
      </c>
      <c r="E30" s="63" t="s">
        <v>302</v>
      </c>
      <c r="F30" s="44">
        <f>IF(ISBLANK(Case!E30),0,IF(E30=Case!E30,1,-1))</f>
        <v>0</v>
      </c>
      <c r="G30" s="111" t="s">
        <v>24</v>
      </c>
      <c r="H30" s="112"/>
      <c r="I30" s="112"/>
      <c r="J30" s="113"/>
      <c r="K30" s="9"/>
      <c r="L30" s="9"/>
      <c r="M30" s="9"/>
    </row>
    <row r="31" spans="2:13" ht="49.2" customHeight="1">
      <c r="B31" s="21" t="s">
        <v>25</v>
      </c>
      <c r="C31" s="21">
        <v>5</v>
      </c>
      <c r="D31" s="22">
        <v>60</v>
      </c>
      <c r="E31" s="63">
        <v>4</v>
      </c>
      <c r="F31" s="44">
        <f>IF(ISBLANK(Case!E31),0,IF(E31=Case!E31,1,-1))</f>
        <v>0</v>
      </c>
      <c r="G31" s="111" t="s">
        <v>303</v>
      </c>
      <c r="H31" s="112"/>
      <c r="I31" s="112"/>
      <c r="J31" s="113"/>
      <c r="K31" s="9"/>
      <c r="L31" s="9"/>
      <c r="M31" s="9"/>
    </row>
    <row r="32" spans="2:13" ht="15" customHeight="1">
      <c r="B32" s="9"/>
      <c r="C32" s="9"/>
      <c r="D32" s="9"/>
      <c r="E32" s="10"/>
      <c r="F32" s="16"/>
      <c r="G32" s="9"/>
      <c r="H32" s="9"/>
      <c r="I32" s="9"/>
      <c r="J32" s="9"/>
      <c r="K32" s="9"/>
      <c r="L32" s="9"/>
      <c r="M32" s="9"/>
    </row>
    <row r="33" spans="2:13">
      <c r="B33" s="94" t="s">
        <v>27</v>
      </c>
      <c r="C33" s="95"/>
      <c r="D33" s="95"/>
      <c r="E33" s="95"/>
      <c r="F33" s="95"/>
      <c r="G33" s="95"/>
      <c r="H33" s="95"/>
      <c r="I33" s="95"/>
      <c r="J33" s="95"/>
      <c r="K33" s="9"/>
      <c r="L33" s="9"/>
      <c r="M33" s="9"/>
    </row>
    <row r="34" spans="2:13" ht="15" customHeight="1" thickBot="1">
      <c r="B34" s="24"/>
      <c r="C34" s="24"/>
      <c r="D34" s="24"/>
      <c r="E34" s="25"/>
      <c r="F34" s="24"/>
      <c r="G34" s="24"/>
      <c r="H34" s="24"/>
      <c r="I34" s="24"/>
      <c r="J34" s="24"/>
      <c r="K34" s="24"/>
      <c r="L34" s="24"/>
      <c r="M34" s="24"/>
    </row>
    <row r="35" spans="2:13" s="7" customFormat="1" ht="24.75" customHeight="1" thickBot="1">
      <c r="B35" s="64" t="s">
        <v>28</v>
      </c>
      <c r="C35" s="6" t="s">
        <v>29</v>
      </c>
      <c r="D35" s="15"/>
      <c r="E35" s="26"/>
      <c r="F35" s="15"/>
      <c r="G35" s="27"/>
      <c r="H35" s="27"/>
      <c r="I35" s="27"/>
      <c r="J35" s="27"/>
      <c r="L35" s="100" t="s">
        <v>304</v>
      </c>
      <c r="M35" s="101"/>
    </row>
    <row r="36" spans="2:13" s="7" customFormat="1" ht="15" customHeight="1">
      <c r="B36" s="15"/>
      <c r="C36" s="15"/>
      <c r="D36" s="15"/>
      <c r="E36" s="28"/>
      <c r="F36" s="15"/>
      <c r="G36" s="27"/>
      <c r="H36" s="27"/>
      <c r="I36" s="27"/>
      <c r="J36" s="27"/>
      <c r="L36" s="102" cm="1">
        <f t="array" ref="L36">SUMPRODUCT(--(F:F=1),D:D)</f>
        <v>1187</v>
      </c>
      <c r="M36" s="103"/>
    </row>
    <row r="37" spans="2:13" s="7" customFormat="1" ht="15" customHeight="1">
      <c r="B37" s="30" t="s">
        <v>30</v>
      </c>
      <c r="C37" s="15"/>
      <c r="D37" s="15"/>
      <c r="E37" s="28"/>
      <c r="F37" s="15"/>
      <c r="G37" s="27"/>
      <c r="H37" s="50">
        <v>45689</v>
      </c>
      <c r="I37" s="27"/>
      <c r="J37" s="27"/>
      <c r="L37" s="104"/>
      <c r="M37" s="105"/>
    </row>
    <row r="38" spans="2:13" s="7" customFormat="1" ht="15" customHeight="1">
      <c r="B38" s="34" t="s">
        <v>31</v>
      </c>
      <c r="C38" s="15"/>
      <c r="D38" s="27"/>
      <c r="E38" s="27"/>
      <c r="F38" s="15"/>
      <c r="G38" s="27"/>
      <c r="H38" s="50">
        <v>45716</v>
      </c>
      <c r="I38" s="27"/>
      <c r="J38" s="27"/>
      <c r="K38" s="27"/>
      <c r="L38" s="104"/>
      <c r="M38" s="105"/>
    </row>
    <row r="39" spans="2:13" s="7" customFormat="1" ht="15" customHeight="1">
      <c r="B39" s="34" t="s">
        <v>32</v>
      </c>
      <c r="C39" s="15"/>
      <c r="D39" s="27"/>
      <c r="E39" s="27"/>
      <c r="F39" s="15"/>
      <c r="G39" s="27"/>
      <c r="H39" s="51"/>
      <c r="I39" s="27"/>
      <c r="J39" s="27"/>
      <c r="K39" s="27"/>
      <c r="L39" s="106"/>
      <c r="M39" s="107"/>
    </row>
    <row r="40" spans="2:13" s="7" customFormat="1" ht="15" customHeight="1">
      <c r="B40" s="27"/>
      <c r="C40" s="27" t="s">
        <v>33</v>
      </c>
      <c r="D40" s="27"/>
      <c r="E40" s="27"/>
      <c r="F40" s="15"/>
      <c r="G40" s="27"/>
      <c r="H40" s="51"/>
      <c r="I40" s="27"/>
      <c r="J40" s="27"/>
      <c r="K40" s="27"/>
      <c r="L40" s="52"/>
      <c r="M40" s="52"/>
    </row>
    <row r="41" spans="2:13" s="7" customFormat="1" ht="15" customHeight="1" thickBot="1">
      <c r="B41" s="27"/>
      <c r="C41" s="27"/>
      <c r="D41" s="27"/>
      <c r="E41" s="27"/>
      <c r="F41" s="15"/>
      <c r="G41" s="27"/>
      <c r="H41" s="51"/>
      <c r="I41" s="27"/>
      <c r="J41" s="27"/>
      <c r="K41" s="27"/>
      <c r="L41" s="52"/>
      <c r="M41" s="52"/>
    </row>
    <row r="42" spans="2:13" s="7" customFormat="1" ht="15" hidden="1" customHeight="1" outlineLevel="1">
      <c r="B42" s="27"/>
      <c r="C42" s="53" t="s">
        <v>34</v>
      </c>
      <c r="D42" s="27"/>
      <c r="E42" s="27"/>
      <c r="F42" s="15"/>
      <c r="G42" s="27"/>
      <c r="H42" s="51"/>
      <c r="I42" s="27"/>
      <c r="J42" s="27"/>
      <c r="K42" s="27"/>
      <c r="L42" s="52"/>
      <c r="M42" s="52"/>
    </row>
    <row r="43" spans="2:13" s="7" customFormat="1" ht="15" hidden="1" customHeight="1" outlineLevel="1" thickBot="1">
      <c r="B43" s="30"/>
      <c r="C43" s="27"/>
      <c r="D43" s="15"/>
      <c r="E43" s="28"/>
      <c r="F43" s="15"/>
      <c r="G43" s="27"/>
      <c r="H43" s="27"/>
      <c r="I43" s="27"/>
      <c r="J43" s="27"/>
    </row>
    <row r="44" spans="2:13" s="7" customFormat="1" ht="25.5" customHeight="1" collapsed="1" thickBot="1">
      <c r="B44" s="1" t="s">
        <v>12</v>
      </c>
      <c r="C44" s="1" t="s">
        <v>35</v>
      </c>
      <c r="D44" s="1" t="s">
        <v>14</v>
      </c>
      <c r="E44" s="1" t="s">
        <v>15</v>
      </c>
      <c r="F44" s="15"/>
      <c r="G44" s="1" t="s">
        <v>36</v>
      </c>
      <c r="H44" s="1" t="s">
        <v>37</v>
      </c>
      <c r="I44" s="1" t="s">
        <v>38</v>
      </c>
      <c r="M44" s="27"/>
    </row>
    <row r="45" spans="2:13" s="7" customFormat="1" ht="15" customHeight="1">
      <c r="B45" s="27"/>
      <c r="C45" s="27"/>
      <c r="D45" s="27"/>
      <c r="E45" s="31"/>
      <c r="F45" s="15"/>
      <c r="G45" s="27"/>
      <c r="H45" s="27"/>
      <c r="I45" s="27"/>
      <c r="M45" s="27"/>
    </row>
    <row r="46" spans="2:13" s="7" customFormat="1" ht="23.25" customHeight="1">
      <c r="B46" s="33" t="s">
        <v>39</v>
      </c>
      <c r="C46" s="21">
        <v>1</v>
      </c>
      <c r="D46" s="22">
        <v>0</v>
      </c>
      <c r="E46" s="63" cm="1">
        <f t="array" ref="E46">SUM(SUMIFS(
   TIME!$E$2:$E$1839,
   TIME!$B$2:$B$1839,G46:I46,
   TIME!$D$2:$D$1839,"&gt;="&amp;$H$37,
   TIME!$D$2:$D$1839,"&lt;="&amp;$H$38))</f>
        <v>229</v>
      </c>
      <c r="F46" s="44">
        <f>IF(ISBLANK(Case!E46),0,IF(E46=Case!E46,1,-1))</f>
        <v>1</v>
      </c>
      <c r="G46" s="21" t="s">
        <v>40</v>
      </c>
      <c r="H46" s="21" t="s">
        <v>41</v>
      </c>
      <c r="I46" s="21" t="s">
        <v>42</v>
      </c>
      <c r="J46" s="27"/>
      <c r="M46" s="27"/>
    </row>
    <row r="47" spans="2:13" s="7" customFormat="1" ht="15" customHeight="1">
      <c r="B47" s="27"/>
      <c r="C47" s="27"/>
      <c r="D47" s="27"/>
      <c r="E47" s="27"/>
      <c r="F47" s="15"/>
      <c r="G47" s="32"/>
      <c r="H47" s="32"/>
      <c r="I47" s="32"/>
      <c r="M47" s="27"/>
    </row>
    <row r="48" spans="2:13" s="7" customFormat="1" ht="23.25" customHeight="1">
      <c r="B48" s="21">
        <v>1</v>
      </c>
      <c r="C48" s="21">
        <v>1</v>
      </c>
      <c r="D48" s="35">
        <v>4</v>
      </c>
      <c r="E48" s="63" cm="1">
        <f t="array" ref="E48">SUM(SUMIFS(
   TIME!$E$2:$E$1839,
   TIME!$B$2:$B$1839,G48:I48,
   TIME!$D$2:$D$1839,"&gt;="&amp;$H$37,
   TIME!$D$2:$D$1839,"&lt;="&amp;$H$38))</f>
        <v>226</v>
      </c>
      <c r="F48" s="44">
        <f>IF(ISBLANK(Case!E48),0,IF(E48=Case!E48,1,-1))</f>
        <v>1</v>
      </c>
      <c r="G48" s="21" t="s">
        <v>43</v>
      </c>
      <c r="H48" s="21" t="s">
        <v>44</v>
      </c>
      <c r="I48" s="21" t="s">
        <v>45</v>
      </c>
      <c r="J48" s="27"/>
      <c r="M48" s="27"/>
    </row>
    <row r="49" spans="2:13" s="7" customFormat="1" ht="23.25" customHeight="1">
      <c r="B49" s="21">
        <v>2</v>
      </c>
      <c r="C49" s="21">
        <v>1</v>
      </c>
      <c r="D49" s="35">
        <v>4</v>
      </c>
      <c r="E49" s="63" cm="1">
        <f t="array" ref="E49">SUM(SUMIFS(
   TIME!$E$2:$E$1839,
   TIME!$B$2:$B$1839,G49:I49,
   TIME!$D$2:$D$1839,"&gt;="&amp;$H$37,
   TIME!$D$2:$D$1839,"&lt;="&amp;$H$38))</f>
        <v>196</v>
      </c>
      <c r="F49" s="44">
        <f>IF(ISBLANK(Case!E49),0,IF(E49=Case!E49,1,-1))</f>
        <v>1</v>
      </c>
      <c r="G49" s="21" t="s">
        <v>46</v>
      </c>
      <c r="H49" s="21" t="s">
        <v>47</v>
      </c>
      <c r="I49" s="21" t="s">
        <v>48</v>
      </c>
      <c r="J49" s="27"/>
      <c r="K49" s="27"/>
      <c r="L49" s="27"/>
      <c r="M49" s="27"/>
    </row>
    <row r="50" spans="2:13" s="7" customFormat="1" ht="23.25" customHeight="1">
      <c r="B50" s="21">
        <v>3</v>
      </c>
      <c r="C50" s="21">
        <v>1</v>
      </c>
      <c r="D50" s="35">
        <v>4</v>
      </c>
      <c r="E50" s="63" cm="1">
        <f t="array" ref="E50">SUM(SUMIFS(
   TIME!$E$2:$E$1839,
   TIME!$B$2:$B$1839,G50:I50,
   TIME!$D$2:$D$1839,"&gt;="&amp;$H$37,
   TIME!$D$2:$D$1839,"&lt;="&amp;$H$38))</f>
        <v>176</v>
      </c>
      <c r="F50" s="44">
        <f>IF(ISBLANK(Case!E50),0,IF(E50=Case!E50,1,-1))</f>
        <v>1</v>
      </c>
      <c r="G50" s="21" t="s">
        <v>49</v>
      </c>
      <c r="H50" s="21" t="s">
        <v>50</v>
      </c>
      <c r="I50" s="21" t="s">
        <v>51</v>
      </c>
      <c r="J50" s="27"/>
      <c r="K50" s="8"/>
      <c r="L50" s="8"/>
      <c r="M50" s="8"/>
    </row>
    <row r="51" spans="2:13" s="7" customFormat="1" ht="23.25" customHeight="1">
      <c r="B51" s="21">
        <v>4</v>
      </c>
      <c r="C51" s="21">
        <v>1</v>
      </c>
      <c r="D51" s="35">
        <v>4</v>
      </c>
      <c r="E51" s="63" cm="1">
        <f t="array" ref="E51">SUM(SUMIFS(
   TIME!$E$2:$E$1839,
   TIME!$B$2:$B$1839,G51:I51,
   TIME!$D$2:$D$1839,"&gt;="&amp;$H$37,
   TIME!$D$2:$D$1839,"&lt;="&amp;$H$38))</f>
        <v>136</v>
      </c>
      <c r="F51" s="44">
        <f>IF(ISBLANK(Case!E51),0,IF(E51=Case!E51,1,-1))</f>
        <v>1</v>
      </c>
      <c r="G51" s="21" t="s">
        <v>52</v>
      </c>
      <c r="H51" s="21" t="s">
        <v>53</v>
      </c>
      <c r="I51" s="21" t="s">
        <v>54</v>
      </c>
      <c r="J51" s="27"/>
      <c r="K51" s="8"/>
      <c r="L51" s="8"/>
      <c r="M51" s="8"/>
    </row>
    <row r="52" spans="2:13" s="7" customFormat="1" ht="23.25" customHeight="1">
      <c r="B52" s="21">
        <v>5</v>
      </c>
      <c r="C52" s="21">
        <v>1</v>
      </c>
      <c r="D52" s="35">
        <v>4</v>
      </c>
      <c r="E52" s="63" cm="1">
        <f t="array" ref="E52">SUM(SUMIFS(
   TIME!$E$2:$E$1839,
   TIME!$B$2:$B$1839,G52:I52,
   TIME!$D$2:$D$1839,"&gt;="&amp;$H$37,
   TIME!$D$2:$D$1839,"&lt;="&amp;$H$38))</f>
        <v>169</v>
      </c>
      <c r="F52" s="44">
        <f>IF(ISBLANK(Case!E52),0,IF(E52=Case!E52,1,-1))</f>
        <v>1</v>
      </c>
      <c r="G52" s="21" t="s">
        <v>55</v>
      </c>
      <c r="H52" s="21" t="s">
        <v>56</v>
      </c>
      <c r="I52" s="21" t="s">
        <v>52</v>
      </c>
      <c r="J52" s="27"/>
      <c r="K52" s="8"/>
      <c r="L52" s="8"/>
      <c r="M52" s="8"/>
    </row>
    <row r="53" spans="2:13" s="7" customFormat="1" ht="23.25" customHeight="1">
      <c r="B53" s="21">
        <v>6</v>
      </c>
      <c r="C53" s="21">
        <v>1</v>
      </c>
      <c r="D53" s="35">
        <v>4</v>
      </c>
      <c r="E53" s="63" cm="1">
        <f t="array" ref="E53">SUM(SUMIFS(
   TIME!$E$2:$E$1839,
   TIME!$B$2:$B$1839,G53:I53,
   TIME!$D$2:$D$1839,"&gt;="&amp;$H$37,
   TIME!$D$2:$D$1839,"&lt;="&amp;$H$38))</f>
        <v>229</v>
      </c>
      <c r="F53" s="44">
        <f>IF(ISBLANK(Case!E53),0,IF(E53=Case!E53,1,-1))</f>
        <v>1</v>
      </c>
      <c r="G53" s="21" t="s">
        <v>57</v>
      </c>
      <c r="H53" s="21" t="s">
        <v>58</v>
      </c>
      <c r="I53" s="21" t="s">
        <v>59</v>
      </c>
      <c r="J53" s="27"/>
      <c r="K53" s="8"/>
      <c r="L53" s="8"/>
      <c r="M53" s="8"/>
    </row>
    <row r="54" spans="2:13" s="7" customFormat="1" ht="23.25" customHeight="1">
      <c r="B54" s="21">
        <v>7</v>
      </c>
      <c r="C54" s="21">
        <v>1</v>
      </c>
      <c r="D54" s="35">
        <v>4</v>
      </c>
      <c r="E54" s="63" cm="1">
        <f t="array" ref="E54">SUM(SUMIFS(
   TIME!$E$2:$E$1839,
   TIME!$B$2:$B$1839,G54:I54,
   TIME!$D$2:$D$1839,"&gt;="&amp;$H$37,
   TIME!$D$2:$D$1839,"&lt;="&amp;$H$38))</f>
        <v>181</v>
      </c>
      <c r="F54" s="44">
        <f>IF(ISBLANK(Case!E54),0,IF(E54=Case!E54,1,-1))</f>
        <v>1</v>
      </c>
      <c r="G54" s="21" t="s">
        <v>60</v>
      </c>
      <c r="H54" s="21" t="s">
        <v>56</v>
      </c>
      <c r="I54" s="21" t="s">
        <v>50</v>
      </c>
      <c r="J54" s="27"/>
      <c r="K54" s="8"/>
      <c r="L54" s="8"/>
      <c r="M54" s="8"/>
    </row>
    <row r="55" spans="2:13" s="7" customFormat="1" ht="23.25" customHeight="1">
      <c r="B55" s="21">
        <v>8</v>
      </c>
      <c r="C55" s="21">
        <v>1</v>
      </c>
      <c r="D55" s="35">
        <v>4</v>
      </c>
      <c r="E55" s="63" cm="1">
        <f t="array" ref="E55">SUM(SUMIFS(
   TIME!$E$2:$E$1839,
   TIME!$B$2:$B$1839,G55:I55,
   TIME!$D$2:$D$1839,"&gt;="&amp;$H$37,
   TIME!$D$2:$D$1839,"&lt;="&amp;$H$38))</f>
        <v>191</v>
      </c>
      <c r="F55" s="44">
        <f>IF(ISBLANK(Case!E55),0,IF(E55=Case!E55,1,-1))</f>
        <v>1</v>
      </c>
      <c r="G55" s="21" t="s">
        <v>61</v>
      </c>
      <c r="H55" s="21" t="s">
        <v>62</v>
      </c>
      <c r="I55" s="21" t="s">
        <v>50</v>
      </c>
      <c r="J55" s="27"/>
      <c r="K55" s="8"/>
      <c r="L55" s="8"/>
      <c r="M55" s="8"/>
    </row>
    <row r="56" spans="2:13" s="7" customFormat="1" ht="23.25" customHeight="1">
      <c r="B56" s="21">
        <v>9</v>
      </c>
      <c r="C56" s="21">
        <v>1</v>
      </c>
      <c r="D56" s="35">
        <v>4</v>
      </c>
      <c r="E56" s="63" cm="1">
        <f t="array" ref="E56">SUM(SUMIFS(
   TIME!$E$2:$E$1839,
   TIME!$B$2:$B$1839,G56:I56,
   TIME!$D$2:$D$1839,"&gt;="&amp;$H$37,
   TIME!$D$2:$D$1839,"&lt;="&amp;$H$38))</f>
        <v>194</v>
      </c>
      <c r="F56" s="44">
        <f>IF(ISBLANK(Case!E56),0,IF(E56=Case!E56,1,-1))</f>
        <v>1</v>
      </c>
      <c r="G56" s="21" t="s">
        <v>63</v>
      </c>
      <c r="H56" s="21" t="s">
        <v>45</v>
      </c>
      <c r="I56" s="21" t="s">
        <v>64</v>
      </c>
      <c r="J56" s="27"/>
      <c r="K56" s="8"/>
      <c r="L56" s="8"/>
      <c r="M56" s="8"/>
    </row>
    <row r="57" spans="2:13" s="7" customFormat="1" ht="23.25" customHeight="1">
      <c r="B57" s="21">
        <v>10</v>
      </c>
      <c r="C57" s="21">
        <v>1</v>
      </c>
      <c r="D57" s="35">
        <v>4</v>
      </c>
      <c r="E57" s="63" cm="1">
        <f t="array" ref="E57">SUM(SUMIFS(
   TIME!$E$2:$E$1839,
   TIME!$B$2:$B$1839,G57:I57,
   TIME!$D$2:$D$1839,"&gt;="&amp;$H$37,
   TIME!$D$2:$D$1839,"&lt;="&amp;$H$38))</f>
        <v>217</v>
      </c>
      <c r="F57" s="44">
        <f>IF(ISBLANK(Case!E57),0,IF(E57=Case!E57,1,-1))</f>
        <v>1</v>
      </c>
      <c r="G57" s="21" t="s">
        <v>42</v>
      </c>
      <c r="H57" s="21" t="s">
        <v>65</v>
      </c>
      <c r="I57" s="21" t="s">
        <v>43</v>
      </c>
      <c r="J57" s="27"/>
      <c r="K57" s="8"/>
      <c r="L57" s="8"/>
      <c r="M57" s="8"/>
    </row>
    <row r="58" spans="2:13" s="7" customFormat="1" ht="15" customHeight="1">
      <c r="B58" s="27"/>
      <c r="C58" s="27"/>
      <c r="D58" s="27"/>
      <c r="E58" s="27"/>
      <c r="F58" s="15"/>
      <c r="G58" s="27"/>
      <c r="H58" s="27"/>
      <c r="I58" s="27"/>
      <c r="J58" s="27"/>
      <c r="K58" s="8"/>
      <c r="L58" s="8"/>
      <c r="M58" s="8"/>
    </row>
    <row r="59" spans="2:13" s="7" customFormat="1" ht="15" customHeight="1" thickBot="1">
      <c r="B59" s="27"/>
      <c r="C59" s="27"/>
      <c r="D59" s="27"/>
      <c r="E59" s="27"/>
      <c r="F59" s="15"/>
      <c r="G59" s="27"/>
      <c r="H59" s="27"/>
      <c r="I59" s="27"/>
      <c r="J59" s="27"/>
      <c r="K59" s="8"/>
      <c r="L59" s="8"/>
      <c r="M59" s="8"/>
    </row>
    <row r="60" spans="2:13" s="7" customFormat="1" ht="25.5" customHeight="1" thickBot="1">
      <c r="B60" s="64" t="s">
        <v>66</v>
      </c>
      <c r="C60" s="6" t="s">
        <v>67</v>
      </c>
      <c r="D60" s="27"/>
      <c r="E60" s="34"/>
      <c r="F60" s="15"/>
      <c r="G60" s="27"/>
      <c r="H60" s="27"/>
      <c r="I60" s="27"/>
      <c r="J60" s="27"/>
      <c r="K60" s="27"/>
      <c r="L60" s="27"/>
      <c r="M60" s="27"/>
    </row>
    <row r="61" spans="2:13" s="7" customFormat="1" ht="15" customHeight="1">
      <c r="B61" s="30"/>
      <c r="C61" s="27"/>
      <c r="D61" s="27"/>
      <c r="E61" s="27"/>
      <c r="F61" s="15"/>
      <c r="G61" s="27"/>
      <c r="H61" s="27"/>
      <c r="I61" s="27"/>
      <c r="J61" s="27"/>
      <c r="K61" s="27"/>
      <c r="L61" s="27"/>
      <c r="M61" s="27"/>
    </row>
    <row r="62" spans="2:13" s="7" customFormat="1" ht="15" customHeight="1">
      <c r="B62" s="30" t="s">
        <v>68</v>
      </c>
      <c r="C62" s="15"/>
      <c r="D62" s="27"/>
      <c r="E62" s="27"/>
      <c r="F62" s="15"/>
      <c r="G62" s="27"/>
      <c r="H62" s="27"/>
      <c r="I62" s="27"/>
      <c r="J62" s="27"/>
      <c r="K62" s="27"/>
      <c r="L62" s="27"/>
      <c r="M62" s="27"/>
    </row>
    <row r="63" spans="2:13" s="7" customFormat="1" ht="15" customHeight="1">
      <c r="B63" s="30" t="s">
        <v>69</v>
      </c>
      <c r="C63" s="15"/>
      <c r="D63" s="27"/>
      <c r="E63" s="27"/>
      <c r="F63" s="15"/>
      <c r="G63" s="27"/>
      <c r="H63" s="27"/>
      <c r="I63" s="27"/>
      <c r="J63" s="27"/>
      <c r="K63" s="27"/>
      <c r="L63" s="27"/>
      <c r="M63" s="27"/>
    </row>
    <row r="64" spans="2:13" s="7" customFormat="1" ht="15" customHeight="1">
      <c r="B64" s="30"/>
      <c r="C64" s="27" t="s">
        <v>70</v>
      </c>
      <c r="D64" s="27"/>
      <c r="E64" s="27"/>
      <c r="F64" s="15"/>
      <c r="G64" s="27"/>
      <c r="H64" s="27"/>
      <c r="I64" s="27"/>
      <c r="J64" s="27"/>
      <c r="K64" s="27"/>
      <c r="L64" s="27"/>
      <c r="M64" s="27"/>
    </row>
    <row r="65" spans="2:13" s="7" customFormat="1" ht="15" customHeight="1">
      <c r="B65" s="30"/>
      <c r="C65" s="27" t="s">
        <v>305</v>
      </c>
      <c r="D65" s="27"/>
      <c r="E65" s="27"/>
      <c r="F65" s="15"/>
      <c r="G65" s="27"/>
      <c r="H65" s="27"/>
      <c r="I65" s="27"/>
      <c r="J65" s="27"/>
      <c r="K65" s="27"/>
      <c r="L65" s="27"/>
      <c r="M65" s="27"/>
    </row>
    <row r="66" spans="2:13" s="7" customFormat="1" ht="15" customHeight="1" thickBot="1">
      <c r="B66" s="30"/>
      <c r="C66" s="27"/>
      <c r="D66" s="27"/>
      <c r="E66" s="27"/>
      <c r="F66" s="15"/>
      <c r="G66" s="27"/>
      <c r="H66" s="27"/>
      <c r="I66" s="27"/>
      <c r="J66" s="27"/>
      <c r="K66" s="27"/>
      <c r="L66" s="27"/>
      <c r="M66" s="27"/>
    </row>
    <row r="67" spans="2:13" s="7" customFormat="1" ht="15" hidden="1" customHeight="1" outlineLevel="1">
      <c r="B67" s="30"/>
      <c r="C67" s="53" t="s">
        <v>72</v>
      </c>
      <c r="D67" s="27"/>
      <c r="E67" s="27"/>
      <c r="F67" s="15"/>
      <c r="G67" s="27"/>
      <c r="H67" s="27"/>
      <c r="I67" s="27"/>
      <c r="J67" s="27"/>
      <c r="K67" s="27"/>
      <c r="L67" s="27"/>
      <c r="M67" s="27"/>
    </row>
    <row r="68" spans="2:13" s="7" customFormat="1" ht="15" hidden="1" customHeight="1" outlineLevel="1" thickBot="1">
      <c r="B68" s="30"/>
      <c r="C68" s="15"/>
      <c r="D68" s="15"/>
      <c r="E68" s="15"/>
      <c r="F68" s="15"/>
      <c r="G68" s="29"/>
      <c r="H68" s="27"/>
      <c r="I68" s="27"/>
      <c r="J68" s="27"/>
      <c r="K68" s="27"/>
      <c r="L68" s="27"/>
      <c r="M68" s="27"/>
    </row>
    <row r="69" spans="2:13" s="7" customFormat="1" ht="25.5" customHeight="1" collapsed="1" thickBot="1">
      <c r="B69" s="1" t="s">
        <v>12</v>
      </c>
      <c r="C69" s="1" t="s">
        <v>35</v>
      </c>
      <c r="D69" s="1" t="s">
        <v>14</v>
      </c>
      <c r="E69" s="3" t="s">
        <v>15</v>
      </c>
      <c r="F69" s="15"/>
      <c r="G69" s="1" t="s">
        <v>73</v>
      </c>
      <c r="H69" s="1" t="s">
        <v>74</v>
      </c>
      <c r="I69" s="1" t="s">
        <v>75</v>
      </c>
      <c r="J69" s="27"/>
      <c r="K69" s="27"/>
      <c r="L69" s="27"/>
      <c r="M69" s="27"/>
    </row>
    <row r="70" spans="2:13" s="7" customFormat="1" ht="15" customHeight="1">
      <c r="B70" s="27"/>
      <c r="C70" s="27"/>
      <c r="D70" s="27"/>
      <c r="E70" s="27"/>
      <c r="F70" s="15"/>
      <c r="G70" s="27"/>
      <c r="H70" s="27"/>
      <c r="I70" s="27"/>
      <c r="J70" s="27"/>
      <c r="K70" s="27"/>
      <c r="L70" s="27"/>
      <c r="M70" s="27"/>
    </row>
    <row r="71" spans="2:13" s="7" customFormat="1" ht="23.25" customHeight="1">
      <c r="B71" s="33" t="s">
        <v>76</v>
      </c>
      <c r="C71" s="21">
        <v>2</v>
      </c>
      <c r="D71" s="22">
        <v>0</v>
      </c>
      <c r="E71" s="63" cm="1">
        <f t="array" ref="E71">_xlfn.LET(
_xlpm.start_date,G71,
_xlpm.end_date,H71,
_xlpm.input_team,I71,
_xlpm.name,TIME!$B$2:$B$1839,
_xlpm.role,TIME!$C$2:$C$1839,
_xlpm.date,TIME!$D$2:$D$1839,
_xlpm.hrs,TIME!$E$2:$E$1839,
_xlpm.team,_xlfn.XLOOKUP(_xlpm.role,TIME!$H$2:$H$42,TIME!$G$2:$G$42),
_xlpm.out,SUM(_xlpm.hrs*(_xlpm.team=_xlpm.input_team)*(_xlpm.date&gt;=_xlpm.start_date)*(_xlpm.date&lt;=_xlpm.end_date)),
_xlpm.out)</f>
        <v>261</v>
      </c>
      <c r="F71" s="44">
        <f>IF(ISBLANK(Case!E71),0,IF(E71=Case!E71,1,-1))</f>
        <v>1</v>
      </c>
      <c r="G71" s="50">
        <v>45661</v>
      </c>
      <c r="H71" s="50">
        <v>45688</v>
      </c>
      <c r="I71" s="49" t="s">
        <v>77</v>
      </c>
      <c r="J71" s="27"/>
      <c r="K71" s="27"/>
      <c r="L71" s="27"/>
      <c r="M71" s="27"/>
    </row>
    <row r="72" spans="2:13" s="7" customFormat="1" ht="15" customHeight="1">
      <c r="B72" s="27"/>
      <c r="C72" s="27"/>
      <c r="D72" s="27"/>
      <c r="E72" s="27"/>
      <c r="F72" s="15"/>
      <c r="G72" s="61"/>
      <c r="H72" s="61"/>
      <c r="I72" s="58"/>
      <c r="J72" s="27"/>
      <c r="K72" s="27"/>
      <c r="L72" s="27"/>
      <c r="M72" s="27"/>
    </row>
    <row r="73" spans="2:13" s="7" customFormat="1" ht="23.25" customHeight="1">
      <c r="B73" s="21">
        <v>11</v>
      </c>
      <c r="C73" s="21">
        <v>2</v>
      </c>
      <c r="D73" s="35">
        <v>7</v>
      </c>
      <c r="E73" s="63" cm="1">
        <f t="array" ref="E73">_xlfn.LET(
_xlpm.start_date,G73,
_xlpm.end_date,H73,
_xlpm.input_team,I73,
_xlpm.name,TIME!$B$2:$B$1839,
_xlpm.role,TIME!$C$2:$C$1839,
_xlpm.date,TIME!$D$2:$D$1839,
_xlpm.hrs,TIME!$E$2:$E$1839,
_xlpm.team,_xlfn.XLOOKUP(_xlpm.role,TIME!$H$2:$H$42,TIME!$G$2:$G$42),
_xlpm.out,SUM(_xlpm.hrs*(_xlpm.team=_xlpm.input_team)*(_xlpm.date&gt;=_xlpm.start_date)*(_xlpm.date&lt;=_xlpm.end_date)),
_xlpm.out)</f>
        <v>153</v>
      </c>
      <c r="F73" s="44">
        <f>IF(ISBLANK(Case!E73),0,IF(E73=Case!E73,1,-1))</f>
        <v>1</v>
      </c>
      <c r="G73" s="50">
        <v>45689</v>
      </c>
      <c r="H73" s="50">
        <v>45716</v>
      </c>
      <c r="I73" s="59" t="s">
        <v>78</v>
      </c>
      <c r="J73" s="27"/>
      <c r="K73" s="27"/>
      <c r="L73" s="27"/>
      <c r="M73" s="27"/>
    </row>
    <row r="74" spans="2:13" s="7" customFormat="1" ht="23.25" customHeight="1">
      <c r="B74" s="21">
        <v>12</v>
      </c>
      <c r="C74" s="21">
        <v>2</v>
      </c>
      <c r="D74" s="35">
        <v>7</v>
      </c>
      <c r="E74" s="63" cm="1">
        <f t="array" ref="E74">_xlfn.LET(
_xlpm.start_date,G74,
_xlpm.end_date,H74,
_xlpm.input_team,I74,
_xlpm.name,TIME!$B$2:$B$1839,
_xlpm.role,TIME!$C$2:$C$1839,
_xlpm.date,TIME!$D$2:$D$1839,
_xlpm.hrs,TIME!$E$2:$E$1839,
_xlpm.team,_xlfn.XLOOKUP(_xlpm.role,TIME!$H$2:$H$42,TIME!$G$2:$G$42),
_xlpm.out,SUM(_xlpm.hrs*(_xlpm.team=_xlpm.input_team)*(_xlpm.date&gt;=_xlpm.start_date)*(_xlpm.date&lt;=_xlpm.end_date)),
_xlpm.out)</f>
        <v>252</v>
      </c>
      <c r="F74" s="44">
        <f>IF(ISBLANK(Case!E74),0,IF(E74=Case!E74,1,-1))</f>
        <v>1</v>
      </c>
      <c r="G74" s="50">
        <v>45658</v>
      </c>
      <c r="H74" s="50">
        <v>45685</v>
      </c>
      <c r="I74" s="59" t="s">
        <v>77</v>
      </c>
      <c r="J74" s="27"/>
      <c r="K74" s="27"/>
      <c r="L74" s="27"/>
      <c r="M74" s="27"/>
    </row>
    <row r="75" spans="2:13" s="7" customFormat="1" ht="23.25" customHeight="1">
      <c r="B75" s="21">
        <v>13</v>
      </c>
      <c r="C75" s="21">
        <v>2</v>
      </c>
      <c r="D75" s="35">
        <v>7</v>
      </c>
      <c r="E75" s="63" cm="1">
        <f t="array" ref="E75">_xlfn.LET(
_xlpm.start_date,G75,
_xlpm.end_date,H75,
_xlpm.input_team,I75,
_xlpm.name,TIME!$B$2:$B$1839,
_xlpm.role,TIME!$C$2:$C$1839,
_xlpm.date,TIME!$D$2:$D$1839,
_xlpm.hrs,TIME!$E$2:$E$1839,
_xlpm.team,_xlfn.XLOOKUP(_xlpm.role,TIME!$H$2:$H$42,TIME!$G$2:$G$42),
_xlpm.out,SUM(_xlpm.hrs*(_xlpm.team=_xlpm.input_team)*(_xlpm.date&gt;=_xlpm.start_date)*(_xlpm.date&lt;=_xlpm.end_date)),
_xlpm.out)</f>
        <v>304</v>
      </c>
      <c r="F75" s="44">
        <f>IF(ISBLANK(Case!E75),0,IF(E75=Case!E75,1,-1))</f>
        <v>1</v>
      </c>
      <c r="G75" s="50">
        <v>45672</v>
      </c>
      <c r="H75" s="50">
        <v>45703</v>
      </c>
      <c r="I75" s="59" t="s">
        <v>79</v>
      </c>
      <c r="J75" s="27"/>
      <c r="K75" s="27"/>
      <c r="L75" s="27"/>
      <c r="M75" s="27"/>
    </row>
    <row r="76" spans="2:13" s="7" customFormat="1" ht="23.25" customHeight="1">
      <c r="B76" s="21">
        <v>14</v>
      </c>
      <c r="C76" s="21">
        <v>2</v>
      </c>
      <c r="D76" s="35">
        <v>7</v>
      </c>
      <c r="E76" s="63" cm="1">
        <f t="array" ref="E76">_xlfn.LET(
_xlpm.start_date,G76,
_xlpm.end_date,H76,
_xlpm.input_team,I76,
_xlpm.name,TIME!$B$2:$B$1839,
_xlpm.role,TIME!$C$2:$C$1839,
_xlpm.date,TIME!$D$2:$D$1839,
_xlpm.hrs,TIME!$E$2:$E$1839,
_xlpm.team,_xlfn.XLOOKUP(_xlpm.role,TIME!$H$2:$H$42,TIME!$G$2:$G$42),
_xlpm.out,SUM(_xlpm.hrs*(_xlpm.team=_xlpm.input_team)*(_xlpm.date&gt;=_xlpm.start_date)*(_xlpm.date&lt;=_xlpm.end_date)),
_xlpm.out)</f>
        <v>384</v>
      </c>
      <c r="F76" s="44">
        <f>IF(ISBLANK(Case!E76),0,IF(E76=Case!E76,1,-1))</f>
        <v>1</v>
      </c>
      <c r="G76" s="50">
        <v>45676</v>
      </c>
      <c r="H76" s="50">
        <v>45731</v>
      </c>
      <c r="I76" s="59" t="s">
        <v>80</v>
      </c>
      <c r="J76" s="27"/>
      <c r="K76" s="27"/>
      <c r="L76" s="27"/>
      <c r="M76" s="27"/>
    </row>
    <row r="77" spans="2:13" s="7" customFormat="1" ht="23.25" customHeight="1">
      <c r="B77" s="21">
        <v>15</v>
      </c>
      <c r="C77" s="21">
        <v>2</v>
      </c>
      <c r="D77" s="35">
        <v>7</v>
      </c>
      <c r="E77" s="63" cm="1">
        <f t="array" ref="E77">_xlfn.LET(
_xlpm.start_date,G77,
_xlpm.end_date,H77,
_xlpm.input_team,I77,
_xlpm.name,TIME!$B$2:$B$1839,
_xlpm.role,TIME!$C$2:$C$1839,
_xlpm.date,TIME!$D$2:$D$1839,
_xlpm.hrs,TIME!$E$2:$E$1839,
_xlpm.team,_xlfn.XLOOKUP(_xlpm.role,TIME!$H$2:$H$42,TIME!$G$2:$G$42),
_xlpm.out,SUM(_xlpm.hrs*(_xlpm.team=_xlpm.input_team)*(_xlpm.date&gt;=_xlpm.start_date)*(_xlpm.date&lt;=_xlpm.end_date)),
_xlpm.out)</f>
        <v>208</v>
      </c>
      <c r="F77" s="44">
        <f>IF(ISBLANK(Case!E77),0,IF(E77=Case!E77,1,-1))</f>
        <v>1</v>
      </c>
      <c r="G77" s="50">
        <v>45690</v>
      </c>
      <c r="H77" s="50">
        <v>45719</v>
      </c>
      <c r="I77" s="59" t="s">
        <v>81</v>
      </c>
      <c r="J77" s="27"/>
      <c r="K77" s="27"/>
      <c r="L77" s="27"/>
      <c r="M77" s="27"/>
    </row>
    <row r="78" spans="2:13" s="7" customFormat="1" ht="23.25" customHeight="1">
      <c r="B78" s="21">
        <v>16</v>
      </c>
      <c r="C78" s="21">
        <v>2</v>
      </c>
      <c r="D78" s="35">
        <v>7</v>
      </c>
      <c r="E78" s="63" cm="1">
        <f t="array" ref="E78">_xlfn.LET(
_xlpm.start_date,G78,
_xlpm.end_date,H78,
_xlpm.input_team,I78,
_xlpm.name,TIME!$B$2:$B$1839,
_xlpm.role,TIME!$C$2:$C$1839,
_xlpm.date,TIME!$D$2:$D$1839,
_xlpm.hrs,TIME!$E$2:$E$1839,
_xlpm.team,_xlfn.XLOOKUP(_xlpm.role,TIME!$H$2:$H$42,TIME!$G$2:$G$42),
_xlpm.out,SUM(_xlpm.hrs*(_xlpm.team=_xlpm.input_team)*(_xlpm.date&gt;=_xlpm.start_date)*(_xlpm.date&lt;=_xlpm.end_date)),
_xlpm.out)</f>
        <v>198</v>
      </c>
      <c r="F78" s="44">
        <f>IF(ISBLANK(Case!E78),0,IF(E78=Case!E78,1,-1))</f>
        <v>1</v>
      </c>
      <c r="G78" s="50">
        <v>45703</v>
      </c>
      <c r="H78" s="50">
        <v>45716</v>
      </c>
      <c r="I78" s="59" t="s">
        <v>82</v>
      </c>
      <c r="J78" s="27"/>
      <c r="K78" s="27"/>
      <c r="L78" s="27"/>
      <c r="M78" s="27"/>
    </row>
    <row r="79" spans="2:13" s="7" customFormat="1" ht="23.25" customHeight="1">
      <c r="B79" s="21">
        <v>17</v>
      </c>
      <c r="C79" s="21">
        <v>2</v>
      </c>
      <c r="D79" s="35">
        <v>7</v>
      </c>
      <c r="E79" s="63" cm="1">
        <f t="array" ref="E79">_xlfn.LET(
_xlpm.start_date,G79,
_xlpm.end_date,H79,
_xlpm.input_team,I79,
_xlpm.name,TIME!$B$2:$B$1839,
_xlpm.role,TIME!$C$2:$C$1839,
_xlpm.date,TIME!$D$2:$D$1839,
_xlpm.hrs,TIME!$E$2:$E$1839,
_xlpm.team,_xlfn.XLOOKUP(_xlpm.role,TIME!$H$2:$H$42,TIME!$G$2:$G$42),
_xlpm.out,SUM(_xlpm.hrs*(_xlpm.team=_xlpm.input_team)*(_xlpm.date&gt;=_xlpm.start_date)*(_xlpm.date&lt;=_xlpm.end_date)),
_xlpm.out)</f>
        <v>725</v>
      </c>
      <c r="F79" s="44">
        <f>IF(ISBLANK(Case!E79),0,IF(E79=Case!E79,1,-1))</f>
        <v>1</v>
      </c>
      <c r="G79" s="50">
        <v>45658</v>
      </c>
      <c r="H79" s="50">
        <v>45747</v>
      </c>
      <c r="I79" s="59" t="s">
        <v>83</v>
      </c>
      <c r="J79" s="27"/>
      <c r="K79" s="27"/>
      <c r="L79" s="27"/>
      <c r="M79" s="27"/>
    </row>
    <row r="80" spans="2:13" s="7" customFormat="1" ht="23.25" customHeight="1">
      <c r="B80" s="21">
        <v>18</v>
      </c>
      <c r="C80" s="21">
        <v>2</v>
      </c>
      <c r="D80" s="35">
        <v>7</v>
      </c>
      <c r="E80" s="63" cm="1">
        <f t="array" ref="E80">_xlfn.LET(
_xlpm.start_date,G80,
_xlpm.end_date,H80,
_xlpm.input_team,I80,
_xlpm.name,TIME!$B$2:$B$1839,
_xlpm.role,TIME!$C$2:$C$1839,
_xlpm.date,TIME!$D$2:$D$1839,
_xlpm.hrs,TIME!$E$2:$E$1839,
_xlpm.team,_xlfn.XLOOKUP(_xlpm.role,TIME!$H$2:$H$42,TIME!$G$2:$G$42),
_xlpm.out,SUM(_xlpm.hrs*(_xlpm.team=_xlpm.input_team)*(_xlpm.date&gt;=_xlpm.start_date)*(_xlpm.date&lt;=_xlpm.end_date)),
_xlpm.out)</f>
        <v>45</v>
      </c>
      <c r="F80" s="44">
        <f>IF(ISBLANK(Case!E80),0,IF(E80=Case!E80,1,-1))</f>
        <v>1</v>
      </c>
      <c r="G80" s="50">
        <v>45715</v>
      </c>
      <c r="H80" s="50">
        <v>45717</v>
      </c>
      <c r="I80" s="59" t="s">
        <v>84</v>
      </c>
      <c r="J80" s="27"/>
      <c r="K80" s="27"/>
      <c r="L80" s="27"/>
      <c r="M80" s="27"/>
    </row>
    <row r="81" spans="2:13" s="7" customFormat="1" ht="23.25" customHeight="1">
      <c r="B81" s="21">
        <v>19</v>
      </c>
      <c r="C81" s="21">
        <v>2</v>
      </c>
      <c r="D81" s="35">
        <v>7</v>
      </c>
      <c r="E81" s="63" cm="1">
        <f t="array" ref="E81">_xlfn.LET(
_xlpm.start_date,G81,
_xlpm.end_date,H81,
_xlpm.input_team,I81,
_xlpm.name,TIME!$B$2:$B$1839,
_xlpm.role,TIME!$C$2:$C$1839,
_xlpm.date,TIME!$D$2:$D$1839,
_xlpm.hrs,TIME!$E$2:$E$1839,
_xlpm.team,_xlfn.XLOOKUP(_xlpm.role,TIME!$H$2:$H$42,TIME!$G$2:$G$42),
_xlpm.out,SUM(_xlpm.hrs*(_xlpm.team=_xlpm.input_team)*(_xlpm.date&gt;=_xlpm.start_date)*(_xlpm.date&lt;=_xlpm.end_date)),
_xlpm.out)</f>
        <v>60</v>
      </c>
      <c r="F81" s="44">
        <f>IF(ISBLANK(Case!E81),0,IF(E81=Case!E81,1,-1))</f>
        <v>1</v>
      </c>
      <c r="G81" s="50">
        <v>45683</v>
      </c>
      <c r="H81" s="50">
        <v>45688</v>
      </c>
      <c r="I81" s="59" t="s">
        <v>85</v>
      </c>
      <c r="J81" s="27"/>
      <c r="K81" s="27"/>
      <c r="L81" s="27"/>
      <c r="M81" s="27"/>
    </row>
    <row r="82" spans="2:13" s="7" customFormat="1" ht="23.25" customHeight="1">
      <c r="B82" s="21">
        <v>20</v>
      </c>
      <c r="C82" s="21">
        <v>2</v>
      </c>
      <c r="D82" s="35">
        <v>7</v>
      </c>
      <c r="E82" s="63" cm="1">
        <f t="array" ref="E82">_xlfn.LET(
_xlpm.start_date,G82,
_xlpm.end_date,H82,
_xlpm.input_team,I82,
_xlpm.name,TIME!$B$2:$B$1839,
_xlpm.role,TIME!$C$2:$C$1839,
_xlpm.date,TIME!$D$2:$D$1839,
_xlpm.hrs,TIME!$E$2:$E$1839,
_xlpm.team,_xlfn.XLOOKUP(_xlpm.role,TIME!$H$2:$H$42,TIME!$G$2:$G$42),
_xlpm.out,SUM(_xlpm.hrs*(_xlpm.team=_xlpm.input_team)*(_xlpm.date&gt;=_xlpm.start_date)*(_xlpm.date&lt;=_xlpm.end_date)),
_xlpm.out)</f>
        <v>175</v>
      </c>
      <c r="F82" s="44">
        <f>IF(ISBLANK(Case!E82),0,IF(E82=Case!E82,1,-1))</f>
        <v>1</v>
      </c>
      <c r="G82" s="50">
        <v>45732</v>
      </c>
      <c r="H82" s="50">
        <v>45747</v>
      </c>
      <c r="I82" s="59" t="s">
        <v>86</v>
      </c>
      <c r="J82" s="27"/>
      <c r="K82" s="27"/>
      <c r="L82" s="27"/>
      <c r="M82" s="27"/>
    </row>
    <row r="83" spans="2:13" s="7" customFormat="1" ht="23.25" customHeight="1">
      <c r="B83" s="21">
        <v>21</v>
      </c>
      <c r="C83" s="21">
        <v>2</v>
      </c>
      <c r="D83" s="35">
        <v>7</v>
      </c>
      <c r="E83" s="63" cm="1">
        <f t="array" ref="E83">_xlfn.LET(
_xlpm.start_date,G83,
_xlpm.end_date,H83,
_xlpm.input_team,I83,
_xlpm.name,TIME!$B$2:$B$1839,
_xlpm.role,TIME!$C$2:$C$1839,
_xlpm.date,TIME!$D$2:$D$1839,
_xlpm.hrs,TIME!$E$2:$E$1839,
_xlpm.team,_xlfn.XLOOKUP(_xlpm.role,TIME!$H$2:$H$42,TIME!$G$2:$G$42),
_xlpm.out,SUM(_xlpm.hrs*(_xlpm.team=_xlpm.input_team)*(_xlpm.date&gt;=_xlpm.start_date)*(_xlpm.date&lt;=_xlpm.end_date)),
_xlpm.out)</f>
        <v>293</v>
      </c>
      <c r="F83" s="44">
        <f>IF(ISBLANK(Case!E83),0,IF(E83=Case!E83,1,-1))</f>
        <v>1</v>
      </c>
      <c r="G83" s="50">
        <v>45692</v>
      </c>
      <c r="H83" s="50">
        <v>45718</v>
      </c>
      <c r="I83" s="59" t="s">
        <v>87</v>
      </c>
      <c r="J83" s="27"/>
      <c r="K83" s="27"/>
      <c r="L83" s="27"/>
      <c r="M83" s="27"/>
    </row>
    <row r="84" spans="2:13" s="7" customFormat="1" ht="23.25" customHeight="1">
      <c r="B84" s="21">
        <v>22</v>
      </c>
      <c r="C84" s="21">
        <v>2</v>
      </c>
      <c r="D84" s="35">
        <v>7</v>
      </c>
      <c r="E84" s="63" cm="1">
        <f t="array" ref="E84">_xlfn.LET(
_xlpm.start_date,G84,
_xlpm.end_date,H84,
_xlpm.input_team,I84,
_xlpm.name,TIME!$B$2:$B$1839,
_xlpm.role,TIME!$C$2:$C$1839,
_xlpm.date,TIME!$D$2:$D$1839,
_xlpm.hrs,TIME!$E$2:$E$1839,
_xlpm.team,_xlfn.XLOOKUP(_xlpm.role,TIME!$H$2:$H$42,TIME!$G$2:$G$42),
_xlpm.out,SUM(_xlpm.hrs*(_xlpm.team=_xlpm.input_team)*(_xlpm.date&gt;=_xlpm.start_date)*(_xlpm.date&lt;=_xlpm.end_date)),
_xlpm.out)</f>
        <v>264</v>
      </c>
      <c r="F84" s="44">
        <f>IF(ISBLANK(Case!E84),0,IF(E84=Case!E84,1,-1))</f>
        <v>1</v>
      </c>
      <c r="G84" s="50">
        <v>45663</v>
      </c>
      <c r="H84" s="50">
        <v>45722</v>
      </c>
      <c r="I84" s="59" t="s">
        <v>78</v>
      </c>
      <c r="J84" s="27"/>
      <c r="K84" s="27"/>
      <c r="L84" s="27"/>
      <c r="M84" s="27"/>
    </row>
    <row r="85" spans="2:13" s="7" customFormat="1" ht="23.25" customHeight="1">
      <c r="B85" s="21">
        <v>23</v>
      </c>
      <c r="C85" s="21">
        <v>2</v>
      </c>
      <c r="D85" s="35">
        <v>7</v>
      </c>
      <c r="E85" s="63" cm="1">
        <f t="array" ref="E85">_xlfn.LET(
_xlpm.start_date,G85,
_xlpm.end_date,H85,
_xlpm.input_team,I85,
_xlpm.name,TIME!$B$2:$B$1839,
_xlpm.role,TIME!$C$2:$C$1839,
_xlpm.date,TIME!$D$2:$D$1839,
_xlpm.hrs,TIME!$E$2:$E$1839,
_xlpm.team,_xlfn.XLOOKUP(_xlpm.role,TIME!$H$2:$H$42,TIME!$G$2:$G$42),
_xlpm.out,SUM(_xlpm.hrs*(_xlpm.team=_xlpm.input_team)*(_xlpm.date&gt;=_xlpm.start_date)*(_xlpm.date&lt;=_xlpm.end_date)),
_xlpm.out)</f>
        <v>15</v>
      </c>
      <c r="F85" s="44">
        <f>IF(ISBLANK(Case!E85),0,IF(E85=Case!E85,1,-1))</f>
        <v>1</v>
      </c>
      <c r="G85" s="50">
        <v>45690</v>
      </c>
      <c r="H85" s="50">
        <v>45690</v>
      </c>
      <c r="I85" s="59" t="s">
        <v>81</v>
      </c>
      <c r="J85" s="27"/>
      <c r="K85" s="27"/>
      <c r="L85" s="27"/>
      <c r="M85" s="27"/>
    </row>
    <row r="86" spans="2:13" s="7" customFormat="1" ht="23.25" customHeight="1">
      <c r="B86" s="21">
        <v>24</v>
      </c>
      <c r="C86" s="21">
        <v>2</v>
      </c>
      <c r="D86" s="35">
        <v>7</v>
      </c>
      <c r="E86" s="63" cm="1">
        <f t="array" ref="E86">_xlfn.LET(
_xlpm.start_date,G86,
_xlpm.end_date,H86,
_xlpm.input_team,I86,
_xlpm.name,TIME!$B$2:$B$1839,
_xlpm.role,TIME!$C$2:$C$1839,
_xlpm.date,TIME!$D$2:$D$1839,
_xlpm.hrs,TIME!$E$2:$E$1839,
_xlpm.team,_xlfn.XLOOKUP(_xlpm.role,TIME!$H$2:$H$42,TIME!$G$2:$G$42),
_xlpm.out,SUM(_xlpm.hrs*(_xlpm.team=_xlpm.input_team)*(_xlpm.date&gt;=_xlpm.start_date)*(_xlpm.date&lt;=_xlpm.end_date)),
_xlpm.out)</f>
        <v>734</v>
      </c>
      <c r="F86" s="44">
        <f>IF(ISBLANK(Case!E86),0,IF(E86=Case!E86,1,-1))</f>
        <v>1</v>
      </c>
      <c r="G86" s="50">
        <v>45659</v>
      </c>
      <c r="H86" s="50">
        <v>45746</v>
      </c>
      <c r="I86" s="59" t="s">
        <v>86</v>
      </c>
      <c r="J86" s="27"/>
      <c r="K86" s="27"/>
      <c r="L86" s="27"/>
      <c r="M86" s="27"/>
    </row>
    <row r="87" spans="2:13" s="7" customFormat="1" ht="23.25" customHeight="1">
      <c r="B87" s="21">
        <v>25</v>
      </c>
      <c r="C87" s="21">
        <v>2</v>
      </c>
      <c r="D87" s="35">
        <v>7</v>
      </c>
      <c r="E87" s="63" cm="1">
        <f t="array" ref="E87">_xlfn.LET(
_xlpm.start_date,G87,
_xlpm.end_date,H87,
_xlpm.input_team,I87,
_xlpm.name,TIME!$B$2:$B$1839,
_xlpm.role,TIME!$C$2:$C$1839,
_xlpm.date,TIME!$D$2:$D$1839,
_xlpm.hrs,TIME!$E$2:$E$1839,
_xlpm.team,_xlfn.XLOOKUP(_xlpm.role,TIME!$H$2:$H$42,TIME!$G$2:$G$42),
_xlpm.out,SUM(_xlpm.hrs*(_xlpm.team=_xlpm.input_team)*(_xlpm.date&gt;=_xlpm.start_date)*(_xlpm.date&lt;=_xlpm.end_date)),
_xlpm.out)</f>
        <v>11</v>
      </c>
      <c r="F87" s="44">
        <f>IF(ISBLANK(Case!E87),0,IF(E87=Case!E87,1,-1))</f>
        <v>1</v>
      </c>
      <c r="G87" s="50">
        <v>45717</v>
      </c>
      <c r="H87" s="50">
        <v>45719</v>
      </c>
      <c r="I87" s="59" t="s">
        <v>86</v>
      </c>
      <c r="J87" s="27"/>
      <c r="K87" s="27"/>
      <c r="L87" s="27"/>
      <c r="M87" s="27"/>
    </row>
    <row r="88" spans="2:13" s="7" customFormat="1" ht="23.25" customHeight="1">
      <c r="B88" s="21">
        <v>26</v>
      </c>
      <c r="C88" s="21">
        <v>2</v>
      </c>
      <c r="D88" s="35">
        <v>7</v>
      </c>
      <c r="E88" s="63" cm="1">
        <f t="array" ref="E88">_xlfn.LET(
_xlpm.start_date,G88,
_xlpm.end_date,H88,
_xlpm.input_team,I88,
_xlpm.name,TIME!$B$2:$B$1839,
_xlpm.role,TIME!$C$2:$C$1839,
_xlpm.date,TIME!$D$2:$D$1839,
_xlpm.hrs,TIME!$E$2:$E$1839,
_xlpm.team,_xlfn.XLOOKUP(_xlpm.role,TIME!$H$2:$H$42,TIME!$G$2:$G$42),
_xlpm.out,SUM(_xlpm.hrs*(_xlpm.team=_xlpm.input_team)*(_xlpm.date&gt;=_xlpm.start_date)*(_xlpm.date&lt;=_xlpm.end_date)),
_xlpm.out)</f>
        <v>8</v>
      </c>
      <c r="F88" s="44">
        <f>IF(ISBLANK(Case!E88),0,IF(E88=Case!E88,1,-1))</f>
        <v>1</v>
      </c>
      <c r="G88" s="50">
        <v>45717</v>
      </c>
      <c r="H88" s="50">
        <v>45717</v>
      </c>
      <c r="I88" s="59" t="s">
        <v>77</v>
      </c>
      <c r="J88" s="27"/>
      <c r="K88" s="27"/>
      <c r="L88" s="27"/>
      <c r="M88" s="27"/>
    </row>
    <row r="89" spans="2:13" s="7" customFormat="1" ht="23.25" customHeight="1">
      <c r="B89" s="21">
        <v>27</v>
      </c>
      <c r="C89" s="21">
        <v>2</v>
      </c>
      <c r="D89" s="35">
        <v>7</v>
      </c>
      <c r="E89" s="63" cm="1">
        <f t="array" ref="E89">_xlfn.LET(
_xlpm.start_date,G89,
_xlpm.end_date,H89,
_xlpm.input_team,I89,
_xlpm.name,TIME!$B$2:$B$1839,
_xlpm.role,TIME!$C$2:$C$1839,
_xlpm.date,TIME!$D$2:$D$1839,
_xlpm.hrs,TIME!$E$2:$E$1839,
_xlpm.team,_xlfn.XLOOKUP(_xlpm.role,TIME!$H$2:$H$42,TIME!$G$2:$G$42),
_xlpm.out,SUM(_xlpm.hrs*(_xlpm.team=_xlpm.input_team)*(_xlpm.date&gt;=_xlpm.start_date)*(_xlpm.date&lt;=_xlpm.end_date)),
_xlpm.out)</f>
        <v>1055</v>
      </c>
      <c r="F89" s="44">
        <f>IF(ISBLANK(Case!E89),0,IF(E89=Case!E89,1,-1))</f>
        <v>1</v>
      </c>
      <c r="G89" s="50">
        <v>45672</v>
      </c>
      <c r="H89" s="50">
        <v>45746</v>
      </c>
      <c r="I89" s="59" t="s">
        <v>85</v>
      </c>
      <c r="J89" s="27"/>
      <c r="K89" s="27"/>
      <c r="L89" s="27"/>
      <c r="M89" s="27"/>
    </row>
    <row r="90" spans="2:13" s="7" customFormat="1" ht="23.25" customHeight="1">
      <c r="B90" s="21">
        <v>28</v>
      </c>
      <c r="C90" s="21">
        <v>2</v>
      </c>
      <c r="D90" s="35">
        <v>7</v>
      </c>
      <c r="E90" s="63" cm="1">
        <f t="array" ref="E90">_xlfn.LET(
_xlpm.start_date,G90,
_xlpm.end_date,H90,
_xlpm.input_team,I90,
_xlpm.name,TIME!$B$2:$B$1839,
_xlpm.role,TIME!$C$2:$C$1839,
_xlpm.date,TIME!$D$2:$D$1839,
_xlpm.hrs,TIME!$E$2:$E$1839,
_xlpm.team,_xlfn.XLOOKUP(_xlpm.role,TIME!$H$2:$H$42,TIME!$G$2:$G$42),
_xlpm.out,SUM(_xlpm.hrs*(_xlpm.team=_xlpm.input_team)*(_xlpm.date&gt;=_xlpm.start_date)*(_xlpm.date&lt;=_xlpm.end_date)),
_xlpm.out)</f>
        <v>426</v>
      </c>
      <c r="F90" s="44">
        <f>IF(ISBLANK(Case!E90),0,IF(E90=Case!E90,1,-1))</f>
        <v>1</v>
      </c>
      <c r="G90" s="50">
        <v>45695</v>
      </c>
      <c r="H90" s="50">
        <v>45745</v>
      </c>
      <c r="I90" s="59" t="s">
        <v>83</v>
      </c>
      <c r="J90" s="27"/>
      <c r="K90" s="27"/>
      <c r="L90" s="27"/>
      <c r="M90" s="27"/>
    </row>
    <row r="91" spans="2:13" s="7" customFormat="1" ht="23.25" customHeight="1">
      <c r="B91" s="21">
        <v>29</v>
      </c>
      <c r="C91" s="21">
        <v>2</v>
      </c>
      <c r="D91" s="35">
        <v>7</v>
      </c>
      <c r="E91" s="63" cm="1">
        <f t="array" ref="E91">_xlfn.LET(
_xlpm.start_date,G91,
_xlpm.end_date,H91,
_xlpm.input_team,I91,
_xlpm.name,TIME!$B$2:$B$1839,
_xlpm.role,TIME!$C$2:$C$1839,
_xlpm.date,TIME!$D$2:$D$1839,
_xlpm.hrs,TIME!$E$2:$E$1839,
_xlpm.team,_xlfn.XLOOKUP(_xlpm.role,TIME!$H$2:$H$42,TIME!$G$2:$G$42),
_xlpm.out,SUM(_xlpm.hrs*(_xlpm.team=_xlpm.input_team)*(_xlpm.date&gt;=_xlpm.start_date)*(_xlpm.date&lt;=_xlpm.end_date)),
_xlpm.out)</f>
        <v>298</v>
      </c>
      <c r="F91" s="44">
        <f>IF(ISBLANK(Case!E91),0,IF(E91=Case!E91,1,-1))</f>
        <v>1</v>
      </c>
      <c r="G91" s="50">
        <v>45721</v>
      </c>
      <c r="H91" s="50">
        <v>45736</v>
      </c>
      <c r="I91" s="59" t="s">
        <v>84</v>
      </c>
      <c r="J91" s="27"/>
      <c r="K91" s="27"/>
      <c r="L91" s="27"/>
      <c r="M91" s="27"/>
    </row>
    <row r="92" spans="2:13" s="7" customFormat="1" ht="23.25" customHeight="1">
      <c r="B92" s="21">
        <v>30</v>
      </c>
      <c r="C92" s="21">
        <v>2</v>
      </c>
      <c r="D92" s="35">
        <v>7</v>
      </c>
      <c r="E92" s="63" cm="1">
        <f t="array" ref="E92">_xlfn.LET(
_xlpm.start_date,G92,
_xlpm.end_date,H92,
_xlpm.input_team,I92,
_xlpm.name,TIME!$B$2:$B$1839,
_xlpm.role,TIME!$C$2:$C$1839,
_xlpm.date,TIME!$D$2:$D$1839,
_xlpm.hrs,TIME!$E$2:$E$1839,
_xlpm.team,_xlfn.XLOOKUP(_xlpm.role,TIME!$H$2:$H$42,TIME!$G$2:$G$42),
_xlpm.out,SUM(_xlpm.hrs*(_xlpm.team=_xlpm.input_team)*(_xlpm.date&gt;=_xlpm.start_date)*(_xlpm.date&lt;=_xlpm.end_date)),
_xlpm.out)</f>
        <v>276</v>
      </c>
      <c r="F92" s="44">
        <f>IF(ISBLANK(Case!E92),0,IF(E92=Case!E92,1,-1))</f>
        <v>1</v>
      </c>
      <c r="G92" s="50">
        <v>45717</v>
      </c>
      <c r="H92" s="50">
        <v>45747</v>
      </c>
      <c r="I92" s="59" t="s">
        <v>79</v>
      </c>
      <c r="J92" s="27"/>
      <c r="K92" s="27"/>
      <c r="L92" s="27"/>
      <c r="M92" s="27"/>
    </row>
    <row r="93" spans="2:13" s="7" customFormat="1" ht="15" customHeight="1">
      <c r="B93" s="27"/>
      <c r="C93" s="27"/>
      <c r="D93" s="27"/>
      <c r="E93" s="27"/>
      <c r="F93" s="15"/>
      <c r="G93" s="27"/>
      <c r="H93" s="36"/>
      <c r="I93" s="27"/>
      <c r="J93" s="27"/>
      <c r="K93" s="27"/>
      <c r="L93" s="27"/>
      <c r="M93" s="27"/>
    </row>
    <row r="94" spans="2:13" s="7" customFormat="1" ht="15" customHeight="1" thickBot="1">
      <c r="B94" s="27"/>
      <c r="C94" s="27"/>
      <c r="D94" s="27"/>
      <c r="E94" s="27"/>
      <c r="F94" s="15"/>
      <c r="G94" s="27"/>
      <c r="H94" s="36"/>
      <c r="I94" s="27"/>
      <c r="J94" s="27"/>
      <c r="K94" s="27"/>
      <c r="L94" s="27"/>
      <c r="M94" s="27"/>
    </row>
    <row r="95" spans="2:13" s="7" customFormat="1" ht="25.5" customHeight="1" thickBot="1">
      <c r="B95" s="64" t="s">
        <v>88</v>
      </c>
      <c r="C95" s="6" t="s">
        <v>89</v>
      </c>
      <c r="D95" s="8"/>
      <c r="E95" s="8"/>
      <c r="F95" s="37"/>
      <c r="G95" s="38"/>
      <c r="H95" s="36"/>
      <c r="I95" s="27"/>
      <c r="J95" s="27"/>
      <c r="K95" s="27"/>
      <c r="L95" s="27"/>
      <c r="M95" s="27"/>
    </row>
    <row r="96" spans="2:13" s="7" customFormat="1" ht="15" customHeight="1">
      <c r="B96" s="30"/>
      <c r="C96" s="27"/>
      <c r="D96" s="8"/>
      <c r="E96" s="8"/>
      <c r="F96" s="37"/>
      <c r="G96" s="38"/>
      <c r="H96" s="36"/>
      <c r="I96" s="27"/>
      <c r="J96" s="27"/>
      <c r="K96" s="27"/>
      <c r="L96" s="27"/>
      <c r="M96" s="27"/>
    </row>
    <row r="97" spans="2:13" s="7" customFormat="1" ht="15" customHeight="1">
      <c r="B97" s="30" t="s">
        <v>90</v>
      </c>
      <c r="C97" s="15"/>
      <c r="D97" s="27"/>
      <c r="E97" s="27"/>
      <c r="F97" s="15"/>
      <c r="G97" s="36"/>
      <c r="H97" s="36"/>
      <c r="I97" s="27"/>
      <c r="J97" s="27"/>
      <c r="K97" s="27"/>
      <c r="L97" s="27"/>
      <c r="M97" s="27"/>
    </row>
    <row r="98" spans="2:13" s="7" customFormat="1" ht="15" customHeight="1">
      <c r="B98" s="30" t="s">
        <v>91</v>
      </c>
      <c r="C98" s="15"/>
      <c r="D98" s="27"/>
      <c r="E98" s="27"/>
      <c r="F98" s="15"/>
      <c r="G98" s="36"/>
      <c r="H98" s="36"/>
      <c r="I98" s="27"/>
      <c r="J98" s="27"/>
      <c r="K98" s="27"/>
      <c r="L98" s="27"/>
      <c r="M98" s="27"/>
    </row>
    <row r="99" spans="2:13" s="7" customFormat="1" ht="15" customHeight="1">
      <c r="B99" s="30" t="s">
        <v>92</v>
      </c>
      <c r="C99" s="15"/>
      <c r="D99" s="27"/>
      <c r="E99" s="27"/>
      <c r="F99" s="15"/>
      <c r="G99" s="36"/>
      <c r="H99" s="36"/>
      <c r="I99" s="27"/>
      <c r="J99" s="27"/>
      <c r="K99" s="27"/>
      <c r="L99" s="27"/>
      <c r="M99" s="27"/>
    </row>
    <row r="100" spans="2:13" s="7" customFormat="1" ht="15" customHeight="1">
      <c r="B100" s="30" t="s">
        <v>93</v>
      </c>
      <c r="C100" s="15"/>
      <c r="D100" s="27"/>
      <c r="E100" s="27"/>
      <c r="F100" s="15"/>
      <c r="G100" s="36"/>
      <c r="H100" s="36"/>
      <c r="I100" s="27"/>
      <c r="J100" s="27"/>
      <c r="K100" s="27"/>
      <c r="L100" s="27"/>
      <c r="M100" s="27"/>
    </row>
    <row r="101" spans="2:13" s="7" customFormat="1" ht="15" customHeight="1">
      <c r="B101" s="30" t="s">
        <v>94</v>
      </c>
      <c r="C101" s="15"/>
      <c r="D101" s="27"/>
      <c r="E101" s="27"/>
      <c r="F101" s="15"/>
      <c r="G101" s="36"/>
      <c r="H101" s="36"/>
      <c r="I101" s="27"/>
      <c r="J101" s="27"/>
      <c r="K101" s="27"/>
      <c r="L101" s="27"/>
      <c r="M101" s="27"/>
    </row>
    <row r="102" spans="2:13" s="7" customFormat="1" ht="15" customHeight="1">
      <c r="B102" s="30" t="s">
        <v>95</v>
      </c>
      <c r="C102" s="15"/>
      <c r="D102" s="27"/>
      <c r="E102" s="27"/>
      <c r="F102" s="15"/>
      <c r="G102" s="36"/>
      <c r="H102" s="36"/>
      <c r="I102" s="27"/>
      <c r="J102" s="27"/>
      <c r="K102" s="27"/>
      <c r="L102" s="27"/>
      <c r="M102" s="27"/>
    </row>
    <row r="103" spans="2:13" s="7" customFormat="1" ht="15" customHeight="1">
      <c r="B103" s="27"/>
      <c r="C103" s="27" t="s">
        <v>96</v>
      </c>
      <c r="D103" s="27"/>
      <c r="E103" s="27"/>
      <c r="F103" s="15"/>
      <c r="G103" s="36"/>
      <c r="H103" s="36"/>
      <c r="I103" s="27"/>
      <c r="J103" s="27"/>
      <c r="K103" s="27"/>
      <c r="L103" s="27"/>
      <c r="M103" s="27"/>
    </row>
    <row r="104" spans="2:13" s="7" customFormat="1" ht="15" customHeight="1" thickBot="1">
      <c r="B104" s="27"/>
      <c r="C104" s="27"/>
      <c r="D104" s="27"/>
      <c r="E104" s="27"/>
      <c r="F104" s="15"/>
      <c r="G104" s="36"/>
      <c r="H104" s="36"/>
      <c r="I104" s="27"/>
      <c r="J104" s="27"/>
      <c r="K104" s="27"/>
      <c r="L104" s="27"/>
      <c r="M104" s="27"/>
    </row>
    <row r="105" spans="2:13" s="7" customFormat="1" ht="15" hidden="1" customHeight="1" outlineLevel="1">
      <c r="B105" s="27"/>
      <c r="C105" s="53" t="s">
        <v>97</v>
      </c>
      <c r="D105" s="27"/>
      <c r="E105" s="27"/>
      <c r="F105" s="15"/>
      <c r="G105" s="36"/>
      <c r="H105" s="36"/>
      <c r="I105" s="27"/>
      <c r="J105" s="27"/>
      <c r="K105" s="27"/>
      <c r="L105" s="27"/>
      <c r="M105" s="27"/>
    </row>
    <row r="106" spans="2:13" s="7" customFormat="1" ht="15" hidden="1" customHeight="1" outlineLevel="1">
      <c r="B106" s="27"/>
      <c r="C106" s="53" t="s">
        <v>98</v>
      </c>
      <c r="D106" s="27"/>
      <c r="E106" s="27"/>
      <c r="F106" s="15"/>
      <c r="G106" s="36"/>
      <c r="H106" s="36"/>
      <c r="I106" s="27"/>
      <c r="J106" s="27"/>
      <c r="K106" s="27"/>
      <c r="L106" s="27"/>
      <c r="M106" s="27"/>
    </row>
    <row r="107" spans="2:13" s="7" customFormat="1" ht="15" hidden="1" customHeight="1" outlineLevel="1">
      <c r="B107" s="27"/>
      <c r="C107" s="53" t="s">
        <v>99</v>
      </c>
      <c r="D107" s="27"/>
      <c r="E107" s="27"/>
      <c r="F107" s="15"/>
      <c r="G107" s="36"/>
      <c r="H107" s="36"/>
      <c r="I107" s="27"/>
      <c r="J107" s="27"/>
      <c r="K107" s="27"/>
      <c r="L107" s="27"/>
      <c r="M107" s="27"/>
    </row>
    <row r="108" spans="2:13" s="7" customFormat="1" ht="15" hidden="1" customHeight="1" outlineLevel="1" thickBot="1">
      <c r="B108" s="30"/>
      <c r="C108" s="27"/>
      <c r="D108" s="27"/>
      <c r="E108" s="27"/>
      <c r="F108" s="15"/>
      <c r="G108" s="36"/>
      <c r="H108" s="36"/>
      <c r="I108" s="27"/>
      <c r="J108" s="27"/>
      <c r="K108" s="27"/>
      <c r="L108" s="27"/>
      <c r="M108" s="27"/>
    </row>
    <row r="109" spans="2:13" s="7" customFormat="1" ht="25.5" customHeight="1" collapsed="1" thickBot="1">
      <c r="B109" s="1" t="s">
        <v>12</v>
      </c>
      <c r="C109" s="1" t="s">
        <v>35</v>
      </c>
      <c r="D109" s="1" t="s">
        <v>14</v>
      </c>
      <c r="E109" s="3" t="s">
        <v>15</v>
      </c>
      <c r="F109" s="15"/>
      <c r="G109" s="1" t="s">
        <v>100</v>
      </c>
      <c r="H109" s="36"/>
      <c r="I109" s="27"/>
      <c r="J109" s="27"/>
      <c r="K109" s="27"/>
      <c r="L109" s="27"/>
      <c r="M109" s="27"/>
    </row>
    <row r="110" spans="2:13" s="7" customFormat="1" ht="15" customHeight="1">
      <c r="B110" s="27"/>
      <c r="C110" s="27"/>
      <c r="D110" s="27"/>
      <c r="E110" s="27"/>
      <c r="F110" s="15"/>
      <c r="G110" s="27"/>
      <c r="H110" s="36"/>
      <c r="I110" s="27"/>
      <c r="J110" s="27"/>
      <c r="K110" s="27"/>
      <c r="L110" s="27"/>
      <c r="M110" s="27"/>
    </row>
    <row r="111" spans="2:13" s="7" customFormat="1" ht="23.25" customHeight="1">
      <c r="B111" s="21" t="s">
        <v>101</v>
      </c>
      <c r="C111" s="21">
        <v>3</v>
      </c>
      <c r="D111" s="35">
        <v>0</v>
      </c>
      <c r="E111" s="65">
        <f>Model!O2</f>
        <v>45670</v>
      </c>
      <c r="F111" s="44">
        <f>IF(ISBLANK(Case!E111),0,IF(E111=Case!E111,1,-1))</f>
        <v>1</v>
      </c>
      <c r="G111" s="21" t="s">
        <v>102</v>
      </c>
      <c r="H111" s="36"/>
      <c r="I111" s="27"/>
      <c r="J111" s="27"/>
      <c r="K111" s="27"/>
      <c r="L111" s="27"/>
      <c r="M111" s="27"/>
    </row>
    <row r="112" spans="2:13" s="7" customFormat="1" ht="15" customHeight="1">
      <c r="B112" s="27"/>
      <c r="C112" s="27"/>
      <c r="D112" s="27"/>
      <c r="E112" s="27"/>
      <c r="F112" s="15"/>
      <c r="G112" s="32"/>
      <c r="H112" s="36"/>
      <c r="I112" s="27"/>
      <c r="J112" s="27"/>
      <c r="K112" s="27"/>
      <c r="L112" s="27"/>
      <c r="M112" s="27"/>
    </row>
    <row r="113" spans="2:13" s="7" customFormat="1" ht="23.25" customHeight="1">
      <c r="B113" s="21">
        <v>31</v>
      </c>
      <c r="C113" s="21">
        <v>3</v>
      </c>
      <c r="D113" s="35">
        <v>9</v>
      </c>
      <c r="E113" s="63">
        <f>Model!O4</f>
        <v>7</v>
      </c>
      <c r="F113" s="44">
        <f>IF(ISBLANK(Case!E113),0,IF(E113=Case!E113,1,-1))</f>
        <v>1</v>
      </c>
      <c r="G113" s="21" t="s">
        <v>103</v>
      </c>
      <c r="H113" s="36"/>
      <c r="I113" s="27"/>
      <c r="J113" s="27"/>
      <c r="K113" s="27"/>
      <c r="L113" s="27"/>
      <c r="M113" s="27"/>
    </row>
    <row r="114" spans="2:13" s="7" customFormat="1" ht="23.25" customHeight="1">
      <c r="B114" s="21">
        <v>32</v>
      </c>
      <c r="C114" s="21">
        <v>3</v>
      </c>
      <c r="D114" s="35">
        <v>9</v>
      </c>
      <c r="E114" s="65">
        <f>Model!O5</f>
        <v>45687</v>
      </c>
      <c r="F114" s="44">
        <f>IF(ISBLANK(Case!E114),0,IF(E114=Case!E114,1,-1))</f>
        <v>-1</v>
      </c>
      <c r="G114" s="21" t="s">
        <v>104</v>
      </c>
      <c r="H114" s="36"/>
      <c r="I114" s="27"/>
      <c r="J114" s="27"/>
      <c r="K114" s="27"/>
      <c r="L114" s="27"/>
      <c r="M114" s="27"/>
    </row>
    <row r="115" spans="2:13" s="7" customFormat="1" ht="23.25" customHeight="1">
      <c r="B115" s="21">
        <v>33</v>
      </c>
      <c r="C115" s="21">
        <v>3</v>
      </c>
      <c r="D115" s="35">
        <v>9</v>
      </c>
      <c r="E115" s="63">
        <f>Model!O6</f>
        <v>7</v>
      </c>
      <c r="F115" s="44">
        <f>IF(ISBLANK(Case!E115),0,IF(E115=Case!E115,1,-1))</f>
        <v>1</v>
      </c>
      <c r="G115" s="21" t="s">
        <v>105</v>
      </c>
      <c r="H115" s="36"/>
      <c r="I115" s="27"/>
      <c r="J115" s="27"/>
      <c r="K115" s="27"/>
      <c r="L115" s="27"/>
      <c r="M115" s="27"/>
    </row>
    <row r="116" spans="2:13" s="7" customFormat="1" ht="23.25" customHeight="1">
      <c r="B116" s="21">
        <v>34</v>
      </c>
      <c r="C116" s="21">
        <v>3</v>
      </c>
      <c r="D116" s="35">
        <v>9</v>
      </c>
      <c r="E116" s="63" t="str">
        <f>Model!O7</f>
        <v>Rin Tsukuda</v>
      </c>
      <c r="F116" s="44">
        <f>IF(ISBLANK(Case!E116),0,IF(E116=Case!E116,1,-1))</f>
        <v>1</v>
      </c>
      <c r="G116" s="21" t="s">
        <v>106</v>
      </c>
      <c r="H116" s="36"/>
      <c r="I116" s="27"/>
      <c r="J116" s="27"/>
      <c r="K116" s="27"/>
      <c r="L116" s="27"/>
      <c r="M116" s="27"/>
    </row>
    <row r="117" spans="2:13" s="7" customFormat="1" ht="23.25" customHeight="1">
      <c r="B117" s="21">
        <v>35</v>
      </c>
      <c r="C117" s="21">
        <v>3</v>
      </c>
      <c r="D117" s="35">
        <v>9</v>
      </c>
      <c r="E117" s="65">
        <f>Model!O8</f>
        <v>45685</v>
      </c>
      <c r="F117" s="44">
        <f>IF(ISBLANK(Case!E117),0,IF(E117=Case!E117,1,-1))</f>
        <v>-1</v>
      </c>
      <c r="G117" s="21" t="s">
        <v>107</v>
      </c>
      <c r="H117" s="36"/>
      <c r="I117" s="27"/>
      <c r="J117" s="27"/>
      <c r="K117" s="27"/>
      <c r="L117" s="27"/>
      <c r="M117" s="27"/>
    </row>
    <row r="118" spans="2:13" s="7" customFormat="1" ht="23.25" customHeight="1">
      <c r="B118" s="21">
        <v>36</v>
      </c>
      <c r="C118" s="21">
        <v>3</v>
      </c>
      <c r="D118" s="35">
        <v>9</v>
      </c>
      <c r="E118" s="63">
        <f>Model!O9</f>
        <v>4</v>
      </c>
      <c r="F118" s="44">
        <f>IF(ISBLANK(Case!E118),0,IF(E118=Case!E118,1,-1))</f>
        <v>1</v>
      </c>
      <c r="G118" s="21" t="s">
        <v>108</v>
      </c>
      <c r="H118" s="36"/>
      <c r="I118" s="27"/>
      <c r="J118" s="27"/>
      <c r="K118" s="27"/>
      <c r="L118" s="27"/>
      <c r="M118" s="27"/>
    </row>
    <row r="119" spans="2:13" s="7" customFormat="1" ht="23.25" customHeight="1">
      <c r="B119" s="21">
        <v>37</v>
      </c>
      <c r="C119" s="21">
        <v>3</v>
      </c>
      <c r="D119" s="35">
        <v>9</v>
      </c>
      <c r="E119" s="63" t="str">
        <f>Model!O10</f>
        <v>Matías Ferrero</v>
      </c>
      <c r="F119" s="44">
        <f>IF(ISBLANK(Case!E119),0,IF(E119=Case!E119,1,-1))</f>
        <v>1</v>
      </c>
      <c r="G119" s="21" t="s">
        <v>109</v>
      </c>
      <c r="H119" s="36"/>
      <c r="I119" s="27"/>
      <c r="J119" s="27"/>
      <c r="K119" s="27"/>
      <c r="L119" s="27"/>
      <c r="M119" s="27"/>
    </row>
    <row r="120" spans="2:13" s="7" customFormat="1" ht="23.25" customHeight="1">
      <c r="B120" s="21">
        <v>38</v>
      </c>
      <c r="C120" s="21">
        <v>3</v>
      </c>
      <c r="D120" s="35">
        <v>9</v>
      </c>
      <c r="E120" s="63">
        <f>Model!O11</f>
        <v>3</v>
      </c>
      <c r="F120" s="44">
        <f>IF(ISBLANK(Case!E120),0,IF(E120=Case!E120,1,-1))</f>
        <v>1</v>
      </c>
      <c r="G120" s="21" t="s">
        <v>110</v>
      </c>
      <c r="H120" s="36"/>
      <c r="I120" s="27"/>
      <c r="J120" s="27"/>
      <c r="K120" s="27"/>
      <c r="L120" s="27"/>
      <c r="M120" s="27"/>
    </row>
    <row r="121" spans="2:13" s="7" customFormat="1" ht="23.25" customHeight="1">
      <c r="B121" s="21">
        <v>39</v>
      </c>
      <c r="C121" s="21">
        <v>3</v>
      </c>
      <c r="D121" s="35">
        <v>9</v>
      </c>
      <c r="E121" s="63">
        <f>Model!O12</f>
        <v>5</v>
      </c>
      <c r="F121" s="44">
        <f>IF(ISBLANK(Case!E121),0,IF(E121=Case!E121,1,-1))</f>
        <v>1</v>
      </c>
      <c r="G121" s="21" t="s">
        <v>111</v>
      </c>
      <c r="H121" s="36"/>
      <c r="I121" s="27"/>
      <c r="J121" s="27"/>
      <c r="K121" s="27"/>
      <c r="L121" s="27"/>
      <c r="M121" s="27"/>
    </row>
    <row r="122" spans="2:13" s="7" customFormat="1" ht="23.25" customHeight="1">
      <c r="B122" s="21">
        <v>40</v>
      </c>
      <c r="C122" s="21">
        <v>3</v>
      </c>
      <c r="D122" s="35">
        <v>9</v>
      </c>
      <c r="E122" s="63" t="str">
        <f>Model!O13</f>
        <v>Nia Okafor</v>
      </c>
      <c r="F122" s="44">
        <f>IF(ISBLANK(Case!E122),0,IF(E122=Case!E122,1,-1))</f>
        <v>1</v>
      </c>
      <c r="G122" s="21" t="s">
        <v>112</v>
      </c>
      <c r="H122" s="36"/>
      <c r="I122" s="27"/>
      <c r="J122" s="27"/>
      <c r="K122" s="27"/>
      <c r="L122" s="27"/>
      <c r="M122" s="27"/>
    </row>
    <row r="123" spans="2:13" s="7" customFormat="1" ht="23.25" customHeight="1">
      <c r="B123" s="21">
        <v>41</v>
      </c>
      <c r="C123" s="21">
        <v>3</v>
      </c>
      <c r="D123" s="35">
        <v>9</v>
      </c>
      <c r="E123" s="63" t="str">
        <f>Model!O14</f>
        <v>Ballistic Engineer</v>
      </c>
      <c r="F123" s="44">
        <f>IF(ISBLANK(Case!E123),0,IF(E123=Case!E123,1,-1))</f>
        <v>1</v>
      </c>
      <c r="G123" s="21" t="s">
        <v>113</v>
      </c>
      <c r="H123" s="36"/>
      <c r="I123" s="27"/>
      <c r="J123" s="27"/>
      <c r="K123" s="27"/>
      <c r="L123" s="27"/>
      <c r="M123" s="27"/>
    </row>
    <row r="124" spans="2:13" s="7" customFormat="1" ht="23.25" customHeight="1">
      <c r="B124" s="21">
        <v>42</v>
      </c>
      <c r="C124" s="21">
        <v>3</v>
      </c>
      <c r="D124" s="35">
        <v>9</v>
      </c>
      <c r="E124" s="63">
        <f>Model!O15</f>
        <v>2</v>
      </c>
      <c r="F124" s="44">
        <f>IF(ISBLANK(Case!E124),0,IF(E124=Case!E124,1,-1))</f>
        <v>1</v>
      </c>
      <c r="G124" s="21" t="s">
        <v>114</v>
      </c>
      <c r="H124" s="36"/>
      <c r="I124" s="27"/>
      <c r="J124" s="27"/>
      <c r="K124" s="27"/>
      <c r="L124" s="27"/>
      <c r="M124" s="27"/>
    </row>
    <row r="125" spans="2:13" s="7" customFormat="1" ht="23.25" customHeight="1">
      <c r="B125" s="21">
        <v>43</v>
      </c>
      <c r="C125" s="21">
        <v>3</v>
      </c>
      <c r="D125" s="35">
        <v>9</v>
      </c>
      <c r="E125" s="65">
        <f>Model!O16</f>
        <v>45721</v>
      </c>
      <c r="F125" s="44">
        <f>IF(ISBLANK(Case!E125),0,IF(E125=Case!E125,1,-1))</f>
        <v>-1</v>
      </c>
      <c r="G125" s="21" t="s">
        <v>115</v>
      </c>
      <c r="H125" s="36"/>
      <c r="I125" s="27"/>
      <c r="J125" s="27"/>
      <c r="K125" s="27"/>
      <c r="L125" s="27"/>
      <c r="M125" s="27"/>
    </row>
    <row r="126" spans="2:13" s="7" customFormat="1" ht="23.25" customHeight="1">
      <c r="B126" s="21">
        <v>44</v>
      </c>
      <c r="C126" s="21">
        <v>3</v>
      </c>
      <c r="D126" s="35">
        <v>9</v>
      </c>
      <c r="E126" s="65">
        <f>Model!O17</f>
        <v>45665</v>
      </c>
      <c r="F126" s="44">
        <f>IF(ISBLANK(Case!E126),0,IF(E126=Case!E126,1,-1))</f>
        <v>-1</v>
      </c>
      <c r="G126" s="21" t="s">
        <v>116</v>
      </c>
      <c r="H126" s="36"/>
      <c r="I126" s="27"/>
      <c r="J126" s="27"/>
      <c r="K126" s="27"/>
      <c r="L126" s="27"/>
      <c r="M126" s="27"/>
    </row>
    <row r="127" spans="2:13" s="7" customFormat="1" ht="23.25" customHeight="1">
      <c r="B127" s="21">
        <v>45</v>
      </c>
      <c r="C127" s="21">
        <v>3</v>
      </c>
      <c r="D127" s="35">
        <v>9</v>
      </c>
      <c r="E127" s="63" t="str">
        <f>Model!O18</f>
        <v>Rin Tsukuda</v>
      </c>
      <c r="F127" s="44">
        <f>IF(ISBLANK(Case!E127),0,IF(E127=Case!E127,1,-1))</f>
        <v>1</v>
      </c>
      <c r="G127" s="21" t="s">
        <v>117</v>
      </c>
      <c r="H127" s="36"/>
      <c r="I127" s="27"/>
      <c r="J127" s="27"/>
      <c r="K127" s="27"/>
      <c r="L127" s="27"/>
      <c r="M127" s="27"/>
    </row>
    <row r="128" spans="2:13" s="7" customFormat="1" ht="23.25" customHeight="1">
      <c r="B128" s="21">
        <v>46</v>
      </c>
      <c r="C128" s="21">
        <v>3</v>
      </c>
      <c r="D128" s="35">
        <v>9</v>
      </c>
      <c r="E128" s="65">
        <f>Model!O19</f>
        <v>45719</v>
      </c>
      <c r="F128" s="44">
        <f>IF(ISBLANK(Case!E128),0,IF(E128=Case!E128,1,-1))</f>
        <v>-1</v>
      </c>
      <c r="G128" s="21" t="s">
        <v>118</v>
      </c>
      <c r="H128" s="36"/>
      <c r="I128" s="27"/>
      <c r="J128" s="27"/>
      <c r="K128" s="27"/>
      <c r="L128" s="27"/>
      <c r="M128" s="27"/>
    </row>
    <row r="129" spans="1:13" s="7" customFormat="1" ht="23.25" customHeight="1">
      <c r="B129" s="21">
        <v>47</v>
      </c>
      <c r="C129" s="21">
        <v>3</v>
      </c>
      <c r="D129" s="35">
        <v>9</v>
      </c>
      <c r="E129" s="65">
        <f>Model!O20</f>
        <v>45667</v>
      </c>
      <c r="F129" s="44">
        <f>IF(ISBLANK(Case!E129),0,IF(E129=Case!E129,1,-1))</f>
        <v>-1</v>
      </c>
      <c r="G129" s="21" t="s">
        <v>119</v>
      </c>
      <c r="H129" s="36"/>
      <c r="I129" s="27"/>
      <c r="J129" s="27"/>
      <c r="K129" s="27"/>
      <c r="L129" s="27"/>
      <c r="M129" s="27"/>
    </row>
    <row r="130" spans="1:13" s="7" customFormat="1" ht="23.25" customHeight="1">
      <c r="B130" s="21">
        <v>48</v>
      </c>
      <c r="C130" s="21">
        <v>3</v>
      </c>
      <c r="D130" s="35">
        <v>9</v>
      </c>
      <c r="E130" s="63" t="str">
        <f>Model!O21</f>
        <v>Ballistic Engineer</v>
      </c>
      <c r="F130" s="44">
        <f>IF(ISBLANK(Case!E130),0,IF(E130=Case!E130,1,-1))</f>
        <v>1</v>
      </c>
      <c r="G130" s="21" t="s">
        <v>120</v>
      </c>
      <c r="H130" s="36"/>
      <c r="I130" s="27"/>
      <c r="J130" s="27"/>
      <c r="K130" s="27"/>
      <c r="L130" s="27"/>
      <c r="M130" s="27"/>
    </row>
    <row r="131" spans="1:13" s="7" customFormat="1" ht="23.25" customHeight="1">
      <c r="B131" s="21">
        <v>49</v>
      </c>
      <c r="C131" s="21">
        <v>3</v>
      </c>
      <c r="D131" s="35">
        <v>9</v>
      </c>
      <c r="E131" s="65">
        <f>Model!O22</f>
        <v>45744</v>
      </c>
      <c r="F131" s="44">
        <f>IF(ISBLANK(Case!E131),0,IF(E131=Case!E131,1,-1))</f>
        <v>-1</v>
      </c>
      <c r="G131" s="21" t="s">
        <v>121</v>
      </c>
      <c r="H131" s="36"/>
      <c r="I131" s="27"/>
      <c r="J131" s="27"/>
      <c r="K131" s="27"/>
      <c r="L131" s="27"/>
      <c r="M131" s="27"/>
    </row>
    <row r="132" spans="1:13" s="7" customFormat="1" ht="23.25" customHeight="1">
      <c r="B132" s="21">
        <v>50</v>
      </c>
      <c r="C132" s="21">
        <v>3</v>
      </c>
      <c r="D132" s="35">
        <v>9</v>
      </c>
      <c r="E132" s="63">
        <f>Model!O23</f>
        <v>8</v>
      </c>
      <c r="F132" s="44">
        <f>IF(ISBLANK(Case!E132),0,IF(E132=Case!E132,1,-1))</f>
        <v>1</v>
      </c>
      <c r="G132" s="21" t="s">
        <v>122</v>
      </c>
      <c r="H132" s="36"/>
      <c r="I132" s="27"/>
      <c r="J132" s="27"/>
      <c r="K132" s="27"/>
      <c r="L132" s="27"/>
      <c r="M132" s="27"/>
    </row>
    <row r="133" spans="1:13" s="7" customFormat="1" ht="15" customHeight="1">
      <c r="A133" s="8"/>
      <c r="B133" s="8"/>
      <c r="C133" s="8"/>
      <c r="D133" s="8"/>
      <c r="E133" s="8"/>
      <c r="F133" s="8"/>
      <c r="G133" s="8"/>
      <c r="H133" s="36"/>
      <c r="I133" s="27"/>
      <c r="J133" s="27"/>
      <c r="K133" s="27"/>
      <c r="L133" s="27"/>
      <c r="M133" s="27"/>
    </row>
    <row r="134" spans="1:13" s="7" customFormat="1" ht="15" customHeight="1" thickBot="1">
      <c r="A134" s="8"/>
      <c r="B134" s="8"/>
      <c r="C134" s="8"/>
      <c r="D134" s="8"/>
      <c r="E134" s="8"/>
      <c r="F134" s="8"/>
      <c r="G134" s="8"/>
      <c r="H134" s="36"/>
      <c r="I134" s="27"/>
      <c r="J134" s="27"/>
      <c r="K134" s="27"/>
      <c r="L134" s="27"/>
      <c r="M134" s="27"/>
    </row>
    <row r="135" spans="1:13" s="7" customFormat="1" ht="25.5" customHeight="1" thickBot="1">
      <c r="B135" s="64" t="s">
        <v>123</v>
      </c>
      <c r="C135" s="6" t="s">
        <v>89</v>
      </c>
      <c r="D135" s="27"/>
      <c r="E135" s="27"/>
      <c r="F135" s="15"/>
      <c r="G135" s="27"/>
      <c r="H135" s="36"/>
      <c r="I135" s="27"/>
      <c r="J135" s="27"/>
      <c r="K135" s="27"/>
      <c r="L135" s="27"/>
      <c r="M135" s="27"/>
    </row>
    <row r="136" spans="1:13" s="7" customFormat="1" ht="15" customHeight="1">
      <c r="B136" s="30"/>
      <c r="C136" s="27"/>
      <c r="D136" s="27"/>
      <c r="E136" s="27"/>
      <c r="F136" s="15"/>
      <c r="G136" s="27"/>
      <c r="H136" s="36"/>
      <c r="I136" s="27"/>
      <c r="J136" s="27"/>
      <c r="K136" s="27"/>
      <c r="L136" s="27"/>
      <c r="M136" s="27"/>
    </row>
    <row r="137" spans="1:13" s="7" customFormat="1" ht="15" customHeight="1">
      <c r="B137" s="30" t="s">
        <v>124</v>
      </c>
      <c r="C137" s="27"/>
      <c r="D137" s="27"/>
      <c r="E137" s="27"/>
      <c r="F137" s="15"/>
      <c r="G137" s="27"/>
      <c r="H137" s="36"/>
      <c r="I137" s="27"/>
      <c r="J137" s="27"/>
      <c r="K137" s="27"/>
      <c r="L137" s="27"/>
      <c r="M137" s="27"/>
    </row>
    <row r="138" spans="1:13" s="7" customFormat="1" ht="15" customHeight="1">
      <c r="B138" s="30" t="s">
        <v>125</v>
      </c>
      <c r="C138" s="15"/>
      <c r="D138" s="27"/>
      <c r="E138" s="27"/>
      <c r="F138" s="15"/>
      <c r="G138" s="36"/>
      <c r="H138" s="36"/>
      <c r="I138" s="27"/>
      <c r="J138" s="27"/>
      <c r="K138" s="27"/>
      <c r="L138" s="27"/>
      <c r="M138" s="27"/>
    </row>
    <row r="139" spans="1:13" s="7" customFormat="1" ht="15" customHeight="1">
      <c r="B139" s="30" t="s">
        <v>126</v>
      </c>
      <c r="C139" s="27"/>
      <c r="D139" s="27"/>
      <c r="E139" s="27"/>
      <c r="F139" s="15"/>
      <c r="G139" s="36"/>
      <c r="H139" s="36"/>
      <c r="I139" s="27"/>
      <c r="J139" s="27"/>
      <c r="K139" s="27"/>
      <c r="L139" s="27"/>
      <c r="M139" s="27"/>
    </row>
    <row r="140" spans="1:13" s="7" customFormat="1" ht="15" customHeight="1">
      <c r="B140" s="30" t="s">
        <v>127</v>
      </c>
      <c r="C140" s="27"/>
      <c r="D140" s="27"/>
      <c r="E140" s="27"/>
      <c r="F140" s="15"/>
      <c r="G140" s="36"/>
      <c r="H140" s="36"/>
      <c r="I140" s="27"/>
      <c r="J140" s="27"/>
      <c r="K140" s="27"/>
      <c r="L140" s="27"/>
      <c r="M140" s="27"/>
    </row>
    <row r="141" spans="1:13" s="7" customFormat="1" ht="15" customHeight="1">
      <c r="B141" s="30"/>
      <c r="C141" s="27" t="s">
        <v>128</v>
      </c>
      <c r="D141" s="27"/>
      <c r="E141" s="27"/>
      <c r="F141" s="15"/>
      <c r="G141" s="36"/>
      <c r="H141" s="36"/>
      <c r="I141" s="27"/>
      <c r="J141" s="27"/>
      <c r="K141" s="27"/>
      <c r="L141" s="27"/>
      <c r="M141" s="27"/>
    </row>
    <row r="142" spans="1:13" s="7" customFormat="1" ht="15" customHeight="1">
      <c r="B142" s="30" t="s">
        <v>129</v>
      </c>
      <c r="C142" s="27"/>
      <c r="D142" s="27"/>
      <c r="E142" s="27"/>
      <c r="F142" s="15"/>
      <c r="G142" s="36"/>
      <c r="H142" s="36"/>
      <c r="I142" s="8"/>
      <c r="J142" s="36"/>
      <c r="K142" s="8"/>
      <c r="L142" s="8"/>
      <c r="M142" s="8"/>
    </row>
    <row r="143" spans="1:13" s="7" customFormat="1" ht="15" customHeight="1">
      <c r="B143" s="30" t="s">
        <v>130</v>
      </c>
      <c r="C143" s="27"/>
      <c r="D143" s="27"/>
      <c r="E143" s="27"/>
      <c r="F143" s="15"/>
      <c r="G143" s="36"/>
      <c r="H143" s="36"/>
      <c r="I143" s="8"/>
      <c r="J143" s="36"/>
      <c r="K143" s="8"/>
      <c r="L143" s="8"/>
      <c r="M143" s="8"/>
    </row>
    <row r="144" spans="1:13" s="7" customFormat="1" ht="15" customHeight="1">
      <c r="B144" s="30"/>
      <c r="C144" s="27" t="s">
        <v>131</v>
      </c>
      <c r="D144" s="27"/>
      <c r="E144" s="27"/>
      <c r="F144" s="15"/>
      <c r="G144" s="36"/>
      <c r="H144" s="36"/>
      <c r="I144" s="8"/>
      <c r="J144" s="36"/>
      <c r="K144" s="8"/>
      <c r="L144" s="8"/>
      <c r="M144" s="8"/>
    </row>
    <row r="145" spans="2:13" s="7" customFormat="1" ht="15" customHeight="1">
      <c r="B145" s="27"/>
      <c r="C145" s="27" t="s">
        <v>132</v>
      </c>
      <c r="D145" s="27"/>
      <c r="E145" s="27"/>
      <c r="F145" s="15"/>
      <c r="G145" s="36"/>
      <c r="H145" s="36"/>
      <c r="I145" s="8"/>
      <c r="J145" s="36"/>
      <c r="K145" s="8"/>
      <c r="L145" s="8"/>
      <c r="M145" s="8"/>
    </row>
    <row r="146" spans="2:13" s="7" customFormat="1" ht="15" customHeight="1" thickBot="1">
      <c r="B146" s="27"/>
      <c r="C146" s="27"/>
      <c r="D146" s="27"/>
      <c r="E146" s="27"/>
      <c r="F146" s="15"/>
      <c r="G146" s="36"/>
      <c r="H146" s="36"/>
      <c r="I146" s="8"/>
      <c r="J146" s="36"/>
      <c r="K146" s="8"/>
      <c r="L146" s="8"/>
      <c r="M146" s="8"/>
    </row>
    <row r="147" spans="2:13" s="7" customFormat="1" ht="15" hidden="1" customHeight="1" outlineLevel="1">
      <c r="B147" s="27"/>
      <c r="C147" s="53" t="s">
        <v>133</v>
      </c>
      <c r="D147" s="27"/>
      <c r="E147" s="27"/>
      <c r="F147" s="15"/>
      <c r="G147" s="36"/>
      <c r="H147" s="36"/>
      <c r="I147" s="8"/>
      <c r="J147" s="36"/>
      <c r="K147" s="8"/>
      <c r="L147" s="8"/>
      <c r="M147" s="8"/>
    </row>
    <row r="148" spans="2:13" s="7" customFormat="1" ht="15" hidden="1" customHeight="1" outlineLevel="1">
      <c r="B148" s="27"/>
      <c r="C148" s="53" t="s">
        <v>134</v>
      </c>
      <c r="D148" s="27"/>
      <c r="E148" s="27"/>
      <c r="F148" s="15"/>
      <c r="G148" s="36"/>
      <c r="H148" s="36"/>
      <c r="I148" s="8"/>
      <c r="J148" s="36"/>
      <c r="K148" s="8"/>
      <c r="L148" s="8"/>
      <c r="M148" s="8"/>
    </row>
    <row r="149" spans="2:13" s="7" customFormat="1" ht="15" hidden="1" customHeight="1" outlineLevel="1">
      <c r="B149" s="27"/>
      <c r="C149" s="53" t="s">
        <v>135</v>
      </c>
      <c r="D149" s="27"/>
      <c r="E149" s="27"/>
      <c r="F149" s="15"/>
      <c r="G149" s="36"/>
      <c r="H149" s="36"/>
      <c r="I149" s="8"/>
      <c r="J149" s="36"/>
      <c r="K149" s="8"/>
      <c r="L149" s="8"/>
      <c r="M149" s="8"/>
    </row>
    <row r="150" spans="2:13" s="7" customFormat="1" ht="15" hidden="1" customHeight="1" outlineLevel="1" thickBot="1">
      <c r="B150" s="30"/>
      <c r="C150" s="27"/>
      <c r="D150" s="27"/>
      <c r="E150" s="27"/>
      <c r="F150" s="15"/>
      <c r="G150" s="29"/>
      <c r="H150" s="8"/>
      <c r="I150" s="8"/>
      <c r="J150" s="27"/>
      <c r="K150" s="27"/>
      <c r="L150" s="27"/>
      <c r="M150" s="27"/>
    </row>
    <row r="151" spans="2:13" s="7" customFormat="1" ht="25.5" customHeight="1" collapsed="1" thickBot="1">
      <c r="B151" s="1" t="s">
        <v>12</v>
      </c>
      <c r="C151" s="1" t="s">
        <v>35</v>
      </c>
      <c r="D151" s="1" t="s">
        <v>14</v>
      </c>
      <c r="E151" s="3" t="s">
        <v>15</v>
      </c>
      <c r="F151" s="15"/>
      <c r="G151" s="1" t="s">
        <v>75</v>
      </c>
      <c r="H151" s="1" t="s">
        <v>136</v>
      </c>
      <c r="I151" s="8"/>
      <c r="J151" s="27"/>
      <c r="K151" s="27"/>
      <c r="L151" s="27"/>
      <c r="M151" s="27"/>
    </row>
    <row r="152" spans="2:13" s="7" customFormat="1" ht="15" customHeight="1">
      <c r="B152" s="27"/>
      <c r="C152" s="27"/>
      <c r="D152" s="27"/>
      <c r="E152" s="27"/>
      <c r="F152" s="15"/>
      <c r="G152" s="27"/>
      <c r="H152" s="27"/>
      <c r="I152" s="8"/>
      <c r="J152" s="27"/>
      <c r="K152" s="27"/>
      <c r="L152" s="27"/>
      <c r="M152" s="27"/>
    </row>
    <row r="153" spans="2:13" s="7" customFormat="1" ht="23.25" customHeight="1">
      <c r="B153" s="21" t="s">
        <v>137</v>
      </c>
      <c r="C153" s="21">
        <v>4</v>
      </c>
      <c r="D153" s="35">
        <v>0</v>
      </c>
      <c r="E153" s="63" t="str">
        <f>Model!U2</f>
        <v>Grayson, Charlotte</v>
      </c>
      <c r="F153" s="44">
        <f>IF(ISBLANK(Case!E153),0,IF(E153=Case!E153,1,-1))</f>
        <v>1</v>
      </c>
      <c r="G153" s="49" t="s">
        <v>85</v>
      </c>
      <c r="H153" s="49">
        <v>5</v>
      </c>
      <c r="I153" s="8"/>
      <c r="J153" s="41"/>
      <c r="K153" s="27"/>
      <c r="L153" s="27"/>
      <c r="M153" s="27"/>
    </row>
    <row r="154" spans="2:13" s="7" customFormat="1" ht="15" customHeight="1">
      <c r="B154" s="27"/>
      <c r="C154" s="27"/>
      <c r="D154" s="27"/>
      <c r="E154" s="40"/>
      <c r="F154" s="15"/>
      <c r="G154" s="32"/>
      <c r="H154" s="32"/>
      <c r="I154" s="8"/>
      <c r="J154" s="41"/>
      <c r="K154" s="27"/>
      <c r="L154" s="42"/>
      <c r="M154" s="42"/>
    </row>
    <row r="155" spans="2:13" s="7" customFormat="1" ht="23.25" customHeight="1">
      <c r="B155" s="21">
        <v>51</v>
      </c>
      <c r="C155" s="21">
        <v>4</v>
      </c>
      <c r="D155" s="35">
        <v>11</v>
      </c>
      <c r="E155" s="63" t="str">
        <f>Model!U4</f>
        <v>Wentworth, Lily</v>
      </c>
      <c r="F155" s="44">
        <f>IF(ISBLANK(Case!E155),0,IF(E155=Case!E155,1,-1))</f>
        <v>1</v>
      </c>
      <c r="G155" s="49" t="s">
        <v>81</v>
      </c>
      <c r="H155" s="49">
        <v>2</v>
      </c>
      <c r="I155" s="8"/>
      <c r="J155" s="41"/>
      <c r="K155" s="27"/>
      <c r="L155" s="27"/>
      <c r="M155" s="27"/>
    </row>
    <row r="156" spans="2:13" s="7" customFormat="1" ht="23.25" customHeight="1">
      <c r="B156" s="21">
        <v>52</v>
      </c>
      <c r="C156" s="21">
        <v>4</v>
      </c>
      <c r="D156" s="35">
        <v>11</v>
      </c>
      <c r="E156" s="63" t="str">
        <f>Model!U5</f>
        <v>Whitmore, Ella</v>
      </c>
      <c r="F156" s="44">
        <f>IF(ISBLANK(Case!E156),0,IF(E156=Case!E156,1,-1))</f>
        <v>1</v>
      </c>
      <c r="G156" s="49" t="s">
        <v>86</v>
      </c>
      <c r="H156" s="49">
        <v>5</v>
      </c>
      <c r="I156" s="8"/>
      <c r="J156" s="41"/>
      <c r="K156" s="27"/>
      <c r="L156" s="27"/>
      <c r="M156" s="27"/>
    </row>
    <row r="157" spans="2:13" s="7" customFormat="1" ht="23.25" customHeight="1">
      <c r="B157" s="21">
        <v>53</v>
      </c>
      <c r="C157" s="21">
        <v>4</v>
      </c>
      <c r="D157" s="35">
        <v>11</v>
      </c>
      <c r="E157" s="63" t="str">
        <f>Model!U6</f>
        <v>Prescott, Caleb</v>
      </c>
      <c r="F157" s="44">
        <f>IF(ISBLANK(Case!E157),0,IF(E157=Case!E157,1,-1))</f>
        <v>1</v>
      </c>
      <c r="G157" s="49" t="s">
        <v>80</v>
      </c>
      <c r="H157" s="49">
        <v>3</v>
      </c>
      <c r="I157" s="8"/>
      <c r="J157" s="41"/>
      <c r="L157" s="27"/>
      <c r="M157" s="27"/>
    </row>
    <row r="158" spans="2:13" s="7" customFormat="1" ht="23.25" customHeight="1">
      <c r="B158" s="21">
        <v>54</v>
      </c>
      <c r="C158" s="21">
        <v>4</v>
      </c>
      <c r="D158" s="35">
        <v>11</v>
      </c>
      <c r="E158" s="63" t="str">
        <f>Model!U7</f>
        <v>Okoye, Aisha</v>
      </c>
      <c r="F158" s="44">
        <f>IF(ISBLANK(Case!E158),0,IF(E158=Case!E158,1,-1))</f>
        <v>1</v>
      </c>
      <c r="G158" s="49" t="s">
        <v>82</v>
      </c>
      <c r="H158" s="49">
        <v>3</v>
      </c>
      <c r="I158" s="8"/>
      <c r="J158" s="41"/>
      <c r="L158" s="27"/>
      <c r="M158" s="27"/>
    </row>
    <row r="159" spans="2:13" s="7" customFormat="1" ht="23.25" customHeight="1">
      <c r="B159" s="21">
        <v>55</v>
      </c>
      <c r="C159" s="21">
        <v>4</v>
      </c>
      <c r="D159" s="35">
        <v>11</v>
      </c>
      <c r="E159" s="63" t="str">
        <f>Model!U8</f>
        <v>Harrington, Mia</v>
      </c>
      <c r="F159" s="44">
        <f>IF(ISBLANK(Case!E159),0,IF(E159=Case!E159,1,-1))</f>
        <v>1</v>
      </c>
      <c r="G159" s="49" t="s">
        <v>84</v>
      </c>
      <c r="H159" s="49">
        <v>5</v>
      </c>
      <c r="I159" s="8"/>
      <c r="J159" s="41"/>
      <c r="M159" s="27"/>
    </row>
    <row r="160" spans="2:13" s="7" customFormat="1" ht="23.25" customHeight="1">
      <c r="B160" s="21">
        <v>56</v>
      </c>
      <c r="C160" s="21">
        <v>4</v>
      </c>
      <c r="D160" s="35">
        <v>11</v>
      </c>
      <c r="E160" s="63" t="str">
        <f>Model!U9</f>
        <v>Bellinger, Adam</v>
      </c>
      <c r="F160" s="44">
        <f>IF(ISBLANK(Case!E160),0,IF(E160=Case!E160,1,-1))</f>
        <v>1</v>
      </c>
      <c r="G160" s="49" t="s">
        <v>77</v>
      </c>
      <c r="H160" s="49">
        <v>1</v>
      </c>
      <c r="I160" s="8"/>
      <c r="J160" s="41"/>
      <c r="L160" s="27"/>
      <c r="M160" s="27"/>
    </row>
    <row r="161" spans="2:13" s="7" customFormat="1" ht="23.25" customHeight="1">
      <c r="B161" s="21">
        <v>57</v>
      </c>
      <c r="C161" s="21">
        <v>4</v>
      </c>
      <c r="D161" s="35">
        <v>11</v>
      </c>
      <c r="E161" s="63" t="str">
        <f>Model!U10</f>
        <v>Sharma, Ananya</v>
      </c>
      <c r="F161" s="44">
        <f>IF(ISBLANK(Case!E161),0,IF(E161=Case!E161,1,-1))</f>
        <v>1</v>
      </c>
      <c r="G161" s="49" t="s">
        <v>85</v>
      </c>
      <c r="H161" s="49">
        <v>8</v>
      </c>
      <c r="I161" s="8"/>
      <c r="J161" s="41"/>
      <c r="L161" s="27"/>
      <c r="M161" s="27"/>
    </row>
    <row r="162" spans="2:13" s="7" customFormat="1" ht="23.25" customHeight="1">
      <c r="B162" s="21">
        <v>58</v>
      </c>
      <c r="C162" s="21">
        <v>4</v>
      </c>
      <c r="D162" s="35">
        <v>11</v>
      </c>
      <c r="E162" s="63" t="str">
        <f>Model!U11</f>
        <v>Dawson, Abigail</v>
      </c>
      <c r="F162" s="44">
        <f>IF(ISBLANK(Case!E162),0,IF(E162=Case!E162,1,-1))</f>
        <v>1</v>
      </c>
      <c r="G162" s="49" t="s">
        <v>83</v>
      </c>
      <c r="H162" s="49">
        <v>3</v>
      </c>
      <c r="I162" s="8"/>
      <c r="J162" s="41"/>
      <c r="L162" s="27"/>
      <c r="M162" s="27"/>
    </row>
    <row r="163" spans="2:13" s="7" customFormat="1" ht="23.25" customHeight="1">
      <c r="B163" s="21">
        <v>59</v>
      </c>
      <c r="C163" s="21">
        <v>4</v>
      </c>
      <c r="D163" s="35">
        <v>11</v>
      </c>
      <c r="E163" s="63" t="str">
        <f>Model!U12</f>
        <v>Ng, Elijah</v>
      </c>
      <c r="F163" s="44">
        <f>IF(ISBLANK(Case!E163),0,IF(E163=Case!E163,1,-1))</f>
        <v>1</v>
      </c>
      <c r="G163" s="49" t="s">
        <v>87</v>
      </c>
      <c r="H163" s="49">
        <v>2</v>
      </c>
      <c r="I163" s="8"/>
      <c r="J163" s="41"/>
      <c r="L163" s="27"/>
      <c r="M163" s="27"/>
    </row>
    <row r="164" spans="2:13" s="7" customFormat="1" ht="23.25" customHeight="1">
      <c r="B164" s="21">
        <v>60</v>
      </c>
      <c r="C164" s="21">
        <v>4</v>
      </c>
      <c r="D164" s="35">
        <v>11</v>
      </c>
      <c r="E164" s="63" t="str">
        <f>Model!U13</f>
        <v>Wainwright, Scarlett</v>
      </c>
      <c r="F164" s="44">
        <f>IF(ISBLANK(Case!E164),0,IF(E164=Case!E164,1,-1))</f>
        <v>1</v>
      </c>
      <c r="G164" s="49" t="s">
        <v>87</v>
      </c>
      <c r="H164" s="49">
        <v>4</v>
      </c>
      <c r="I164" s="8"/>
      <c r="J164" s="41"/>
      <c r="L164" s="27"/>
      <c r="M164" s="27"/>
    </row>
    <row r="165" spans="2:13" s="7" customFormat="1" ht="23.25" customHeight="1">
      <c r="B165" s="21">
        <v>61</v>
      </c>
      <c r="C165" s="21">
        <v>4</v>
      </c>
      <c r="D165" s="35">
        <v>11</v>
      </c>
      <c r="E165" s="63" t="str">
        <f>Model!U14</f>
        <v>Wong, MeiLing</v>
      </c>
      <c r="F165" s="44">
        <f>IF(ISBLANK(Case!E165),0,IF(E165=Case!E165,1,-1))</f>
        <v>1</v>
      </c>
      <c r="G165" s="49" t="s">
        <v>81</v>
      </c>
      <c r="H165" s="49">
        <v>3</v>
      </c>
      <c r="I165" s="8"/>
      <c r="J165" s="41"/>
      <c r="L165" s="27"/>
      <c r="M165" s="27"/>
    </row>
    <row r="166" spans="2:13" s="7" customFormat="1" ht="23.25" customHeight="1">
      <c r="B166" s="21">
        <v>62</v>
      </c>
      <c r="C166" s="21">
        <v>4</v>
      </c>
      <c r="D166" s="35">
        <v>11</v>
      </c>
      <c r="E166" s="63" t="str">
        <f>Model!U15</f>
        <v>Rowe, Nathaniel</v>
      </c>
      <c r="F166" s="44">
        <f>IF(ISBLANK(Case!E166),0,IF(E166=Case!E166,1,-1))</f>
        <v>1</v>
      </c>
      <c r="G166" s="49" t="s">
        <v>77</v>
      </c>
      <c r="H166" s="49">
        <v>3</v>
      </c>
      <c r="I166" s="8"/>
      <c r="J166" s="41"/>
      <c r="L166" s="27"/>
      <c r="M166" s="27"/>
    </row>
    <row r="167" spans="2:13" s="7" customFormat="1" ht="23.25" customHeight="1">
      <c r="B167" s="21">
        <v>63</v>
      </c>
      <c r="C167" s="21">
        <v>4</v>
      </c>
      <c r="D167" s="35">
        <v>11</v>
      </c>
      <c r="E167" s="63" t="str">
        <f>Model!U16</f>
        <v>Caldwell, Henry</v>
      </c>
      <c r="F167" s="44">
        <f>IF(ISBLANK(Case!E167),0,IF(E167=Case!E167,1,-1))</f>
        <v>1</v>
      </c>
      <c r="G167" s="49" t="s">
        <v>85</v>
      </c>
      <c r="H167" s="49">
        <v>1</v>
      </c>
      <c r="I167" s="8"/>
      <c r="J167" s="41"/>
      <c r="L167" s="27"/>
      <c r="M167" s="27"/>
    </row>
    <row r="168" spans="2:13" s="7" customFormat="1" ht="23.25" customHeight="1">
      <c r="B168" s="21">
        <v>64</v>
      </c>
      <c r="C168" s="21">
        <v>4</v>
      </c>
      <c r="D168" s="35">
        <v>11</v>
      </c>
      <c r="E168" s="63" t="str">
        <f>Model!U17</f>
        <v>Okafor, Nia</v>
      </c>
      <c r="F168" s="44">
        <f>IF(ISBLANK(Case!E168),0,IF(E168=Case!E168,1,-1))</f>
        <v>1</v>
      </c>
      <c r="G168" s="49" t="s">
        <v>78</v>
      </c>
      <c r="H168" s="49">
        <v>3</v>
      </c>
      <c r="I168" s="8"/>
      <c r="J168" s="41"/>
      <c r="L168" s="27"/>
      <c r="M168" s="27"/>
    </row>
    <row r="169" spans="2:13" s="7" customFormat="1" ht="23.25" customHeight="1">
      <c r="B169" s="21">
        <v>65</v>
      </c>
      <c r="C169" s="21">
        <v>4</v>
      </c>
      <c r="D169" s="35">
        <v>11</v>
      </c>
      <c r="E169" s="63" t="str">
        <f>Model!U18</f>
        <v>Westwood, Dylan</v>
      </c>
      <c r="F169" s="44">
        <f>IF(ISBLANK(Case!E169),0,IF(E169=Case!E169,1,-1))</f>
        <v>1</v>
      </c>
      <c r="G169" s="49" t="s">
        <v>79</v>
      </c>
      <c r="H169" s="49">
        <v>4</v>
      </c>
      <c r="I169" s="8"/>
      <c r="J169" s="41"/>
      <c r="L169" s="27"/>
      <c r="M169" s="27"/>
    </row>
    <row r="170" spans="2:13" s="7" customFormat="1" ht="23.25" customHeight="1">
      <c r="B170" s="21">
        <v>66</v>
      </c>
      <c r="C170" s="21">
        <v>4</v>
      </c>
      <c r="D170" s="35">
        <v>11</v>
      </c>
      <c r="E170" s="63" t="str">
        <f>Model!U19</f>
        <v>Zhang, Wei</v>
      </c>
      <c r="F170" s="44">
        <f>IF(ISBLANK(Case!E170),0,IF(E170=Case!E170,1,-1))</f>
        <v>1</v>
      </c>
      <c r="G170" s="49" t="s">
        <v>84</v>
      </c>
      <c r="H170" s="49">
        <v>9</v>
      </c>
      <c r="I170" s="8"/>
      <c r="J170" s="41"/>
      <c r="L170" s="27"/>
      <c r="M170" s="27"/>
    </row>
    <row r="171" spans="2:13" s="7" customFormat="1" ht="23.25" customHeight="1">
      <c r="B171" s="21">
        <v>67</v>
      </c>
      <c r="C171" s="21">
        <v>4</v>
      </c>
      <c r="D171" s="35">
        <v>11</v>
      </c>
      <c r="E171" s="63" t="str">
        <f>Model!U20</f>
        <v>Nguyen, Zachary</v>
      </c>
      <c r="F171" s="44">
        <f>IF(ISBLANK(Case!E171),0,IF(E171=Case!E171,1,-1))</f>
        <v>1</v>
      </c>
      <c r="G171" s="49" t="s">
        <v>80</v>
      </c>
      <c r="H171" s="49">
        <v>2</v>
      </c>
      <c r="I171" s="8"/>
      <c r="J171" s="41"/>
      <c r="L171" s="27"/>
      <c r="M171" s="27"/>
    </row>
    <row r="172" spans="2:13" s="7" customFormat="1" ht="23.25" customHeight="1">
      <c r="B172" s="21">
        <v>68</v>
      </c>
      <c r="C172" s="21">
        <v>4</v>
      </c>
      <c r="D172" s="35">
        <v>11</v>
      </c>
      <c r="E172" s="63" t="str">
        <f>Model!U21</f>
        <v>Ellison, Harper</v>
      </c>
      <c r="F172" s="44">
        <f>IF(ISBLANK(Case!E172),0,IF(E172=Case!E172,1,-1))</f>
        <v>1</v>
      </c>
      <c r="G172" s="49" t="s">
        <v>78</v>
      </c>
      <c r="H172" s="49">
        <v>1</v>
      </c>
      <c r="I172" s="8"/>
      <c r="J172" s="41"/>
      <c r="L172" s="27"/>
      <c r="M172" s="27"/>
    </row>
    <row r="173" spans="2:13" s="7" customFormat="1" ht="23.25" customHeight="1">
      <c r="B173" s="21">
        <v>69</v>
      </c>
      <c r="C173" s="21">
        <v>4</v>
      </c>
      <c r="D173" s="35">
        <v>11</v>
      </c>
      <c r="E173" s="63" t="str">
        <f>Model!U22</f>
        <v>Hartwell, Lucas</v>
      </c>
      <c r="F173" s="44">
        <f>IF(ISBLANK(Case!E173),0,IF(E173=Case!E173,1,-1))</f>
        <v>1</v>
      </c>
      <c r="G173" s="49" t="s">
        <v>82</v>
      </c>
      <c r="H173" s="49">
        <v>2</v>
      </c>
      <c r="I173" s="8"/>
      <c r="J173" s="41"/>
      <c r="L173" s="27"/>
      <c r="M173" s="27"/>
    </row>
    <row r="174" spans="2:13" s="7" customFormat="1" ht="23.25" customHeight="1">
      <c r="B174" s="21">
        <v>70</v>
      </c>
      <c r="C174" s="21">
        <v>4</v>
      </c>
      <c r="D174" s="35">
        <v>11</v>
      </c>
      <c r="E174" s="63" t="str">
        <f>Model!U23</f>
        <v>Tsukuda, Rin</v>
      </c>
      <c r="F174" s="44">
        <f>IF(ISBLANK(Case!E174),0,IF(E174=Case!E174,1,-1))</f>
        <v>1</v>
      </c>
      <c r="G174" s="49" t="s">
        <v>86</v>
      </c>
      <c r="H174" s="49">
        <v>4</v>
      </c>
      <c r="I174" s="8"/>
      <c r="J174" s="41"/>
      <c r="L174" s="27"/>
      <c r="M174" s="27"/>
    </row>
    <row r="175" spans="2:13" s="7" customFormat="1" ht="15" customHeight="1">
      <c r="B175" s="8"/>
      <c r="C175" s="8"/>
      <c r="D175" s="8"/>
      <c r="E175" s="8"/>
      <c r="F175" s="37"/>
      <c r="G175" s="8"/>
      <c r="H175" s="8"/>
      <c r="I175" s="8"/>
      <c r="J175" s="36"/>
      <c r="L175" s="27"/>
      <c r="M175" s="27"/>
    </row>
    <row r="176" spans="2:13" s="7" customFormat="1" ht="15" customHeight="1" thickBot="1">
      <c r="B176" s="8"/>
      <c r="C176" s="8"/>
      <c r="D176" s="8"/>
      <c r="E176" s="8"/>
      <c r="F176" s="37"/>
      <c r="G176" s="8"/>
      <c r="H176" s="8"/>
      <c r="I176" s="8"/>
      <c r="J176" s="36"/>
      <c r="L176" s="27"/>
      <c r="M176" s="27"/>
    </row>
    <row r="177" spans="2:13" s="7" customFormat="1" ht="25.5" customHeight="1" thickBot="1">
      <c r="B177" s="64" t="s">
        <v>139</v>
      </c>
      <c r="C177" s="6" t="s">
        <v>140</v>
      </c>
      <c r="D177" s="8"/>
      <c r="E177" s="8"/>
      <c r="F177" s="37"/>
      <c r="G177" s="8"/>
      <c r="H177" s="8"/>
      <c r="I177" s="8"/>
      <c r="J177" s="27"/>
      <c r="K177" s="8"/>
      <c r="L177" s="8"/>
      <c r="M177" s="8"/>
    </row>
    <row r="178" spans="2:13" s="7" customFormat="1" ht="15" customHeight="1">
      <c r="B178" s="30"/>
      <c r="C178" s="8"/>
      <c r="D178" s="8"/>
      <c r="E178" s="8"/>
      <c r="F178" s="37"/>
      <c r="G178" s="8"/>
      <c r="H178" s="8"/>
      <c r="I178" s="8"/>
      <c r="J178" s="27"/>
      <c r="K178" s="8"/>
      <c r="L178" s="8"/>
      <c r="M178" s="8"/>
    </row>
    <row r="179" spans="2:13" s="7" customFormat="1" ht="15" customHeight="1">
      <c r="B179" s="30" t="s">
        <v>141</v>
      </c>
      <c r="C179" s="8"/>
      <c r="D179" s="8"/>
      <c r="E179" s="8"/>
      <c r="F179" s="37"/>
      <c r="G179" s="8"/>
      <c r="H179" s="8"/>
      <c r="I179" s="8"/>
      <c r="J179" s="27"/>
      <c r="K179" s="8"/>
      <c r="L179" s="8"/>
      <c r="M179" s="8"/>
    </row>
    <row r="180" spans="2:13" s="7" customFormat="1" ht="15" customHeight="1">
      <c r="B180" s="30" t="s">
        <v>142</v>
      </c>
      <c r="C180" s="8"/>
      <c r="D180" s="8"/>
      <c r="E180" s="8"/>
      <c r="F180" s="37"/>
      <c r="G180" s="8"/>
      <c r="H180" s="8"/>
      <c r="I180" s="8"/>
      <c r="J180" s="27"/>
      <c r="K180" s="8"/>
      <c r="L180" s="8"/>
      <c r="M180" s="8"/>
    </row>
    <row r="181" spans="2:13" s="7" customFormat="1" ht="15" customHeight="1">
      <c r="B181" s="30" t="s">
        <v>306</v>
      </c>
      <c r="C181" s="27"/>
      <c r="D181" s="8"/>
      <c r="E181" s="8"/>
      <c r="F181" s="37"/>
      <c r="G181" s="38"/>
      <c r="H181" s="8"/>
      <c r="I181" s="8"/>
      <c r="J181" s="27"/>
      <c r="K181" s="8"/>
      <c r="L181" s="8"/>
      <c r="M181" s="8"/>
    </row>
    <row r="182" spans="2:13" s="7" customFormat="1" ht="15" customHeight="1">
      <c r="B182" s="30" t="s">
        <v>144</v>
      </c>
      <c r="C182" s="8"/>
      <c r="D182" s="8"/>
      <c r="E182" s="8"/>
      <c r="F182" s="37"/>
      <c r="G182" s="8"/>
      <c r="H182" s="8"/>
      <c r="I182" s="8"/>
      <c r="J182" s="27"/>
      <c r="K182" s="8"/>
      <c r="L182" s="8"/>
      <c r="M182" s="8"/>
    </row>
    <row r="183" spans="2:13" s="7" customFormat="1" ht="15" customHeight="1">
      <c r="B183" s="30" t="s">
        <v>145</v>
      </c>
      <c r="C183" s="8"/>
      <c r="D183" s="8"/>
      <c r="E183" s="8"/>
      <c r="F183" s="37"/>
      <c r="G183" s="8"/>
      <c r="H183" s="8"/>
      <c r="I183" s="8"/>
      <c r="J183" s="27"/>
      <c r="K183" s="8"/>
      <c r="L183" s="8"/>
      <c r="M183" s="8"/>
    </row>
    <row r="184" spans="2:13" s="7" customFormat="1" ht="15" customHeight="1">
      <c r="B184" s="30" t="s">
        <v>146</v>
      </c>
      <c r="C184" s="8"/>
      <c r="D184" s="8"/>
      <c r="E184" s="8"/>
      <c r="F184" s="37"/>
      <c r="G184" s="8"/>
      <c r="H184" s="8"/>
      <c r="I184" s="8"/>
      <c r="J184" s="27"/>
      <c r="K184" s="8"/>
      <c r="L184" s="8"/>
      <c r="M184" s="8"/>
    </row>
    <row r="185" spans="2:13" s="7" customFormat="1" ht="15" customHeight="1">
      <c r="B185" s="30" t="s">
        <v>147</v>
      </c>
      <c r="C185" s="8"/>
      <c r="D185" s="8"/>
      <c r="E185" s="8"/>
      <c r="F185" s="37"/>
      <c r="G185" s="8"/>
      <c r="H185" s="8"/>
      <c r="I185" s="8"/>
      <c r="J185" s="27"/>
      <c r="K185" s="8"/>
      <c r="L185" s="8"/>
      <c r="M185" s="8"/>
    </row>
    <row r="186" spans="2:13" s="7" customFormat="1" ht="15" customHeight="1">
      <c r="B186" s="30"/>
      <c r="C186" s="8" t="s">
        <v>148</v>
      </c>
      <c r="D186" s="8"/>
      <c r="E186" s="8"/>
      <c r="F186" s="37"/>
      <c r="G186" s="8"/>
      <c r="H186" s="8"/>
      <c r="I186" s="8"/>
      <c r="J186" s="27"/>
      <c r="K186" s="8"/>
      <c r="L186" s="8"/>
      <c r="M186" s="8"/>
    </row>
    <row r="187" spans="2:13" s="7" customFormat="1" ht="15" customHeight="1" thickBot="1">
      <c r="B187" s="30"/>
      <c r="C187" s="8"/>
      <c r="D187" s="8"/>
      <c r="E187" s="8"/>
      <c r="F187" s="37"/>
      <c r="G187" s="8"/>
      <c r="H187" s="8"/>
      <c r="I187" s="8"/>
      <c r="J187" s="27"/>
      <c r="K187" s="8"/>
      <c r="L187" s="8"/>
      <c r="M187" s="8"/>
    </row>
    <row r="188" spans="2:13" s="7" customFormat="1" ht="15" hidden="1" customHeight="1" outlineLevel="1">
      <c r="B188" s="30"/>
      <c r="C188" s="55" t="s">
        <v>149</v>
      </c>
      <c r="D188" s="8"/>
      <c r="E188" s="8"/>
      <c r="F188" s="37"/>
      <c r="G188" s="8"/>
      <c r="H188" s="8"/>
      <c r="I188" s="8"/>
      <c r="J188" s="27"/>
      <c r="K188" s="8"/>
      <c r="L188" s="8"/>
      <c r="M188" s="8"/>
    </row>
    <row r="189" spans="2:13" s="7" customFormat="1" ht="15" hidden="1" customHeight="1" outlineLevel="1">
      <c r="B189" s="30"/>
      <c r="C189" s="55" t="s">
        <v>150</v>
      </c>
      <c r="D189" s="8"/>
      <c r="E189" s="8"/>
      <c r="F189" s="37"/>
      <c r="G189" s="8"/>
      <c r="H189" s="8"/>
      <c r="I189" s="8"/>
      <c r="J189" s="27"/>
      <c r="K189" s="8"/>
      <c r="L189" s="8"/>
      <c r="M189" s="8"/>
    </row>
    <row r="190" spans="2:13" s="7" customFormat="1" ht="15" hidden="1" customHeight="1" outlineLevel="1">
      <c r="B190" s="30"/>
      <c r="C190" s="53" t="s">
        <v>151</v>
      </c>
      <c r="D190" s="8"/>
      <c r="E190" s="8"/>
      <c r="F190" s="37"/>
      <c r="G190" s="38"/>
      <c r="H190" s="8"/>
      <c r="I190" s="8"/>
      <c r="J190" s="27"/>
      <c r="K190" s="8"/>
      <c r="L190" s="8"/>
      <c r="M190" s="8"/>
    </row>
    <row r="191" spans="2:13" s="7" customFormat="1" ht="15" hidden="1" customHeight="1" outlineLevel="1">
      <c r="B191" s="30"/>
      <c r="C191" s="53" t="s">
        <v>152</v>
      </c>
      <c r="D191" s="8"/>
      <c r="E191" s="8"/>
      <c r="F191" s="37"/>
      <c r="G191" s="38"/>
      <c r="H191" s="8"/>
      <c r="I191" s="8"/>
      <c r="J191" s="27"/>
      <c r="K191" s="8"/>
      <c r="L191" s="8"/>
      <c r="M191" s="8"/>
    </row>
    <row r="192" spans="2:13" s="7" customFormat="1" ht="15" hidden="1" customHeight="1" outlineLevel="1">
      <c r="B192" s="30"/>
      <c r="C192" s="53"/>
      <c r="D192" s="8"/>
      <c r="E192" s="8"/>
      <c r="F192" s="37"/>
      <c r="G192" s="38"/>
      <c r="H192" s="8"/>
      <c r="I192" s="8"/>
      <c r="J192" s="27"/>
      <c r="K192" s="8"/>
      <c r="L192" s="8"/>
      <c r="M192" s="8"/>
    </row>
    <row r="193" spans="2:13" s="7" customFormat="1" ht="15" hidden="1" customHeight="1" outlineLevel="1">
      <c r="B193" s="30"/>
      <c r="C193" s="53" t="s">
        <v>153</v>
      </c>
      <c r="D193" s="8"/>
      <c r="E193" s="8"/>
      <c r="F193" s="37"/>
      <c r="G193" s="38"/>
      <c r="H193" s="8"/>
      <c r="I193" s="8"/>
      <c r="J193" s="27"/>
      <c r="K193" s="8"/>
      <c r="L193" s="8"/>
      <c r="M193" s="8"/>
    </row>
    <row r="194" spans="2:13" s="7" customFormat="1" ht="15" hidden="1" customHeight="1" outlineLevel="1" thickBot="1">
      <c r="B194" s="8"/>
      <c r="C194" s="8"/>
      <c r="D194" s="8"/>
      <c r="E194" s="8"/>
      <c r="F194" s="37"/>
      <c r="G194" s="39"/>
      <c r="H194" s="8"/>
      <c r="I194" s="8"/>
      <c r="J194" s="27"/>
      <c r="K194" s="8"/>
      <c r="L194" s="8"/>
      <c r="M194" s="8"/>
    </row>
    <row r="195" spans="2:13" s="7" customFormat="1" ht="25.5" customHeight="1" collapsed="1" thickBot="1">
      <c r="B195" s="1" t="s">
        <v>12</v>
      </c>
      <c r="C195" s="1" t="s">
        <v>35</v>
      </c>
      <c r="D195" s="1" t="s">
        <v>14</v>
      </c>
      <c r="E195" s="3" t="s">
        <v>15</v>
      </c>
      <c r="F195" s="15"/>
      <c r="G195" s="1" t="s">
        <v>100</v>
      </c>
      <c r="H195" s="8"/>
      <c r="I195" s="8"/>
      <c r="J195" s="27"/>
      <c r="K195" s="8"/>
      <c r="L195" s="8"/>
      <c r="M195" s="8"/>
    </row>
    <row r="196" spans="2:13" s="7" customFormat="1" ht="15" customHeight="1">
      <c r="B196" s="27"/>
      <c r="C196" s="27"/>
      <c r="D196" s="27"/>
      <c r="E196" s="27"/>
      <c r="F196" s="15"/>
      <c r="G196" s="27"/>
      <c r="H196" s="8"/>
      <c r="I196" s="8"/>
      <c r="J196" s="27"/>
      <c r="K196" s="8"/>
      <c r="L196" s="8"/>
      <c r="M196" s="8"/>
    </row>
    <row r="197" spans="2:13" s="7" customFormat="1" ht="23.25" customHeight="1">
      <c r="B197" s="21" t="s">
        <v>154</v>
      </c>
      <c r="C197" s="21">
        <v>5</v>
      </c>
      <c r="D197" s="35">
        <v>0</v>
      </c>
      <c r="E197" s="63" t="s">
        <v>155</v>
      </c>
      <c r="F197" s="44">
        <f>IF(ISBLANK(Case!E197),0,IF(E197=Case!E197,1,-1))</f>
        <v>1</v>
      </c>
      <c r="G197" s="33" t="s">
        <v>156</v>
      </c>
      <c r="H197" s="8"/>
      <c r="I197" s="8"/>
      <c r="J197" s="27"/>
      <c r="K197" s="8"/>
      <c r="L197" s="8"/>
      <c r="M197" s="8"/>
    </row>
    <row r="198" spans="2:13" s="7" customFormat="1" ht="15" customHeight="1">
      <c r="B198" s="27"/>
      <c r="C198" s="27"/>
      <c r="D198" s="27"/>
      <c r="E198" s="27"/>
      <c r="F198" s="15"/>
      <c r="G198" s="32"/>
      <c r="H198" s="8"/>
      <c r="I198" s="8"/>
      <c r="J198" s="27"/>
      <c r="K198" s="8"/>
      <c r="L198" s="8"/>
      <c r="M198" s="8"/>
    </row>
    <row r="199" spans="2:13" s="7" customFormat="1" ht="23.25" customHeight="1">
      <c r="B199" s="21">
        <v>71</v>
      </c>
      <c r="C199" s="21">
        <v>5</v>
      </c>
      <c r="D199" s="35">
        <v>14</v>
      </c>
      <c r="E199" s="63" t="str">
        <f>Model!Y4</f>
        <v>Okafor, Nia</v>
      </c>
      <c r="F199" s="44">
        <f>IF(ISBLANK(Case!E199),0,IF(E199=Case!E199,1,-1))</f>
        <v>1</v>
      </c>
      <c r="G199" s="33" t="s">
        <v>157</v>
      </c>
      <c r="H199" s="8"/>
      <c r="I199" s="8"/>
      <c r="J199" s="27"/>
      <c r="K199" s="8"/>
      <c r="L199" s="8"/>
      <c r="M199" s="8"/>
    </row>
    <row r="200" spans="2:13" s="7" customFormat="1" ht="23.25" customHeight="1">
      <c r="B200" s="21">
        <v>72</v>
      </c>
      <c r="C200" s="21">
        <v>5</v>
      </c>
      <c r="D200" s="35">
        <v>14</v>
      </c>
      <c r="E200" s="63" t="str">
        <f>Model!Y5</f>
        <v>Harlow, Victoria</v>
      </c>
      <c r="F200" s="44">
        <f>IF(ISBLANK(Case!E200),0,IF(E200=Case!E200,1,-1))</f>
        <v>1</v>
      </c>
      <c r="G200" s="33" t="s">
        <v>158</v>
      </c>
      <c r="H200" s="8"/>
      <c r="I200" s="8"/>
      <c r="J200" s="27"/>
      <c r="K200" s="8"/>
      <c r="L200" s="8"/>
      <c r="M200" s="8"/>
    </row>
    <row r="201" spans="2:13" s="7" customFormat="1" ht="23.25" customHeight="1">
      <c r="B201" s="21">
        <v>73</v>
      </c>
      <c r="C201" s="21">
        <v>5</v>
      </c>
      <c r="D201" s="35">
        <v>14</v>
      </c>
      <c r="E201" s="63" t="str">
        <f>Model!Y6</f>
        <v>Wentworth, Lily</v>
      </c>
      <c r="F201" s="44">
        <f>IF(ISBLANK(Case!E201),0,IF(E201=Case!E201,1,-1))</f>
        <v>1</v>
      </c>
      <c r="G201" s="33" t="s">
        <v>159</v>
      </c>
      <c r="H201" s="8"/>
      <c r="I201" s="8"/>
      <c r="J201" s="27"/>
      <c r="K201" s="8"/>
      <c r="L201" s="8"/>
      <c r="M201" s="8"/>
    </row>
    <row r="202" spans="2:13" s="7" customFormat="1" ht="23.25" customHeight="1">
      <c r="B202" s="21">
        <v>74</v>
      </c>
      <c r="C202" s="21">
        <v>5</v>
      </c>
      <c r="D202" s="35">
        <v>14</v>
      </c>
      <c r="E202" s="63" t="str">
        <f>Model!Y7</f>
        <v>Morgan, Samuel</v>
      </c>
      <c r="F202" s="44">
        <f>IF(ISBLANK(Case!E202),0,IF(E202=Case!E202,1,-1))</f>
        <v>1</v>
      </c>
      <c r="G202" s="33" t="s">
        <v>160</v>
      </c>
      <c r="H202" s="8"/>
      <c r="I202" s="8"/>
      <c r="J202" s="27"/>
      <c r="K202" s="8"/>
      <c r="L202" s="8"/>
      <c r="M202" s="8"/>
    </row>
    <row r="203" spans="2:13" s="7" customFormat="1" ht="23.25" customHeight="1">
      <c r="B203" s="21">
        <v>75</v>
      </c>
      <c r="C203" s="21">
        <v>5</v>
      </c>
      <c r="D203" s="35">
        <v>14</v>
      </c>
      <c r="E203" s="63" t="str">
        <f>Model!Y8</f>
        <v>Hassan, Jamal</v>
      </c>
      <c r="F203" s="44">
        <f>IF(ISBLANK(Case!E203),0,IF(E203=Case!E203,1,-1))</f>
        <v>1</v>
      </c>
      <c r="G203" s="33" t="s">
        <v>161</v>
      </c>
      <c r="H203" s="8"/>
      <c r="I203" s="8"/>
      <c r="J203" s="27"/>
      <c r="K203" s="8"/>
      <c r="L203" s="8"/>
      <c r="M203" s="8"/>
    </row>
    <row r="204" spans="2:13" s="7" customFormat="1" ht="23.25" customHeight="1">
      <c r="B204" s="21">
        <v>76</v>
      </c>
      <c r="C204" s="21">
        <v>5</v>
      </c>
      <c r="D204" s="35">
        <v>14</v>
      </c>
      <c r="E204" s="63" t="str">
        <f>Model!Y9</f>
        <v>Nguyen, Zachary</v>
      </c>
      <c r="F204" s="44">
        <f>IF(ISBLANK(Case!E204),0,IF(E204=Case!E204,1,-1))</f>
        <v>1</v>
      </c>
      <c r="G204" s="33" t="s">
        <v>162</v>
      </c>
      <c r="H204" s="8"/>
      <c r="I204" s="8"/>
      <c r="J204" s="27"/>
      <c r="K204" s="8"/>
      <c r="L204" s="8"/>
      <c r="M204" s="8"/>
    </row>
    <row r="205" spans="2:13" s="7" customFormat="1" ht="23.25" customHeight="1">
      <c r="B205" s="21">
        <v>77</v>
      </c>
      <c r="C205" s="21">
        <v>5</v>
      </c>
      <c r="D205" s="35">
        <v>14</v>
      </c>
      <c r="E205" s="63" t="str">
        <f>Model!Y10</f>
        <v>Zhang, Wei</v>
      </c>
      <c r="F205" s="44">
        <f>IF(ISBLANK(Case!E205),0,IF(E205=Case!E205,1,-1))</f>
        <v>1</v>
      </c>
      <c r="G205" s="33" t="s">
        <v>163</v>
      </c>
      <c r="H205" s="8"/>
      <c r="I205" s="8"/>
      <c r="J205" s="27"/>
      <c r="K205" s="8"/>
      <c r="L205" s="8"/>
      <c r="M205" s="8"/>
    </row>
    <row r="206" spans="2:13" s="7" customFormat="1" ht="23.25" customHeight="1">
      <c r="B206" s="21">
        <v>78</v>
      </c>
      <c r="C206" s="21">
        <v>5</v>
      </c>
      <c r="D206" s="35">
        <v>14</v>
      </c>
      <c r="E206" s="63" t="str">
        <f>Model!Y11</f>
        <v>Carrington, Emily</v>
      </c>
      <c r="F206" s="44">
        <f>IF(ISBLANK(Case!E206),0,IF(E206=Case!E206,1,-1))</f>
        <v>1</v>
      </c>
      <c r="G206" s="33" t="s">
        <v>164</v>
      </c>
      <c r="H206" s="8"/>
      <c r="I206" s="8"/>
      <c r="J206" s="27"/>
      <c r="K206" s="8"/>
      <c r="L206" s="8"/>
      <c r="M206" s="8"/>
    </row>
    <row r="207" spans="2:13" s="7" customFormat="1" ht="23.25" customHeight="1">
      <c r="B207" s="21">
        <v>79</v>
      </c>
      <c r="C207" s="21">
        <v>5</v>
      </c>
      <c r="D207" s="35">
        <v>14</v>
      </c>
      <c r="E207" s="63" t="str">
        <f>Model!Y12</f>
        <v>Abdullah, Fatimah</v>
      </c>
      <c r="F207" s="44">
        <f>IF(ISBLANK(Case!E207),0,IF(E207=Case!E207,1,-1))</f>
        <v>1</v>
      </c>
      <c r="G207" s="33" t="s">
        <v>165</v>
      </c>
      <c r="H207" s="8"/>
      <c r="I207" s="8"/>
      <c r="J207" s="27"/>
      <c r="K207" s="8"/>
      <c r="L207" s="8"/>
      <c r="M207" s="8"/>
    </row>
    <row r="208" spans="2:13" s="7" customFormat="1" ht="23.25" customHeight="1">
      <c r="B208" s="21">
        <v>80</v>
      </c>
      <c r="C208" s="21">
        <v>5</v>
      </c>
      <c r="D208" s="35">
        <v>14</v>
      </c>
      <c r="E208" s="63" t="str">
        <f>Model!Y13</f>
        <v>Sharma, Ananya</v>
      </c>
      <c r="F208" s="44">
        <f>IF(ISBLANK(Case!E208),0,IF(E208=Case!E208,1,-1))</f>
        <v>1</v>
      </c>
      <c r="G208" s="33" t="s">
        <v>166</v>
      </c>
      <c r="H208" s="8"/>
      <c r="I208" s="8"/>
      <c r="J208" s="27"/>
      <c r="K208" s="8"/>
      <c r="L208" s="8"/>
      <c r="M208" s="8"/>
    </row>
    <row r="209" spans="2:13" s="7" customFormat="1" ht="23.25" customHeight="1">
      <c r="B209" s="21">
        <v>81</v>
      </c>
      <c r="C209" s="21">
        <v>5</v>
      </c>
      <c r="D209" s="35">
        <v>14</v>
      </c>
      <c r="E209" s="63" t="str">
        <f>Model!Y14</f>
        <v>Hawthorne, Natalie</v>
      </c>
      <c r="F209" s="44">
        <f>IF(ISBLANK(Case!E209),0,IF(E209=Case!E209,1,-1))</f>
        <v>1</v>
      </c>
      <c r="G209" s="33" t="s">
        <v>167</v>
      </c>
      <c r="H209" s="8"/>
      <c r="I209" s="8"/>
      <c r="J209" s="27"/>
      <c r="K209" s="8"/>
      <c r="L209" s="8"/>
      <c r="M209" s="8"/>
    </row>
    <row r="210" spans="2:13" s="7" customFormat="1" ht="23.25" customHeight="1">
      <c r="B210" s="21">
        <v>82</v>
      </c>
      <c r="C210" s="21">
        <v>5</v>
      </c>
      <c r="D210" s="35">
        <v>14</v>
      </c>
      <c r="E210" s="63" t="str">
        <f>Model!Y15</f>
        <v>Prescott, Grace</v>
      </c>
      <c r="F210" s="44">
        <f>IF(ISBLANK(Case!E210),0,IF(E210=Case!E210,1,-1))</f>
        <v>1</v>
      </c>
      <c r="G210" s="33" t="s">
        <v>168</v>
      </c>
      <c r="H210" s="8"/>
      <c r="I210" s="8"/>
      <c r="J210" s="27"/>
      <c r="K210" s="8"/>
      <c r="L210" s="8"/>
      <c r="M210" s="8"/>
    </row>
    <row r="211" spans="2:13" s="7" customFormat="1" ht="23.25" customHeight="1">
      <c r="B211" s="21">
        <v>83</v>
      </c>
      <c r="C211" s="21">
        <v>5</v>
      </c>
      <c r="D211" s="35">
        <v>14</v>
      </c>
      <c r="E211" s="63" t="str">
        <f>Model!Y16</f>
        <v>Arlington, Hazel</v>
      </c>
      <c r="F211" s="44">
        <f>IF(ISBLANK(Case!E211),0,IF(E211=Case!E211,1,-1))</f>
        <v>1</v>
      </c>
      <c r="G211" s="33" t="s">
        <v>169</v>
      </c>
      <c r="H211" s="8"/>
      <c r="I211" s="8"/>
      <c r="J211" s="27"/>
      <c r="K211" s="8"/>
      <c r="L211" s="8"/>
      <c r="M211" s="8"/>
    </row>
    <row r="212" spans="2:13" s="7" customFormat="1" ht="23.25" customHeight="1">
      <c r="B212" s="21">
        <v>84</v>
      </c>
      <c r="C212" s="21">
        <v>5</v>
      </c>
      <c r="D212" s="35">
        <v>14</v>
      </c>
      <c r="E212" s="63" t="str">
        <f>Model!Y17</f>
        <v>Bellinger, Adam</v>
      </c>
      <c r="F212" s="44">
        <f>IF(ISBLANK(Case!E212),0,IF(E212=Case!E212,1,-1))</f>
        <v>1</v>
      </c>
      <c r="G212" s="33" t="s">
        <v>170</v>
      </c>
      <c r="H212" s="8"/>
      <c r="I212" s="8"/>
      <c r="J212" s="27"/>
      <c r="K212" s="8"/>
      <c r="L212" s="8"/>
      <c r="M212" s="8"/>
    </row>
    <row r="213" spans="2:13" s="7" customFormat="1" ht="23.25" customHeight="1">
      <c r="B213" s="21">
        <v>85</v>
      </c>
      <c r="C213" s="21">
        <v>5</v>
      </c>
      <c r="D213" s="35">
        <v>14</v>
      </c>
      <c r="E213" s="63" t="str">
        <f>Model!Y18</f>
        <v>Aisyah, Nur</v>
      </c>
      <c r="F213" s="44">
        <f>IF(ISBLANK(Case!E213),0,IF(E213=Case!E213,1,-1))</f>
        <v>1</v>
      </c>
      <c r="G213" s="33" t="s">
        <v>171</v>
      </c>
      <c r="H213" s="8"/>
      <c r="I213" s="8"/>
      <c r="J213" s="27"/>
      <c r="K213" s="8"/>
      <c r="L213" s="8"/>
      <c r="M213" s="8"/>
    </row>
    <row r="214" spans="2:13" s="7" customFormat="1" ht="23.25" customHeight="1">
      <c r="B214" s="21">
        <v>86</v>
      </c>
      <c r="C214" s="21">
        <v>5</v>
      </c>
      <c r="D214" s="35">
        <v>14</v>
      </c>
      <c r="E214" s="63" t="str">
        <f>Model!Y19</f>
        <v>Fletcher, Liam</v>
      </c>
      <c r="F214" s="44">
        <f>IF(ISBLANK(Case!E214),0,IF(E214=Case!E214,1,-1))</f>
        <v>1</v>
      </c>
      <c r="G214" s="33" t="s">
        <v>172</v>
      </c>
      <c r="H214" s="8"/>
      <c r="I214" s="8"/>
      <c r="J214" s="27"/>
      <c r="K214" s="8"/>
      <c r="L214" s="8"/>
      <c r="M214" s="8"/>
    </row>
    <row r="215" spans="2:13" s="7" customFormat="1" ht="23.25" customHeight="1">
      <c r="B215" s="21">
        <v>87</v>
      </c>
      <c r="C215" s="21">
        <v>5</v>
      </c>
      <c r="D215" s="35">
        <v>14</v>
      </c>
      <c r="E215" s="63" t="str">
        <f>Model!Y20</f>
        <v>Kim, Ethan</v>
      </c>
      <c r="F215" s="44">
        <f>IF(ISBLANK(Case!E215),0,IF(E215=Case!E215,1,-1))</f>
        <v>1</v>
      </c>
      <c r="G215" s="33" t="s">
        <v>173</v>
      </c>
      <c r="H215" s="8"/>
      <c r="I215" s="8"/>
      <c r="J215" s="27"/>
      <c r="K215" s="8"/>
      <c r="L215" s="8"/>
      <c r="M215" s="8"/>
    </row>
    <row r="216" spans="2:13" s="7" customFormat="1" ht="23.25" customHeight="1">
      <c r="B216" s="21">
        <v>88</v>
      </c>
      <c r="C216" s="21">
        <v>5</v>
      </c>
      <c r="D216" s="35">
        <v>14</v>
      </c>
      <c r="E216" s="63" t="str">
        <f>Model!Y21</f>
        <v>Wainwright, Scarlett</v>
      </c>
      <c r="F216" s="44">
        <f>IF(ISBLANK(Case!E216),0,IF(E216=Case!E216,1,-1))</f>
        <v>1</v>
      </c>
      <c r="G216" s="33" t="s">
        <v>174</v>
      </c>
      <c r="H216" s="8"/>
      <c r="I216" s="8"/>
      <c r="J216" s="27"/>
      <c r="K216" s="8"/>
      <c r="L216" s="8"/>
      <c r="M216" s="8"/>
    </row>
    <row r="217" spans="2:13" s="7" customFormat="1" ht="23.25" customHeight="1">
      <c r="B217" s="21">
        <v>89</v>
      </c>
      <c r="C217" s="21">
        <v>5</v>
      </c>
      <c r="D217" s="35">
        <v>14</v>
      </c>
      <c r="E217" s="63" t="str">
        <f>Model!Y22</f>
        <v>Delaney, Jack</v>
      </c>
      <c r="F217" s="44">
        <f>IF(ISBLANK(Case!E217),0,IF(E217=Case!E217,1,-1))</f>
        <v>1</v>
      </c>
      <c r="G217" s="33" t="s">
        <v>175</v>
      </c>
      <c r="H217" s="8"/>
      <c r="I217" s="8"/>
      <c r="J217" s="27"/>
      <c r="K217" s="8"/>
      <c r="L217" s="8"/>
      <c r="M217" s="8"/>
    </row>
    <row r="218" spans="2:13" s="7" customFormat="1" ht="23.25" customHeight="1">
      <c r="B218" s="21">
        <v>90</v>
      </c>
      <c r="C218" s="21">
        <v>5</v>
      </c>
      <c r="D218" s="35">
        <v>14</v>
      </c>
      <c r="E218" s="63" t="str">
        <f>Model!Y23</f>
        <v>Thornton, Aria</v>
      </c>
      <c r="F218" s="44">
        <f>IF(ISBLANK(Case!E218),0,IF(E218=Case!E218,1,-1))</f>
        <v>1</v>
      </c>
      <c r="G218" s="33" t="s">
        <v>176</v>
      </c>
      <c r="H218" s="8"/>
      <c r="I218" s="8"/>
      <c r="J218" s="27"/>
      <c r="K218" s="8"/>
      <c r="L218" s="8"/>
      <c r="M218" s="8"/>
    </row>
    <row r="219" spans="2:13" s="7" customFormat="1" ht="23.25" customHeight="1">
      <c r="B219" s="21">
        <v>91</v>
      </c>
      <c r="C219" s="21">
        <v>5</v>
      </c>
      <c r="D219" s="35">
        <v>14</v>
      </c>
      <c r="E219" s="63" t="str">
        <f>Model!Y24</f>
        <v>Rockwell, Daniel</v>
      </c>
      <c r="F219" s="44">
        <f>IF(ISBLANK(Case!E219),0,IF(E219=Case!E219,1,-1))</f>
        <v>1</v>
      </c>
      <c r="G219" s="33" t="s">
        <v>176</v>
      </c>
      <c r="H219" s="8"/>
      <c r="I219" s="8"/>
      <c r="J219" s="27"/>
      <c r="K219" s="8"/>
      <c r="L219" s="8"/>
      <c r="M219" s="8"/>
    </row>
    <row r="220" spans="2:13" s="7" customFormat="1" ht="23.25" customHeight="1">
      <c r="B220" s="21">
        <v>92</v>
      </c>
      <c r="C220" s="21">
        <v>5</v>
      </c>
      <c r="D220" s="35">
        <v>14</v>
      </c>
      <c r="E220" s="63" t="str">
        <f>Model!Y25</f>
        <v>Tsukuda, Rin</v>
      </c>
      <c r="F220" s="44">
        <f>IF(ISBLANK(Case!E220),0,IF(E220=Case!E220,1,-1))</f>
        <v>1</v>
      </c>
      <c r="G220" s="33" t="s">
        <v>176</v>
      </c>
      <c r="H220" s="8"/>
      <c r="I220" s="8"/>
      <c r="J220" s="27"/>
      <c r="K220" s="8"/>
      <c r="L220" s="8"/>
      <c r="M220" s="8"/>
    </row>
    <row r="221" spans="2:13" s="7" customFormat="1" ht="23.25" customHeight="1">
      <c r="B221" s="21">
        <v>93</v>
      </c>
      <c r="C221" s="21">
        <v>5</v>
      </c>
      <c r="D221" s="35">
        <v>14</v>
      </c>
      <c r="E221" s="63" t="str">
        <f>Model!Y26</f>
        <v>Caldwell, Henry</v>
      </c>
      <c r="F221" s="44">
        <f>IF(ISBLANK(Case!E221),0,IF(E221=Case!E221,1,-1))</f>
        <v>1</v>
      </c>
      <c r="G221" s="33" t="s">
        <v>176</v>
      </c>
      <c r="H221" s="8"/>
      <c r="I221" s="8"/>
      <c r="J221" s="27"/>
      <c r="K221" s="8"/>
      <c r="L221" s="8"/>
      <c r="M221" s="8"/>
    </row>
    <row r="222" spans="2:13" s="7" customFormat="1" ht="23.25" customHeight="1">
      <c r="B222" s="21">
        <v>94</v>
      </c>
      <c r="C222" s="21">
        <v>5</v>
      </c>
      <c r="D222" s="35">
        <v>14</v>
      </c>
      <c r="E222" s="63" t="str">
        <f>Model!Y27</f>
        <v>Wong, MeiLing</v>
      </c>
      <c r="F222" s="44">
        <f>IF(ISBLANK(Case!E222),0,IF(E222=Case!E222,1,-1))</f>
        <v>1</v>
      </c>
      <c r="G222" s="33" t="s">
        <v>176</v>
      </c>
      <c r="H222" s="8"/>
      <c r="I222" s="8"/>
      <c r="J222" s="27"/>
      <c r="K222" s="8"/>
      <c r="L222" s="8"/>
      <c r="M222" s="8"/>
    </row>
    <row r="223" spans="2:13" s="7" customFormat="1" ht="23.25" customHeight="1">
      <c r="B223" s="21">
        <v>95</v>
      </c>
      <c r="C223" s="21">
        <v>5</v>
      </c>
      <c r="D223" s="35">
        <v>14</v>
      </c>
      <c r="E223" s="63" t="str">
        <f>Model!Y28</f>
        <v>Rowe, Nathaniel</v>
      </c>
      <c r="F223" s="44">
        <f>IF(ISBLANK(Case!E223),0,IF(E223=Case!E223,1,-1))</f>
        <v>1</v>
      </c>
      <c r="G223" s="33" t="s">
        <v>176</v>
      </c>
      <c r="H223" s="8"/>
      <c r="I223" s="8"/>
      <c r="J223" s="27"/>
      <c r="K223" s="8"/>
      <c r="L223" s="8"/>
      <c r="M223" s="8"/>
    </row>
    <row r="224" spans="2:13" s="7" customFormat="1" ht="23.25" customHeight="1">
      <c r="B224" s="21">
        <v>96</v>
      </c>
      <c r="C224" s="21">
        <v>5</v>
      </c>
      <c r="D224" s="35">
        <v>14</v>
      </c>
      <c r="E224" s="63" t="str">
        <f>Model!Y29</f>
        <v>Fairfax, Julian</v>
      </c>
      <c r="F224" s="44">
        <f>IF(ISBLANK(Case!E224),0,IF(E224=Case!E224,1,-1))</f>
        <v>1</v>
      </c>
      <c r="G224" s="33" t="s">
        <v>176</v>
      </c>
      <c r="H224" s="8"/>
      <c r="I224" s="8"/>
      <c r="J224" s="27"/>
      <c r="K224" s="8"/>
      <c r="L224" s="8"/>
      <c r="M224" s="8"/>
    </row>
    <row r="225" spans="2:13" s="7" customFormat="1" ht="23.25" customHeight="1">
      <c r="B225" s="21">
        <v>97</v>
      </c>
      <c r="C225" s="21">
        <v>5</v>
      </c>
      <c r="D225" s="35">
        <v>14</v>
      </c>
      <c r="E225" s="63" t="str">
        <f>Model!Y30</f>
        <v>Blake, Owen</v>
      </c>
      <c r="F225" s="44">
        <f>IF(ISBLANK(Case!E225),0,IF(E225=Case!E225,1,-1))</f>
        <v>1</v>
      </c>
      <c r="G225" s="33" t="s">
        <v>176</v>
      </c>
      <c r="H225" s="8"/>
      <c r="I225" s="8"/>
      <c r="J225" s="27"/>
      <c r="K225" s="8"/>
      <c r="L225" s="8"/>
      <c r="M225" s="8"/>
    </row>
    <row r="226" spans="2:13" s="7" customFormat="1" ht="23.25" customHeight="1">
      <c r="B226" s="21">
        <v>98</v>
      </c>
      <c r="C226" s="21">
        <v>5</v>
      </c>
      <c r="D226" s="35">
        <v>14</v>
      </c>
      <c r="E226" s="63" t="str">
        <f>Model!Y31</f>
        <v>Sterling, Chloe</v>
      </c>
      <c r="F226" s="44">
        <f>IF(ISBLANK(Case!E226),0,IF(E226=Case!E226,1,-1))</f>
        <v>1</v>
      </c>
      <c r="G226" s="33" t="s">
        <v>176</v>
      </c>
      <c r="H226" s="8"/>
      <c r="I226" s="8"/>
      <c r="J226" s="27"/>
      <c r="K226" s="8"/>
      <c r="L226" s="8"/>
      <c r="M226" s="8"/>
    </row>
    <row r="227" spans="2:13" s="7" customFormat="1" ht="23.25" customHeight="1">
      <c r="B227" s="21">
        <v>99</v>
      </c>
      <c r="C227" s="21">
        <v>5</v>
      </c>
      <c r="D227" s="35">
        <v>14</v>
      </c>
      <c r="E227" s="63" t="str">
        <f>Model!Y32</f>
        <v>Prescott, Caleb</v>
      </c>
      <c r="F227" s="44">
        <f>IF(ISBLANK(Case!E227),0,IF(E227=Case!E227,1,-1))</f>
        <v>1</v>
      </c>
      <c r="G227" s="33" t="s">
        <v>176</v>
      </c>
      <c r="H227" s="8"/>
      <c r="I227" s="8"/>
      <c r="J227" s="27"/>
      <c r="K227" s="8"/>
      <c r="L227" s="8"/>
      <c r="M227" s="8"/>
    </row>
    <row r="228" spans="2:13" s="7" customFormat="1" ht="23.25" customHeight="1">
      <c r="B228" s="21">
        <v>100</v>
      </c>
      <c r="C228" s="21">
        <v>5</v>
      </c>
      <c r="D228" s="35">
        <v>14</v>
      </c>
      <c r="E228" s="63" t="str">
        <f>Model!Y33</f>
        <v>Davenport, Isla</v>
      </c>
      <c r="F228" s="44">
        <f>IF(ISBLANK(Case!E228),0,IF(E228=Case!E228,1,-1))</f>
        <v>1</v>
      </c>
      <c r="G228" s="33" t="s">
        <v>176</v>
      </c>
      <c r="H228" s="8"/>
      <c r="I228" s="8"/>
      <c r="J228" s="27"/>
      <c r="K228" s="8"/>
      <c r="L228" s="8"/>
      <c r="M228" s="8"/>
    </row>
    <row r="229" spans="2:13" s="7" customFormat="1" ht="15" customHeight="1">
      <c r="B229" s="8"/>
      <c r="C229" s="8"/>
      <c r="D229" s="8"/>
      <c r="E229" s="8"/>
      <c r="F229" s="37"/>
      <c r="G229" s="8"/>
      <c r="H229" s="8"/>
      <c r="I229" s="8"/>
      <c r="J229" s="36"/>
      <c r="L229" s="27"/>
      <c r="M229" s="27"/>
    </row>
    <row r="230" spans="2:13" s="7" customFormat="1" ht="15" customHeight="1" thickBot="1">
      <c r="B230" s="8"/>
      <c r="C230" s="8"/>
      <c r="D230" s="8"/>
      <c r="E230" s="8"/>
      <c r="F230" s="37"/>
      <c r="G230" s="8"/>
      <c r="H230" s="8"/>
      <c r="I230" s="8"/>
      <c r="J230" s="36"/>
      <c r="L230" s="27"/>
      <c r="M230" s="27"/>
    </row>
    <row r="231" spans="2:13" s="7" customFormat="1" ht="25.5" customHeight="1" thickBot="1">
      <c r="B231" s="64" t="s">
        <v>186</v>
      </c>
      <c r="C231" s="6" t="s">
        <v>89</v>
      </c>
      <c r="D231" s="8"/>
      <c r="E231" s="8"/>
      <c r="F231" s="37"/>
      <c r="G231" s="8"/>
      <c r="H231" s="8"/>
      <c r="I231" s="8"/>
      <c r="J231" s="27"/>
      <c r="K231" s="8"/>
      <c r="L231" s="8"/>
      <c r="M231" s="8"/>
    </row>
    <row r="232" spans="2:13" s="7" customFormat="1" ht="15" customHeight="1">
      <c r="B232" s="30"/>
      <c r="C232" s="8"/>
      <c r="D232" s="8"/>
      <c r="E232" s="8"/>
      <c r="F232" s="37"/>
      <c r="G232" s="8"/>
      <c r="H232" s="8"/>
      <c r="I232" s="8"/>
      <c r="J232" s="27"/>
      <c r="K232" s="8"/>
      <c r="L232" s="8"/>
      <c r="M232" s="8"/>
    </row>
    <row r="233" spans="2:13" s="7" customFormat="1" ht="15" customHeight="1">
      <c r="B233" s="30" t="s">
        <v>187</v>
      </c>
      <c r="C233" s="8"/>
      <c r="D233" s="8"/>
      <c r="E233" s="8"/>
      <c r="F233" s="37"/>
      <c r="G233" s="8"/>
      <c r="H233" s="8"/>
      <c r="I233" s="8"/>
      <c r="J233" s="27"/>
      <c r="K233" s="8"/>
      <c r="L233" s="8"/>
      <c r="M233" s="8"/>
    </row>
    <row r="234" spans="2:13" s="7" customFormat="1" ht="15" customHeight="1">
      <c r="B234" s="30" t="s">
        <v>188</v>
      </c>
      <c r="C234" s="8"/>
      <c r="D234" s="8"/>
      <c r="E234" s="8"/>
      <c r="F234" s="37"/>
      <c r="G234" s="8"/>
      <c r="H234" s="8"/>
      <c r="I234" s="8"/>
      <c r="J234" s="27"/>
      <c r="K234" s="8"/>
      <c r="L234" s="8"/>
      <c r="M234" s="8"/>
    </row>
    <row r="235" spans="2:13" s="7" customFormat="1" ht="15" customHeight="1">
      <c r="B235" s="30"/>
      <c r="C235" s="8" t="s">
        <v>189</v>
      </c>
      <c r="D235" s="8"/>
      <c r="E235" s="8"/>
      <c r="F235" s="37"/>
      <c r="G235" s="8"/>
      <c r="H235" s="8"/>
      <c r="I235" s="8"/>
      <c r="J235" s="27"/>
      <c r="K235" s="8"/>
      <c r="L235" s="8"/>
      <c r="M235" s="8"/>
    </row>
    <row r="236" spans="2:13" s="7" customFormat="1" ht="15" customHeight="1">
      <c r="B236" s="30"/>
      <c r="C236" s="8" t="s">
        <v>190</v>
      </c>
      <c r="D236" s="8"/>
      <c r="E236" s="8"/>
      <c r="F236" s="37"/>
      <c r="G236" s="8"/>
      <c r="H236" s="8"/>
      <c r="I236" s="8"/>
      <c r="J236" s="27"/>
      <c r="K236" s="8"/>
      <c r="L236" s="8"/>
      <c r="M236" s="8"/>
    </row>
    <row r="237" spans="2:13" s="7" customFormat="1" ht="15" customHeight="1">
      <c r="B237" s="30"/>
      <c r="C237" s="8" t="s">
        <v>191</v>
      </c>
      <c r="D237" s="8"/>
      <c r="E237" s="8"/>
      <c r="F237" s="37"/>
      <c r="G237" s="8"/>
      <c r="H237" s="8"/>
      <c r="I237" s="8"/>
      <c r="J237" s="27"/>
      <c r="K237" s="8"/>
      <c r="L237" s="8"/>
      <c r="M237" s="8"/>
    </row>
    <row r="238" spans="2:13" s="7" customFormat="1" ht="15" customHeight="1">
      <c r="B238" s="30" t="s">
        <v>192</v>
      </c>
      <c r="C238" s="8"/>
      <c r="D238" s="8"/>
      <c r="E238" s="8"/>
      <c r="F238" s="37"/>
      <c r="G238" s="8"/>
      <c r="H238" s="8"/>
      <c r="I238" s="8"/>
      <c r="J238" s="27"/>
      <c r="K238" s="8"/>
      <c r="L238" s="8"/>
      <c r="M238" s="8"/>
    </row>
    <row r="239" spans="2:13" ht="26.4" thickBot="1"/>
    <row r="240" spans="2:13" s="7" customFormat="1" ht="25.5" customHeight="1" collapsed="1" thickBot="1">
      <c r="B240" s="1" t="s">
        <v>12</v>
      </c>
      <c r="C240" s="1" t="s">
        <v>35</v>
      </c>
      <c r="D240" s="1" t="s">
        <v>14</v>
      </c>
      <c r="E240" s="3" t="s">
        <v>15</v>
      </c>
      <c r="F240" s="15"/>
      <c r="G240" s="1" t="s">
        <v>100</v>
      </c>
      <c r="H240" s="8"/>
      <c r="I240" s="8"/>
      <c r="J240" s="27"/>
      <c r="K240" s="8"/>
      <c r="L240" s="8"/>
      <c r="M240" s="8"/>
    </row>
    <row r="241" spans="2:13" s="7" customFormat="1" ht="15" customHeight="1">
      <c r="B241" s="27"/>
      <c r="C241" s="27"/>
      <c r="D241" s="27"/>
      <c r="E241" s="27"/>
      <c r="F241" s="15"/>
      <c r="G241" s="27"/>
      <c r="H241" s="8"/>
      <c r="I241" s="8"/>
      <c r="J241" s="27"/>
      <c r="K241" s="8"/>
      <c r="L241" s="8"/>
      <c r="M241" s="8"/>
    </row>
    <row r="242" spans="2:13" s="7" customFormat="1" ht="23.25" customHeight="1">
      <c r="B242" s="21" t="s">
        <v>193</v>
      </c>
      <c r="C242" s="21">
        <v>6</v>
      </c>
      <c r="D242" s="35">
        <v>0</v>
      </c>
      <c r="E242" s="63" cm="1">
        <f t="array" ref="E242">ABS(
SUMIFS(TIME!$E$2:$E$1839,TIME!$B$2:$B$1839,G242,TIME!$D$2:$D$1839,"&lt;="&amp;DATE(2025,2,28))
+SUM('SUB (L3)'!$D$5:$AT$9*('SUB (L3)'!$B$5:$B$9=G242))
-SUM('Budget (L6)'!$D$5:$E$58*('Budget (L6)'!$B$5:$B$58=G242)))</f>
        <v>1</v>
      </c>
      <c r="F242" s="44">
        <f>IF(ISBLANK(Case!E242),0,IF(E242=Case!E242,1,-1))</f>
        <v>1</v>
      </c>
      <c r="G242" s="33" t="s">
        <v>194</v>
      </c>
      <c r="H242" s="8"/>
      <c r="I242" s="8"/>
      <c r="J242" s="27"/>
      <c r="K242" s="8"/>
      <c r="L242" s="8"/>
      <c r="M242" s="8"/>
    </row>
    <row r="243" spans="2:13" s="7" customFormat="1" ht="15" customHeight="1">
      <c r="B243" s="27"/>
      <c r="C243" s="27"/>
      <c r="D243" s="27"/>
      <c r="E243" s="27"/>
      <c r="F243" s="15"/>
      <c r="G243" s="32"/>
      <c r="H243" s="8"/>
      <c r="I243" s="8"/>
      <c r="J243" s="27"/>
      <c r="K243" s="8"/>
      <c r="L243" s="8"/>
      <c r="M243" s="8"/>
    </row>
    <row r="244" spans="2:13">
      <c r="B244" s="21">
        <v>101</v>
      </c>
      <c r="C244" s="21">
        <v>6</v>
      </c>
      <c r="D244" s="35">
        <v>10</v>
      </c>
      <c r="E244" s="63" cm="1">
        <f t="array" ref="E244">ABS(
SUMIFS(TIME!$E$2:$E$1839,TIME!$B$2:$B$1839,G244,TIME!$D$2:$D$1839,"&lt;="&amp;DATE(2025,2,28))
+SUM('SUB (L3)'!$D$5:$AT$9*('SUB (L3)'!$B$5:$B$9=G244))
-SUM('Budget (L6)'!$D$5:$E$58*('Budget (L6)'!$B$5:$B$58=G244)))</f>
        <v>3</v>
      </c>
      <c r="F244" s="44">
        <f>IF(ISBLANK(Case!E244),0,IF(E244=Case!E244,1,-1))</f>
        <v>1</v>
      </c>
      <c r="G244" s="33" t="s">
        <v>49</v>
      </c>
    </row>
    <row r="245" spans="2:13">
      <c r="B245" s="21">
        <v>102</v>
      </c>
      <c r="C245" s="21">
        <v>6</v>
      </c>
      <c r="D245" s="35">
        <v>10</v>
      </c>
      <c r="E245" s="63" cm="1">
        <f t="array" ref="E245">ABS(
SUMIFS(TIME!$E$2:$E$1839,TIME!$B$2:$B$1839,G245,TIME!$D$2:$D$1839,"&lt;="&amp;DATE(2025,2,28))
+SUM('SUB (L3)'!$D$5:$AT$9*('SUB (L3)'!$B$5:$B$9=G245))
-SUM('Budget (L6)'!$D$5:$E$58*('Budget (L6)'!$B$5:$B$58=G245)))</f>
        <v>6</v>
      </c>
      <c r="F245" s="44">
        <f>IF(ISBLANK(Case!E245),0,IF(E245=Case!E245,1,-1))</f>
        <v>1</v>
      </c>
      <c r="G245" s="33" t="s">
        <v>195</v>
      </c>
    </row>
    <row r="246" spans="2:13">
      <c r="B246" s="21">
        <v>103</v>
      </c>
      <c r="C246" s="21">
        <v>6</v>
      </c>
      <c r="D246" s="35">
        <v>10</v>
      </c>
      <c r="E246" s="63" cm="1">
        <f t="array" ref="E246">ABS(
SUMIFS(TIME!$E$2:$E$1839,TIME!$B$2:$B$1839,G246,TIME!$D$2:$D$1839,"&lt;="&amp;DATE(2025,2,28))
+SUM('SUB (L3)'!$D$5:$AT$9*('SUB (L3)'!$B$5:$B$9=G246))
-SUM('Budget (L6)'!$D$5:$E$58*('Budget (L6)'!$B$5:$B$58=G246)))</f>
        <v>0</v>
      </c>
      <c r="F246" s="44">
        <f>IF(ISBLANK(Case!E246),0,IF(E246=Case!E246,1,-1))</f>
        <v>1</v>
      </c>
      <c r="G246" s="33" t="s">
        <v>63</v>
      </c>
    </row>
    <row r="247" spans="2:13">
      <c r="B247" s="21">
        <v>104</v>
      </c>
      <c r="C247" s="21">
        <v>6</v>
      </c>
      <c r="D247" s="35">
        <v>10</v>
      </c>
      <c r="E247" s="63" cm="1">
        <f t="array" ref="E247">ABS(
SUMIFS(TIME!$E$2:$E$1839,TIME!$B$2:$B$1839,G247,TIME!$D$2:$D$1839,"&lt;="&amp;DATE(2025,2,28))
+SUM('SUB (L3)'!$D$5:$AT$9*('SUB (L3)'!$B$5:$B$9=G247))
-SUM('Budget (L6)'!$D$5:$E$58*('Budget (L6)'!$B$5:$B$58=G247)))</f>
        <v>2</v>
      </c>
      <c r="F247" s="44">
        <f>IF(ISBLANK(Case!E247),0,IF(E247=Case!E247,1,-1))</f>
        <v>1</v>
      </c>
      <c r="G247" s="33" t="s">
        <v>196</v>
      </c>
    </row>
    <row r="248" spans="2:13">
      <c r="B248" s="21">
        <v>105</v>
      </c>
      <c r="C248" s="21">
        <v>6</v>
      </c>
      <c r="D248" s="35">
        <v>10</v>
      </c>
      <c r="E248" s="63" cm="1">
        <f t="array" ref="E248">ABS(
SUMIFS(TIME!$E$2:$E$1839,TIME!$B$2:$B$1839,G248,TIME!$D$2:$D$1839,"&lt;="&amp;DATE(2025,2,28))
+SUM('SUB (L3)'!$D$5:$AT$9*('SUB (L3)'!$B$5:$B$9=G248))
-SUM('Budget (L6)'!$D$5:$E$58*('Budget (L6)'!$B$5:$B$58=G248)))</f>
        <v>2</v>
      </c>
      <c r="F248" s="44">
        <f>IF(ISBLANK(Case!E248),0,IF(E248=Case!E248,1,-1))</f>
        <v>1</v>
      </c>
      <c r="G248" s="33" t="s">
        <v>197</v>
      </c>
    </row>
    <row r="249" spans="2:13">
      <c r="B249" s="21">
        <v>106</v>
      </c>
      <c r="C249" s="21">
        <v>6</v>
      </c>
      <c r="D249" s="35">
        <v>10</v>
      </c>
      <c r="E249" s="63" cm="1">
        <f t="array" ref="E249">ABS(
SUMIFS(TIME!$E$2:$E$1839,TIME!$B$2:$B$1839,G249,TIME!$D$2:$D$1839,"&lt;="&amp;DATE(2025,2,28))
+SUM('SUB (L3)'!$D$5:$AT$9*('SUB (L3)'!$B$5:$B$9=G249))
-SUM('Budget (L6)'!$D$5:$E$58*('Budget (L6)'!$B$5:$B$58=G249)))</f>
        <v>6</v>
      </c>
      <c r="F249" s="44">
        <f>IF(ISBLANK(Case!E249),0,IF(E249=Case!E249,1,-1))</f>
        <v>1</v>
      </c>
      <c r="G249" s="33" t="s">
        <v>57</v>
      </c>
    </row>
    <row r="250" spans="2:13">
      <c r="B250" s="21">
        <v>107</v>
      </c>
      <c r="C250" s="21">
        <v>6</v>
      </c>
      <c r="D250" s="35">
        <v>10</v>
      </c>
      <c r="E250" s="63" cm="1">
        <f t="array" ref="E250">ABS(
SUMIFS(TIME!$E$2:$E$1839,TIME!$B$2:$B$1839,G250,TIME!$D$2:$D$1839,"&lt;="&amp;DATE(2025,2,28))
+SUM('SUB (L3)'!$D$5:$AT$9*('SUB (L3)'!$B$5:$B$9=G250))
-SUM('Budget (L6)'!$D$5:$E$58*('Budget (L6)'!$B$5:$B$58=G250)))</f>
        <v>19</v>
      </c>
      <c r="F250" s="44">
        <f>IF(ISBLANK(Case!E250),0,IF(E250=Case!E250,1,-1))</f>
        <v>1</v>
      </c>
      <c r="G250" s="33" t="s">
        <v>198</v>
      </c>
    </row>
    <row r="251" spans="2:13">
      <c r="B251" s="21">
        <v>108</v>
      </c>
      <c r="C251" s="21">
        <v>6</v>
      </c>
      <c r="D251" s="35">
        <v>10</v>
      </c>
      <c r="E251" s="63" cm="1">
        <f t="array" ref="E251">ABS(
SUMIFS(TIME!$E$2:$E$1839,TIME!$B$2:$B$1839,G251,TIME!$D$2:$D$1839,"&lt;="&amp;DATE(2025,2,28))
+SUM('SUB (L3)'!$D$5:$AT$9*('SUB (L3)'!$B$5:$B$9=G251))
-SUM('Budget (L6)'!$D$5:$E$58*('Budget (L6)'!$B$5:$B$58=G251)))</f>
        <v>1</v>
      </c>
      <c r="F251" s="44">
        <f>IF(ISBLANK(Case!E251),0,IF(E251=Case!E251,1,-1))</f>
        <v>1</v>
      </c>
      <c r="G251" s="33" t="s">
        <v>199</v>
      </c>
    </row>
    <row r="252" spans="2:13">
      <c r="B252" s="21">
        <v>109</v>
      </c>
      <c r="C252" s="21">
        <v>6</v>
      </c>
      <c r="D252" s="35">
        <v>10</v>
      </c>
      <c r="E252" s="63" cm="1">
        <f t="array" ref="E252">ABS(
SUMIFS(TIME!$E$2:$E$1839,TIME!$B$2:$B$1839,G252,TIME!$D$2:$D$1839,"&lt;="&amp;DATE(2025,2,28))
+SUM('SUB (L3)'!$D$5:$AT$9*('SUB (L3)'!$B$5:$B$9=G252))
-SUM('Budget (L6)'!$D$5:$E$58*('Budget (L6)'!$B$5:$B$58=G252)))</f>
        <v>0</v>
      </c>
      <c r="F252" s="44">
        <f>IF(ISBLANK(Case!E252),0,IF(E252=Case!E252,1,-1))</f>
        <v>1</v>
      </c>
      <c r="G252" s="33" t="s">
        <v>42</v>
      </c>
    </row>
    <row r="253" spans="2:13">
      <c r="B253" s="21">
        <v>110</v>
      </c>
      <c r="C253" s="21">
        <v>6</v>
      </c>
      <c r="D253" s="35">
        <v>10</v>
      </c>
      <c r="E253" s="63" cm="1">
        <f t="array" ref="E253">ABS(
SUMIFS(TIME!$E$2:$E$1839,TIME!$B$2:$B$1839,G253,TIME!$D$2:$D$1839,"&lt;="&amp;DATE(2025,2,28))
+SUM('SUB (L3)'!$D$5:$AT$9*('SUB (L3)'!$B$5:$B$9=G253))
-SUM('Budget (L6)'!$D$5:$E$58*('Budget (L6)'!$B$5:$B$58=G253)))</f>
        <v>16</v>
      </c>
      <c r="F253" s="44">
        <f>IF(ISBLANK(Case!E253),0,IF(E253=Case!E253,1,-1))</f>
        <v>1</v>
      </c>
      <c r="G253" s="33" t="s">
        <v>200</v>
      </c>
    </row>
    <row r="254" spans="2:13" s="7" customFormat="1" ht="15" customHeight="1">
      <c r="B254" s="8"/>
      <c r="C254" s="8"/>
      <c r="D254" s="8"/>
      <c r="E254" s="8"/>
      <c r="F254" s="37"/>
      <c r="G254" s="8"/>
      <c r="H254" s="8"/>
      <c r="I254" s="8"/>
      <c r="J254" s="36"/>
      <c r="L254" s="27"/>
      <c r="M254" s="27"/>
    </row>
    <row r="255" spans="2:13" s="7" customFormat="1" ht="15" customHeight="1" thickBot="1">
      <c r="B255" s="8"/>
      <c r="C255" s="8"/>
      <c r="D255" s="8"/>
      <c r="E255" s="8"/>
      <c r="F255" s="37"/>
      <c r="G255" s="8"/>
      <c r="H255" s="8"/>
      <c r="I255" s="8"/>
      <c r="J255" s="36"/>
      <c r="L255" s="27"/>
      <c r="M255" s="27"/>
    </row>
    <row r="256" spans="2:13" s="7" customFormat="1" ht="25.5" customHeight="1" thickBot="1">
      <c r="B256" s="64" t="s">
        <v>201</v>
      </c>
      <c r="C256" s="6" t="s">
        <v>89</v>
      </c>
      <c r="D256" s="8"/>
      <c r="E256" s="8"/>
      <c r="F256" s="37"/>
      <c r="G256" s="8"/>
      <c r="H256" s="8"/>
      <c r="I256" s="8"/>
      <c r="J256" s="27"/>
      <c r="K256" s="8"/>
      <c r="L256" s="8"/>
      <c r="M256" s="8"/>
    </row>
    <row r="257" spans="2:13" s="7" customFormat="1" ht="15" customHeight="1">
      <c r="B257" s="30"/>
      <c r="C257" s="8"/>
      <c r="D257" s="8"/>
      <c r="E257" s="8"/>
      <c r="F257" s="37"/>
      <c r="G257" s="8"/>
      <c r="H257" s="8"/>
      <c r="I257" s="8"/>
      <c r="J257" s="27"/>
      <c r="K257" s="8"/>
      <c r="L257" s="8"/>
      <c r="M257" s="8"/>
    </row>
    <row r="258" spans="2:13" s="7" customFormat="1" ht="15" customHeight="1">
      <c r="B258" s="30" t="s">
        <v>202</v>
      </c>
      <c r="C258" s="8"/>
      <c r="D258" s="8"/>
      <c r="E258" s="8"/>
      <c r="F258" s="37"/>
      <c r="G258" s="8"/>
      <c r="H258" s="8"/>
      <c r="I258" s="8"/>
      <c r="J258" s="27"/>
      <c r="K258" s="8"/>
      <c r="L258" s="8"/>
      <c r="M258" s="8"/>
    </row>
    <row r="259" spans="2:13" s="7" customFormat="1" ht="15" customHeight="1">
      <c r="B259" s="30" t="s">
        <v>203</v>
      </c>
      <c r="C259" s="8"/>
      <c r="D259" s="8"/>
      <c r="E259" s="8"/>
      <c r="F259" s="37"/>
      <c r="G259" s="8"/>
      <c r="H259" s="8"/>
      <c r="I259" s="8"/>
      <c r="J259" s="27"/>
      <c r="K259" s="8"/>
      <c r="L259" s="8"/>
      <c r="M259" s="8"/>
    </row>
    <row r="260" spans="2:13" s="7" customFormat="1" ht="15" customHeight="1">
      <c r="B260" s="30" t="s">
        <v>204</v>
      </c>
      <c r="C260" s="8"/>
      <c r="D260" s="8"/>
      <c r="E260" s="8"/>
      <c r="F260" s="37"/>
      <c r="G260" s="8"/>
      <c r="H260" s="8"/>
      <c r="I260" s="8"/>
      <c r="J260" s="27"/>
      <c r="K260" s="8"/>
      <c r="L260" s="8"/>
      <c r="M260" s="8"/>
    </row>
    <row r="261" spans="2:13" s="7" customFormat="1" ht="15" customHeight="1">
      <c r="B261" s="30" t="s">
        <v>205</v>
      </c>
      <c r="C261" s="8"/>
      <c r="D261" s="8"/>
      <c r="E261" s="8"/>
      <c r="F261" s="37"/>
      <c r="G261" s="8"/>
      <c r="H261" s="8"/>
      <c r="I261" s="8"/>
      <c r="J261" s="27"/>
      <c r="K261" s="8"/>
      <c r="L261" s="8"/>
      <c r="M261" s="8"/>
    </row>
    <row r="262" spans="2:13" s="7" customFormat="1" ht="15" customHeight="1">
      <c r="B262" s="30" t="s">
        <v>206</v>
      </c>
      <c r="C262" s="8"/>
      <c r="D262" s="8"/>
      <c r="E262" s="8"/>
      <c r="F262" s="37"/>
      <c r="G262" s="8"/>
      <c r="H262" s="8"/>
      <c r="I262" s="8"/>
      <c r="J262" s="27"/>
      <c r="K262" s="8"/>
      <c r="L262" s="8"/>
      <c r="M262" s="8"/>
    </row>
    <row r="263" spans="2:13" s="7" customFormat="1" ht="15" customHeight="1">
      <c r="B263" s="30" t="s">
        <v>207</v>
      </c>
      <c r="C263" s="8"/>
      <c r="D263" s="8"/>
      <c r="E263" s="8"/>
      <c r="F263" s="37"/>
      <c r="G263" s="8"/>
      <c r="H263" s="8"/>
      <c r="I263" s="8"/>
      <c r="J263" s="27"/>
      <c r="K263" s="8"/>
      <c r="L263" s="8"/>
      <c r="M263" s="8"/>
    </row>
    <row r="264" spans="2:13" s="7" customFormat="1" ht="15" customHeight="1">
      <c r="B264" s="30" t="s">
        <v>208</v>
      </c>
      <c r="C264" s="8"/>
      <c r="D264" s="8"/>
      <c r="E264" s="8"/>
      <c r="F264" s="37"/>
      <c r="G264" s="8"/>
      <c r="H264" s="8"/>
      <c r="I264" s="8"/>
      <c r="J264" s="27"/>
      <c r="K264" s="8"/>
      <c r="L264" s="8"/>
      <c r="M264" s="8"/>
    </row>
    <row r="265" spans="2:13" s="7" customFormat="1" ht="15" customHeight="1">
      <c r="B265" s="30"/>
      <c r="C265" s="8" t="s">
        <v>209</v>
      </c>
      <c r="D265" s="8"/>
      <c r="E265" s="8"/>
      <c r="F265" s="37"/>
      <c r="G265" s="8"/>
      <c r="H265" s="8"/>
      <c r="I265" s="8"/>
      <c r="J265" s="27"/>
      <c r="K265" s="8"/>
      <c r="L265" s="8"/>
      <c r="M265" s="8"/>
    </row>
    <row r="266" spans="2:13" ht="26.4" thickBot="1"/>
    <row r="267" spans="2:13" s="7" customFormat="1" ht="25.5" customHeight="1" collapsed="1" thickBot="1">
      <c r="B267" s="1" t="s">
        <v>12</v>
      </c>
      <c r="C267" s="1" t="s">
        <v>35</v>
      </c>
      <c r="D267" s="1" t="s">
        <v>14</v>
      </c>
      <c r="E267" s="3" t="s">
        <v>15</v>
      </c>
      <c r="F267" s="15"/>
      <c r="G267" s="1" t="s">
        <v>100</v>
      </c>
      <c r="H267" s="8"/>
      <c r="I267" s="8"/>
      <c r="J267" s="27"/>
      <c r="K267" s="8"/>
      <c r="L267" s="8"/>
      <c r="M267" s="8"/>
    </row>
    <row r="268" spans="2:13" s="7" customFormat="1" ht="15" customHeight="1">
      <c r="B268" s="27"/>
      <c r="C268" s="27"/>
      <c r="D268" s="27"/>
      <c r="E268" s="27"/>
      <c r="F268" s="15"/>
      <c r="G268" s="27"/>
      <c r="H268" s="8"/>
      <c r="I268" s="8"/>
      <c r="J268" s="27"/>
      <c r="K268" s="8"/>
      <c r="L268" s="8"/>
      <c r="M268" s="8"/>
    </row>
    <row r="269" spans="2:13" s="7" customFormat="1" ht="23.25" customHeight="1">
      <c r="B269" s="21" t="s">
        <v>193</v>
      </c>
      <c r="C269" s="21">
        <v>7</v>
      </c>
      <c r="D269" s="35">
        <v>0</v>
      </c>
      <c r="E269" s="63">
        <f>Model!AO4</f>
        <v>155</v>
      </c>
      <c r="F269" s="44">
        <f>IF(ISBLANK(Case!E269),0,IF(E269=Case!E269,1,-1))</f>
        <v>1</v>
      </c>
      <c r="G269" s="33" t="s">
        <v>210</v>
      </c>
      <c r="H269" s="8"/>
      <c r="I269" s="8"/>
      <c r="J269" s="27"/>
      <c r="K269" s="8"/>
      <c r="L269" s="8"/>
      <c r="M269" s="8"/>
    </row>
    <row r="270" spans="2:13" s="7" customFormat="1" ht="15" customHeight="1">
      <c r="B270" s="27"/>
      <c r="C270" s="27"/>
      <c r="D270" s="27"/>
      <c r="E270" s="27"/>
      <c r="F270" s="15"/>
      <c r="G270" s="32"/>
      <c r="H270" s="8"/>
      <c r="I270" s="8"/>
      <c r="J270" s="27"/>
      <c r="K270" s="8"/>
      <c r="L270" s="8"/>
      <c r="M270" s="8"/>
    </row>
    <row r="271" spans="2:13">
      <c r="B271" s="21">
        <v>111</v>
      </c>
      <c r="C271" s="21">
        <v>7</v>
      </c>
      <c r="D271" s="35">
        <v>15</v>
      </c>
      <c r="E271" s="63">
        <f>Model!AO6</f>
        <v>22</v>
      </c>
      <c r="F271" s="44">
        <f>IF(ISBLANK(Case!E271),0,IF(E271=Case!E271,1,-1))</f>
        <v>1</v>
      </c>
      <c r="G271" s="33" t="s">
        <v>211</v>
      </c>
    </row>
    <row r="272" spans="2:13">
      <c r="B272" s="21">
        <v>112</v>
      </c>
      <c r="C272" s="21">
        <v>7</v>
      </c>
      <c r="D272" s="35">
        <v>15</v>
      </c>
      <c r="E272" s="63">
        <f>Model!AO7</f>
        <v>93</v>
      </c>
      <c r="F272" s="44">
        <f>IF(ISBLANK(Case!E272),0,IF(E272=Case!E272,1,-1))</f>
        <v>1</v>
      </c>
      <c r="G272" s="33" t="s">
        <v>212</v>
      </c>
    </row>
    <row r="273" spans="2:7">
      <c r="B273" s="21">
        <v>113</v>
      </c>
      <c r="C273" s="21">
        <v>7</v>
      </c>
      <c r="D273" s="35">
        <v>15</v>
      </c>
      <c r="E273" s="63">
        <f>Model!AO8</f>
        <v>120</v>
      </c>
      <c r="F273" s="44">
        <f>IF(ISBLANK(Case!E273),0,IF(E273=Case!E273,1,-1))</f>
        <v>1</v>
      </c>
      <c r="G273" s="33" t="s">
        <v>213</v>
      </c>
    </row>
    <row r="274" spans="2:7">
      <c r="B274" s="21">
        <v>114</v>
      </c>
      <c r="C274" s="21">
        <v>7</v>
      </c>
      <c r="D274" s="35">
        <v>15</v>
      </c>
      <c r="E274" s="63">
        <f>Model!AO9</f>
        <v>120</v>
      </c>
      <c r="F274" s="44">
        <f>IF(ISBLANK(Case!E274),0,IF(E274=Case!E274,1,-1))</f>
        <v>1</v>
      </c>
      <c r="G274" s="33" t="s">
        <v>103</v>
      </c>
    </row>
    <row r="275" spans="2:7">
      <c r="B275" s="21">
        <v>115</v>
      </c>
      <c r="C275" s="21">
        <v>7</v>
      </c>
      <c r="D275" s="35">
        <v>15</v>
      </c>
      <c r="E275" s="63">
        <f>Model!AO10</f>
        <v>2</v>
      </c>
      <c r="F275" s="44">
        <f>IF(ISBLANK(Case!E275),0,IF(E275=Case!E275,1,-1))</f>
        <v>1</v>
      </c>
      <c r="G275" s="33" t="s">
        <v>214</v>
      </c>
    </row>
    <row r="276" spans="2:7">
      <c r="B276" s="21">
        <v>116</v>
      </c>
      <c r="C276" s="21">
        <v>7</v>
      </c>
      <c r="D276" s="35">
        <v>15</v>
      </c>
      <c r="E276" s="63">
        <f>Model!AO11</f>
        <v>0</v>
      </c>
      <c r="F276" s="44">
        <f>IF(ISBLANK(Case!E276),0,IF(E276=Case!E276,1,-1))</f>
        <v>1</v>
      </c>
      <c r="G276" s="33" t="s">
        <v>215</v>
      </c>
    </row>
    <row r="277" spans="2:7">
      <c r="B277" s="21">
        <v>117</v>
      </c>
      <c r="C277" s="21">
        <v>7</v>
      </c>
      <c r="D277" s="35">
        <v>15</v>
      </c>
      <c r="E277" s="63">
        <f>Model!AO12</f>
        <v>105</v>
      </c>
      <c r="F277" s="44">
        <f>IF(ISBLANK(Case!E277),0,IF(E277=Case!E277,1,-1))</f>
        <v>1</v>
      </c>
      <c r="G277" s="33" t="s">
        <v>216</v>
      </c>
    </row>
    <row r="278" spans="2:7">
      <c r="B278" s="21">
        <v>118</v>
      </c>
      <c r="C278" s="21">
        <v>7</v>
      </c>
      <c r="D278" s="35">
        <v>15</v>
      </c>
      <c r="E278" s="63">
        <f>Model!AO13</f>
        <v>115</v>
      </c>
      <c r="F278" s="44">
        <f>IF(ISBLANK(Case!E278),0,IF(E278=Case!E278,1,-1))</f>
        <v>1</v>
      </c>
      <c r="G278" s="33" t="s">
        <v>217</v>
      </c>
    </row>
    <row r="279" spans="2:7">
      <c r="B279" s="21">
        <v>119</v>
      </c>
      <c r="C279" s="21">
        <v>7</v>
      </c>
      <c r="D279" s="35">
        <v>15</v>
      </c>
      <c r="E279" s="63">
        <f>Model!AO14</f>
        <v>121</v>
      </c>
      <c r="F279" s="44">
        <f>IF(ISBLANK(Case!E279),0,IF(E279=Case!E279,1,-1))</f>
        <v>1</v>
      </c>
      <c r="G279" s="33" t="s">
        <v>218</v>
      </c>
    </row>
    <row r="280" spans="2:7">
      <c r="B280" s="21">
        <v>120</v>
      </c>
      <c r="C280" s="21">
        <v>7</v>
      </c>
      <c r="D280" s="35">
        <v>15</v>
      </c>
      <c r="E280" s="63">
        <f>Model!AO15</f>
        <v>1</v>
      </c>
      <c r="F280" s="44">
        <f>IF(ISBLANK(Case!E280),0,IF(E280=Case!E280,1,-1))</f>
        <v>1</v>
      </c>
      <c r="G280" s="33" t="s">
        <v>219</v>
      </c>
    </row>
  </sheetData>
  <mergeCells count="15">
    <mergeCell ref="L35:M35"/>
    <mergeCell ref="L36:M39"/>
    <mergeCell ref="G27:J27"/>
    <mergeCell ref="G28:J28"/>
    <mergeCell ref="G29:J29"/>
    <mergeCell ref="G30:J30"/>
    <mergeCell ref="G31:J31"/>
    <mergeCell ref="B22:J22"/>
    <mergeCell ref="B33:J33"/>
    <mergeCell ref="B16:J20"/>
    <mergeCell ref="B2:M2"/>
    <mergeCell ref="B4:J4"/>
    <mergeCell ref="L4:M4"/>
    <mergeCell ref="L13:M13"/>
    <mergeCell ref="B15:J15"/>
  </mergeCell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F0407118-E8BB-44A8-81FF-1CFA0D8A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F27:F31</xm:sqref>
        </x14:conditionalFormatting>
        <x14:conditionalFormatting xmlns:xm="http://schemas.microsoft.com/office/excel/2006/main">
          <x14:cfRule type="iconSet" priority="40" id="{A4B902F8-C12D-4735-A96C-F1E762AF61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 F32</xm:sqref>
        </x14:conditionalFormatting>
        <x14:conditionalFormatting xmlns:xm="http://schemas.microsoft.com/office/excel/2006/main">
          <x14:cfRule type="iconSet" priority="39" id="{398EEBA8-594B-4A89-B4A6-14C2F57B1C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F35:F45 F195:F196 F185:F192 F47 F58:F70 F72 F93:F110 F112 F133:F152 F154 F175:F183 F198</xm:sqref>
        </x14:conditionalFormatting>
        <x14:conditionalFormatting xmlns:xm="http://schemas.microsoft.com/office/excel/2006/main">
          <x14:cfRule type="iconSet" priority="33" id="{C6EBB16A-81D4-45AC-8A15-A4246C3299B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F46</xm:sqref>
        </x14:conditionalFormatting>
        <x14:conditionalFormatting xmlns:xm="http://schemas.microsoft.com/office/excel/2006/main">
          <x14:cfRule type="iconSet" priority="14" id="{56F3B6F1-CB9D-47E5-A59C-900E3938953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F48:F57</xm:sqref>
        </x14:conditionalFormatting>
        <x14:conditionalFormatting xmlns:xm="http://schemas.microsoft.com/office/excel/2006/main">
          <x14:cfRule type="iconSet" priority="13" id="{7940BD3D-646E-46C1-9FC1-97D74F32C58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xm:sqref>
        </x14:conditionalFormatting>
        <x14:conditionalFormatting xmlns:xm="http://schemas.microsoft.com/office/excel/2006/main">
          <x14:cfRule type="iconSet" priority="12" id="{B7ACE3B0-5F16-4BE0-B346-E3422DC977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F73:F92</xm:sqref>
        </x14:conditionalFormatting>
        <x14:conditionalFormatting xmlns:xm="http://schemas.microsoft.com/office/excel/2006/main">
          <x14:cfRule type="iconSet" priority="11" id="{A80FB36A-A2E3-42A2-B93C-2178C5E6ECA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F111</xm:sqref>
        </x14:conditionalFormatting>
        <x14:conditionalFormatting xmlns:xm="http://schemas.microsoft.com/office/excel/2006/main">
          <x14:cfRule type="iconSet" priority="10" id="{C418E8C3-02D8-47FB-A4AF-F8F8965D3EE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F113:F132</xm:sqref>
        </x14:conditionalFormatting>
        <x14:conditionalFormatting xmlns:xm="http://schemas.microsoft.com/office/excel/2006/main">
          <x14:cfRule type="iconSet" priority="9" id="{2C8CE460-0621-41DC-951E-AEB3DF93F2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F153</xm:sqref>
        </x14:conditionalFormatting>
        <x14:conditionalFormatting xmlns:xm="http://schemas.microsoft.com/office/excel/2006/main">
          <x14:cfRule type="iconSet" priority="8" id="{1442B82D-33ED-41B1-A54F-B923A90B6C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F155:F174</xm:sqref>
        </x14:conditionalFormatting>
        <x14:conditionalFormatting xmlns:xm="http://schemas.microsoft.com/office/excel/2006/main">
          <x14:cfRule type="iconSet" priority="37" id="{61EA445B-A76D-4EF5-AF3A-8479D04DFF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F184</xm:sqref>
        </x14:conditionalFormatting>
        <x14:conditionalFormatting xmlns:xm="http://schemas.microsoft.com/office/excel/2006/main">
          <x14:cfRule type="iconSet" priority="38" id="{52C5D10A-2F38-42A5-A711-CB5C25F45F2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F193:F194</xm:sqref>
        </x14:conditionalFormatting>
        <x14:conditionalFormatting xmlns:xm="http://schemas.microsoft.com/office/excel/2006/main">
          <x14:cfRule type="iconSet" priority="7" id="{D4D0C3D2-D848-4482-9F9D-85DD083FAE8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F197</xm:sqref>
        </x14:conditionalFormatting>
        <x14:conditionalFormatting xmlns:xm="http://schemas.microsoft.com/office/excel/2006/main">
          <x14:cfRule type="iconSet" priority="6" id="{160F478A-E88C-4180-A876-3788CC3BBF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F199:F228</xm:sqref>
        </x14:conditionalFormatting>
        <x14:conditionalFormatting xmlns:xm="http://schemas.microsoft.com/office/excel/2006/main">
          <x14:cfRule type="iconSet" priority="35" id="{A0BE0A46-65B0-42BB-B64F-73B76441665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F229:F238</xm:sqref>
        </x14:conditionalFormatting>
        <x14:conditionalFormatting xmlns:xm="http://schemas.microsoft.com/office/excel/2006/main">
          <x14:cfRule type="iconSet" priority="34" id="{AD6E7241-69BB-4068-B69B-AB30D1C1AE2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F240:F241 F243</xm:sqref>
        </x14:conditionalFormatting>
        <x14:conditionalFormatting xmlns:xm="http://schemas.microsoft.com/office/excel/2006/main">
          <x14:cfRule type="iconSet" priority="5" id="{A0B2055F-D70D-4F41-BD4C-DC47A5280A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F242</xm:sqref>
        </x14:conditionalFormatting>
        <x14:conditionalFormatting xmlns:xm="http://schemas.microsoft.com/office/excel/2006/main">
          <x14:cfRule type="iconSet" priority="4" id="{E526E7AD-962B-4C0D-8590-B56EB39318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F244:F253</xm:sqref>
        </x14:conditionalFormatting>
        <x14:conditionalFormatting xmlns:xm="http://schemas.microsoft.com/office/excel/2006/main">
          <x14:cfRule type="iconSet" priority="19" id="{BB2FBC9F-474A-48FC-A034-D23869D1A15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F254:F255</xm:sqref>
        </x14:conditionalFormatting>
        <x14:conditionalFormatting xmlns:xm="http://schemas.microsoft.com/office/excel/2006/main">
          <x14:cfRule type="iconSet" priority="20" id="{99BB4D68-83EA-4F85-8B02-86E0A9453E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F256:F264</xm:sqref>
        </x14:conditionalFormatting>
        <x14:conditionalFormatting xmlns:xm="http://schemas.microsoft.com/office/excel/2006/main">
          <x14:cfRule type="iconSet" priority="21" id="{EC0B5D8B-A7A8-4A3B-9495-310C2649DDE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F265</xm:sqref>
        </x14:conditionalFormatting>
        <x14:conditionalFormatting xmlns:xm="http://schemas.microsoft.com/office/excel/2006/main">
          <x14:cfRule type="iconSet" priority="17" id="{5FFDA089-F010-4184-AAAA-DF81ED56D7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F267:F268 F270</xm:sqref>
        </x14:conditionalFormatting>
        <x14:conditionalFormatting xmlns:xm="http://schemas.microsoft.com/office/excel/2006/main">
          <x14:cfRule type="iconSet" priority="3" id="{33592C91-F8B8-4193-B3FB-C6E583B9CA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F269</xm:sqref>
        </x14:conditionalFormatting>
        <x14:conditionalFormatting xmlns:xm="http://schemas.microsoft.com/office/excel/2006/main">
          <x14:cfRule type="iconSet" priority="2" id="{DCED11BA-03AF-4769-9764-4277A7F28D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F271:F280</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0D235-CB78-4B4D-9359-F0A203A05C75}">
  <sheetPr codeName="md">
    <tabColor theme="9" tint="0.79998168889431442"/>
  </sheetPr>
  <dimension ref="B1:AO1843"/>
  <sheetViews>
    <sheetView showGridLines="0" topLeftCell="G1" workbookViewId="0">
      <selection activeCell="K6" sqref="K6"/>
    </sheetView>
  </sheetViews>
  <sheetFormatPr defaultRowHeight="25.8"/>
  <cols>
    <col min="1" max="1" width="3.0546875" customWidth="1"/>
    <col min="2" max="2" width="11.0546875" style="48" customWidth="1"/>
    <col min="3" max="3" width="17.33203125" style="48" bestFit="1" customWidth="1"/>
    <col min="4" max="4" width="13.27734375" customWidth="1"/>
    <col min="5" max="5" width="21.1640625" bestFit="1" customWidth="1"/>
    <col min="6" max="6" width="5.71875" customWidth="1"/>
    <col min="7" max="7" width="10.1640625" customWidth="1"/>
    <col min="9" max="9" width="12.33203125" bestFit="1" customWidth="1"/>
    <col min="10" max="10" width="9" bestFit="1" customWidth="1"/>
    <col min="11" max="11" width="7.0546875" customWidth="1"/>
    <col min="12" max="12" width="5.5" customWidth="1"/>
    <col min="18" max="18" width="15.6640625" customWidth="1"/>
    <col min="24" max="24" width="6" customWidth="1"/>
    <col min="25" max="25" width="9.33203125" bestFit="1" customWidth="1"/>
    <col min="26" max="26" width="3.6640625" customWidth="1"/>
    <col min="28" max="28" width="18.94140625" bestFit="1" customWidth="1"/>
    <col min="29" max="29" width="18.94140625" customWidth="1"/>
    <col min="35" max="35" width="22.83203125" customWidth="1"/>
    <col min="36" max="38" width="6.83203125" customWidth="1"/>
  </cols>
  <sheetData>
    <row r="1" spans="2:41" ht="26.4" thickBot="1">
      <c r="B1" s="3" t="s">
        <v>23</v>
      </c>
      <c r="C1"/>
      <c r="I1" s="1" t="s">
        <v>88</v>
      </c>
      <c r="R1" s="1" t="s">
        <v>123</v>
      </c>
      <c r="X1" s="1" t="s">
        <v>139</v>
      </c>
      <c r="AE1" s="1" t="s">
        <v>201</v>
      </c>
    </row>
    <row r="2" spans="2:41">
      <c r="B2" s="21" cm="1">
        <f t="array" ref="B2:B55">_xlfn.BYROW('Bonus 2, 3'!C5:O58,_xlfn.LAMBDA(_xlpm.v,_xlfn.XMATCH("Y",_xlpm.v,,-1)))</f>
        <v>5</v>
      </c>
      <c r="C2" s="21" t="str" cm="1">
        <f t="array" ref="C2:C55">'Bonus 2, 3'!B5:B58</f>
        <v>Abigail Dawson</v>
      </c>
      <c r="D2" s="21" t="str" cm="1">
        <f t="array" ref="D2:D55">_xlfn.XLOOKUP(_xlfn.ANCHORARRAY(C2),_xlfn.VSTACK(TIME!B2:B1839,'SUB (L3)'!B5:B9),_xlfn.VSTACK(TIME!C2:C1839,'SUB (L3)'!C5:C9))</f>
        <v>Risk Analyst</v>
      </c>
      <c r="E2" s="21" t="str" cm="1">
        <f t="array" ref="E2:E55">_xlfn.XLOOKUP(_xlfn.ANCHORARRAY(D2),TIME!$H$2:$H$42,TIME!$G$2:$G$42)</f>
        <v>Safety and Risk Assessment Team</v>
      </c>
      <c r="G2" s="21" t="str" cm="1">
        <f t="array" ref="G2">_xlfn.SINGLE(_xlfn.CHOOSECOLS(_xlfn._xlws.SORT(_xlfn._xlws.FILTER(_xlfn.ANCHORARRAY(B2):_xlfn.ANCHORARRAY(D2),ISNUMBER(SEARCH("Engineer",_xlfn.ANCHORARRAY(D2)))),,-1),2))</f>
        <v>Matías Ferrero</v>
      </c>
      <c r="I2" s="21" t="str" cm="1">
        <f t="array" ref="I2:L104">_xlfn.LET(
_xlpm.data,_xlfn.TOCOL('SUB (L3)'!B5:B9&amp;"|"&amp;'SUB (L3)'!D4:BO4),
_xlpm.names,_xlfn.TEXTBEFORE(_xlpm.data,"|"),
_xlpm.roles,VLOOKUP(_xlpm.names,'SUB (L3)'!$B$5:$C$9,2,0),
_xlpm.dates,_xlfn.TEXTAFTER(_xlpm.data,"|")*1,
_xlpm.hrs,_xlfn.TOCOL('SUB (L3)'!D5:BO9),
_xlfn._xlws.FILTER(_xlfn.HSTACK(_xlpm.names,_xlpm.roles,_xlpm.dates,_xlpm.hrs),_xlpm.hrs&lt;&gt;0))</f>
        <v>Amina Faizan</v>
      </c>
      <c r="J2" s="21" t="str">
        <v>Rocket Scientist</v>
      </c>
      <c r="K2" s="21">
        <v>45660</v>
      </c>
      <c r="L2" s="21">
        <v>1</v>
      </c>
      <c r="M2" s="60"/>
      <c r="N2" s="21" t="s">
        <v>102</v>
      </c>
      <c r="O2" s="21" cm="1">
        <f t="array" ref="O2">_xlfn.LET(
_xlpm.input,N2,
_xlpm.c,CODE(_xlfn.TEXTBEFORE(_xlpm.input,_xlfn.SEQUENCE(10,,0)))-64,
_xlpm.r,_xlfn.TEXTAFTER(_xlpm.input,CHAR(_xlfn.SEQUENCE(26,,65)),-1),
_xlpm.out,INDEX(_xlfn.ANCHORARRAY($I$2),_xlpm.r-1,_xlpm.c),_xlpm.out)</f>
        <v>45670</v>
      </c>
      <c r="R2" s="49" t="s">
        <v>85</v>
      </c>
      <c r="S2" s="49">
        <v>5</v>
      </c>
      <c r="U2" s="49" t="str" cm="1">
        <f t="array" ref="U2">INDEX(_xlfn._xlws.SORT(_xlfn.LET(
_xlpm.team,R2,
_xlpm.name,_xlfn.TOROW(_xlfn._xlws.FILTER($C$2:$C$56,$E$2:$E$56=_xlpm.team)),
_xlpm.last,_xlfn.TEXTAFTER(_xlpm.name," "),
_xlpm.first,_xlfn.TEXTBEFORE(_xlpm.name," "),
_xlpm.name2,_xlpm.last&amp;", "&amp;_xlpm.first,
_xlfn.VSTACK(_xlfn.TOCOL(_xlpm.name2,3)))),S2)</f>
        <v>Grayson, Charlotte</v>
      </c>
      <c r="X2" s="33" t="s">
        <v>156</v>
      </c>
      <c r="Y2" s="33" t="str" cm="1">
        <f t="array" ref="Y2">_xlfn.XLOOKUP(X2,_xlfn.ANCHORARRAY(AA4),_xlfn.ANCHORARRAY(AB4))</f>
        <v>Caldwell, Henry</v>
      </c>
    </row>
    <row r="3" spans="2:41">
      <c r="B3" s="21">
        <v>6</v>
      </c>
      <c r="C3" s="21" t="str">
        <v>Adam Bellinger</v>
      </c>
      <c r="D3" s="21" t="str">
        <v>Budget Analyst</v>
      </c>
      <c r="E3" s="21" t="str">
        <v>Finance and Budget Team</v>
      </c>
      <c r="I3" s="21" t="str">
        <v>Amina Faizan</v>
      </c>
      <c r="J3" s="21" t="str">
        <v>Rocket Scientist</v>
      </c>
      <c r="K3" s="21">
        <v>45663</v>
      </c>
      <c r="L3" s="21">
        <v>8</v>
      </c>
      <c r="M3" s="60"/>
      <c r="AI3" s="32" t="s">
        <v>307</v>
      </c>
      <c r="AJ3" s="32" t="s">
        <v>308</v>
      </c>
      <c r="AK3" s="32" t="s">
        <v>309</v>
      </c>
      <c r="AL3" s="32" t="s">
        <v>310</v>
      </c>
    </row>
    <row r="4" spans="2:41">
      <c r="B4" s="21">
        <v>9</v>
      </c>
      <c r="C4" s="21" t="str">
        <v>Aisha Okoye</v>
      </c>
      <c r="D4" s="21" t="str">
        <v>Mission Planner</v>
      </c>
      <c r="E4" s="21" t="str">
        <v>Mission Design and Planning Team</v>
      </c>
      <c r="I4" s="21" t="str">
        <v>Amina Faizan</v>
      </c>
      <c r="J4" s="21" t="str">
        <v>Rocket Scientist</v>
      </c>
      <c r="K4" s="21">
        <v>45666</v>
      </c>
      <c r="L4" s="21">
        <v>8</v>
      </c>
      <c r="M4" s="60"/>
      <c r="N4" s="21" t="s">
        <v>103</v>
      </c>
      <c r="O4" s="21" cm="1">
        <f t="array" ref="O4">_xlfn.LET(
_xlpm.input,N4,
_xlpm.c,CODE(_xlfn.TEXTBEFORE(_xlpm.input,_xlfn.SEQUENCE(10,,0)))-64,
_xlpm.r,_xlfn.TEXTAFTER(_xlpm.input,CHAR(_xlfn.SEQUENCE(26,,65)),-1),
_xlpm.out,INDEX(_xlfn.ANCHORARRAY($I$2),_xlpm.r-1,_xlpm.c),_xlpm.out)</f>
        <v>7</v>
      </c>
      <c r="R4" s="49" t="s">
        <v>81</v>
      </c>
      <c r="S4" s="49">
        <v>2</v>
      </c>
      <c r="U4" s="49" t="str" cm="1">
        <f t="array" ref="U4">INDEX(_xlfn._xlws.SORT(_xlfn.LET(
_xlpm.team,R4,
_xlpm.name,_xlfn.TOROW(_xlfn._xlws.FILTER($C$2:$C$56,$E$2:$E$56=_xlpm.team)),
_xlpm.last,_xlfn.TEXTAFTER(_xlpm.name," "),
_xlpm.first,_xlfn.TEXTBEFORE(_xlpm.name," "),
_xlpm.name2,_xlpm.last&amp;", "&amp;_xlpm.first,
_xlfn.VSTACK(_xlfn.TOCOL(_xlpm.name2,3)))),S4)</f>
        <v>Wentworth, Lily</v>
      </c>
      <c r="X4" s="33" t="s">
        <v>157</v>
      </c>
      <c r="Y4" s="33" t="str" cm="1">
        <f t="array" ref="Y4:Y33">_xlfn.XLOOKUP(X4:X33,_xlfn.ANCHORARRAY(AA4),_xlfn.ANCHORARRAY(AB4))</f>
        <v>Okafor, Nia</v>
      </c>
      <c r="AA4" s="33" t="str" cm="1">
        <f t="array" ref="AA4:AA82">"B"&amp;_xlfn.SEQUENCE(79,,4)</f>
        <v>B4</v>
      </c>
      <c r="AB4" s="33" t="str" cm="1">
        <f t="array" ref="AB4:AB82">_xlfn.DROP(_xlfn.REDUCE(0,_xlfn.UNIQUE(TIME!G2:G42),_xlfn.LAMBDA(_xlpm.a,_xlpm.v,
_xlfn.VSTACK(_xlpm.a,_xlfn.LET(
_xlpm.name,_xlfn.TOROW(_xlfn._xlws.FILTER($C$2:$C$56,$E$2:$E$56=_xlpm.v)),
_xlpm.last,_xlfn.TEXTAFTER(_xlpm.name," "),
_xlpm.first,_xlfn.TEXTBEFORE(_xlpm.name," "),
_xlpm.name2,_xlpm.last&amp;", "&amp;_xlpm.first,
_xlpm.out,_xlfn.VSTACK(_xlpm.v,_xlfn._xlws.SORT(_xlfn.TOCOL(_xlpm.name2,3)),""),
_xlpm.out)))),1)</f>
        <v>Mission Design and Planning Team</v>
      </c>
      <c r="AC4" s="67"/>
      <c r="AE4" s="33" t="str" cm="1">
        <f t="array" ref="AE4:AE82">"B"&amp;_xlfn.SEQUENCE(79,,4)</f>
        <v>B4</v>
      </c>
      <c r="AF4" s="33" t="str" cm="1">
        <f t="array" ref="AF4:AF82">"C"&amp;_xlfn.SEQUENCE(79,,4)</f>
        <v>C4</v>
      </c>
      <c r="AG4" s="33" t="str" cm="1">
        <f t="array" ref="AG4:AG82">"D"&amp;_xlfn.SEQUENCE(79,,4)</f>
        <v>D4</v>
      </c>
      <c r="AH4" s="33" t="str" cm="1">
        <f t="array" ref="AH4:AH82">"E"&amp;_xlfn.SEQUENCE(79,,4)</f>
        <v>E4</v>
      </c>
      <c r="AI4" s="33" t="str" cm="1">
        <f t="array" ref="AI4:AL82">IFERROR(_xlfn.DROP(_xlfn.REDUCE(0,_xlfn.UNIQUE(TIME!G2:G42),_xlfn.LAMBDA(_xlpm.a,_xlpm.v,
_xlfn.VSTACK(_xlpm.a,_xlfn.LET(
_xlpm.name,_xlfn.TOROW(_xlfn._xlws.FILTER($C$2:$C$56,$E$2:$E$56=_xlpm.v)),
_xlpm.last,_xlfn.TEXTAFTER(_xlpm.name," "),
_xlpm.first,_xlfn.TEXTBEFORE(_xlpm.name," "),
_xlpm.name2,_xlpm.last&amp;", "&amp;_xlpm.first,
_xlpm.name_sorted,_xlfn.SORTBY(_xlfn.TOCOL(_xlpm.name),_xlfn.TOCOL(_xlpm.name2)),
_xlpm.plan,SUMIFS('Budget (L6)'!D5:D58,'Budget (L6)'!B5:B58,_xlfn.TOCOL(_xlpm.name_sorted,3))+SUMIFS('Budget (L6)'!E5:E58,'Budget (L6)'!B5:B58,_xlfn.TOCOL(_xlpm.name_sorted,3)),
_xlpm.actual_time,SUMIFS(TIME!$E$2:$E$1839,TIME!$B$2:$B$1839,_xlpm.name_sorted,TIME!$D$2:$D$1839,"&lt;="&amp;DATE(2025,2,28)),
_xlpm.actual_sub,SUMIFS($L$2:$L$104,$I$2:$I$104,_xlpm.name_sorted,$K$2:$K$104,"&lt;="&amp;DATE(2025,2,28)),
_xlpm.actuals,_xlpm.actual_time+_xlpm.actual_sub,
_xlpm.delta,ABS(_xlpm.plan-_xlpm.actuals),
_xlpm.out,_xlfn.VSTACK(_xlfn.HSTACK(_xlpm.v,"Plan","Actuals","Delta"),_xlfn.HSTACK(_xlfn._xlws.SORT(_xlfn.TOCOL(_xlpm.name2,3)),_xlpm.plan,_xlpm.actuals,_xlpm.delta),""),
_xlpm.out)))),1),"")</f>
        <v>Mission Design and Planning Team</v>
      </c>
      <c r="AJ4" s="33" t="str">
        <v>Plan</v>
      </c>
      <c r="AK4" s="33" t="str">
        <v>Actuals</v>
      </c>
      <c r="AL4" s="33" t="str">
        <v>Delta</v>
      </c>
      <c r="AN4" s="33" t="s">
        <v>210</v>
      </c>
      <c r="AO4" s="33" cm="1">
        <f t="array" ref="AO4">_xlfn.XLOOKUP(AN4,_xlfn.TOCOL($AE$4:$AH$82),_xlfn.TOCOL(_xlfn.ANCHORARRAY($AI$4)))</f>
        <v>155</v>
      </c>
    </row>
    <row r="5" spans="2:41">
      <c r="B5" s="21">
        <v>7</v>
      </c>
      <c r="C5" s="21" t="str">
        <v>Akira Nakamura</v>
      </c>
      <c r="D5" s="21" t="str">
        <v>Energy Beam Engineer</v>
      </c>
      <c r="E5" s="21" t="str">
        <v>Weapons &amp; Defense Systems Team</v>
      </c>
      <c r="I5" s="21" t="str">
        <v>Amina Faizan</v>
      </c>
      <c r="J5" s="21" t="str">
        <v>Rocket Scientist</v>
      </c>
      <c r="K5" s="21">
        <v>45667</v>
      </c>
      <c r="L5" s="21">
        <v>4</v>
      </c>
      <c r="M5" s="60"/>
      <c r="N5" s="21" t="s">
        <v>104</v>
      </c>
      <c r="O5" s="21" cm="1">
        <f t="array" ref="O5">_xlfn.LET(
_xlpm.input,N5,
_xlpm.c,CODE(_xlfn.TEXTBEFORE(_xlpm.input,_xlfn.SEQUENCE(10,,0)))-64,
_xlpm.r,_xlfn.TEXTAFTER(_xlpm.input,CHAR(_xlfn.SEQUENCE(26,,65)),-1),
_xlpm.out,INDEX(_xlfn.ANCHORARRAY($I$2),_xlpm.r-1,_xlpm.c),_xlpm.out)</f>
        <v>45687</v>
      </c>
      <c r="R5" s="49" t="s">
        <v>86</v>
      </c>
      <c r="S5" s="49">
        <v>5</v>
      </c>
      <c r="U5" s="49" t="str" cm="1">
        <f t="array" ref="U5">INDEX(_xlfn._xlws.SORT(_xlfn.LET(
_xlpm.team,R5,
_xlpm.name,_xlfn.TOROW(_xlfn._xlws.FILTER($C$2:$C$56,$E$2:$E$56=_xlpm.team)),
_xlpm.last,_xlfn.TEXTAFTER(_xlpm.name," "),
_xlpm.first,_xlfn.TEXTBEFORE(_xlpm.name," "),
_xlpm.name2,_xlpm.last&amp;", "&amp;_xlpm.first,
_xlfn.VSTACK(_xlfn.TOCOL(_xlpm.name2,3)))),S5)</f>
        <v>Whitmore, Ella</v>
      </c>
      <c r="X5" s="33" t="s">
        <v>158</v>
      </c>
      <c r="Y5" s="33" t="str">
        <v>Harlow, Victoria</v>
      </c>
      <c r="AA5" s="33" t="str">
        <v>B5</v>
      </c>
      <c r="AB5" s="33" t="str">
        <v>Donovan, Amelia</v>
      </c>
      <c r="AC5" s="67"/>
      <c r="AE5" s="33" t="str">
        <v>B5</v>
      </c>
      <c r="AF5" s="33" t="str">
        <v>C5</v>
      </c>
      <c r="AG5" s="33" t="str">
        <v>D5</v>
      </c>
      <c r="AH5" s="33" t="str">
        <v>E5</v>
      </c>
      <c r="AI5" s="33" t="str">
        <v>Donovan, Amelia</v>
      </c>
      <c r="AJ5" s="33">
        <v>130</v>
      </c>
      <c r="AK5" s="33">
        <v>134</v>
      </c>
      <c r="AL5" s="33">
        <v>4</v>
      </c>
      <c r="AN5" s="33"/>
      <c r="AO5" s="33"/>
    </row>
    <row r="6" spans="2:41">
      <c r="B6" s="21">
        <v>11</v>
      </c>
      <c r="C6" s="21" t="str">
        <v>Alexander Hayes</v>
      </c>
      <c r="D6" s="21" t="str">
        <v>Structural Engineer</v>
      </c>
      <c r="E6" s="21" t="str">
        <v>Rocket Engineering Team</v>
      </c>
      <c r="I6" s="21" t="str">
        <v>Amina Faizan</v>
      </c>
      <c r="J6" s="21" t="str">
        <v>Rocket Scientist</v>
      </c>
      <c r="K6" s="21">
        <v>45670</v>
      </c>
      <c r="L6" s="21">
        <v>6</v>
      </c>
      <c r="M6" s="60"/>
      <c r="N6" s="21" t="s">
        <v>105</v>
      </c>
      <c r="O6" s="21" cm="1">
        <f t="array" ref="O6">_xlfn.LET(
_xlpm.input,N6,
_xlpm.c,CODE(_xlfn.TEXTBEFORE(_xlpm.input,_xlfn.SEQUENCE(10,,0)))-64,
_xlpm.r,_xlfn.TEXTAFTER(_xlpm.input,CHAR(_xlfn.SEQUENCE(26,,65)),-1),
_xlpm.out,INDEX(_xlfn.ANCHORARRAY($I$2),_xlpm.r-1,_xlpm.c),_xlpm.out)</f>
        <v>7</v>
      </c>
      <c r="R6" s="49" t="s">
        <v>80</v>
      </c>
      <c r="S6" s="49">
        <v>3</v>
      </c>
      <c r="U6" s="49" t="str" cm="1">
        <f t="array" ref="U6">INDEX(_xlfn._xlws.SORT(_xlfn.LET(
_xlpm.team,R6,
_xlpm.name,_xlfn.TOROW(_xlfn._xlws.FILTER($C$2:$C$56,$E$2:$E$56=_xlpm.team)),
_xlpm.last,_xlfn.TEXTAFTER(_xlpm.name," "),
_xlpm.first,_xlfn.TEXTBEFORE(_xlpm.name," "),
_xlpm.name2,_xlpm.last&amp;", "&amp;_xlpm.first,
_xlfn.VSTACK(_xlfn.TOCOL(_xlpm.name2,3)))),S6)</f>
        <v>Prescott, Caleb</v>
      </c>
      <c r="X6" s="33" t="s">
        <v>159</v>
      </c>
      <c r="Y6" s="33" t="str">
        <v>Wentworth, Lily</v>
      </c>
      <c r="AA6" s="33" t="str">
        <v>B6</v>
      </c>
      <c r="AB6" s="33" t="str">
        <v>Hartwell, Lucas</v>
      </c>
      <c r="AC6" s="67"/>
      <c r="AE6" s="33" t="str">
        <v>B6</v>
      </c>
      <c r="AF6" s="33" t="str">
        <v>C6</v>
      </c>
      <c r="AG6" s="33" t="str">
        <v>D6</v>
      </c>
      <c r="AH6" s="33" t="str">
        <v>E6</v>
      </c>
      <c r="AI6" s="33" t="str">
        <v>Hartwell, Lucas</v>
      </c>
      <c r="AJ6" s="33">
        <v>120</v>
      </c>
      <c r="AK6" s="33">
        <v>117</v>
      </c>
      <c r="AL6" s="33">
        <v>3</v>
      </c>
      <c r="AN6" s="33" t="s">
        <v>211</v>
      </c>
      <c r="AO6" s="33" cm="1">
        <f t="array" ref="AO6">_xlfn.XLOOKUP(AN6,_xlfn.TOCOL($AE$4:$AH$82),_xlfn.TOCOL(_xlfn.ANCHORARRAY($AI$4)))</f>
        <v>22</v>
      </c>
    </row>
    <row r="7" spans="2:41">
      <c r="B7" s="21">
        <v>7</v>
      </c>
      <c r="C7" s="21" t="str">
        <v>Amelia Donovan</v>
      </c>
      <c r="D7" s="21" t="str">
        <v>Project Lead</v>
      </c>
      <c r="E7" s="21" t="str">
        <v>Mission Design and Planning Team</v>
      </c>
      <c r="I7" s="21" t="str">
        <v>Amina Faizan</v>
      </c>
      <c r="J7" s="21" t="str">
        <v>Rocket Scientist</v>
      </c>
      <c r="K7" s="21">
        <v>45674</v>
      </c>
      <c r="L7" s="21">
        <v>3</v>
      </c>
      <c r="M7" s="60"/>
      <c r="N7" s="21" t="s">
        <v>106</v>
      </c>
      <c r="O7" s="21" t="str" cm="1">
        <f t="array" ref="O7">_xlfn.LET(
_xlpm.input,N7,
_xlpm.c,CODE(_xlfn.TEXTBEFORE(_xlpm.input,_xlfn.SEQUENCE(10,,0)))-64,
_xlpm.r,_xlfn.TEXTAFTER(_xlpm.input,CHAR(_xlfn.SEQUENCE(26,,65)),-1),
_xlpm.out,INDEX(_xlfn.ANCHORARRAY($I$2),_xlpm.r-1,_xlpm.c),_xlpm.out)</f>
        <v>Rin Tsukuda</v>
      </c>
      <c r="R7" s="49" t="s">
        <v>82</v>
      </c>
      <c r="S7" s="49">
        <v>3</v>
      </c>
      <c r="U7" s="49" t="str" cm="1">
        <f t="array" ref="U7">INDEX(_xlfn._xlws.SORT(_xlfn.LET(
_xlpm.team,R7,
_xlpm.name,_xlfn.TOROW(_xlfn._xlws.FILTER($C$2:$C$56,$E$2:$E$56=_xlpm.team)),
_xlpm.last,_xlfn.TEXTAFTER(_xlpm.name," "),
_xlpm.first,_xlfn.TEXTBEFORE(_xlpm.name," "),
_xlpm.name2,_xlpm.last&amp;", "&amp;_xlpm.first,
_xlfn.VSTACK(_xlfn.TOCOL(_xlpm.name2,3)))),S7)</f>
        <v>Okoye, Aisha</v>
      </c>
      <c r="X7" s="33" t="s">
        <v>160</v>
      </c>
      <c r="Y7" s="33" t="str">
        <v>Morgan, Samuel</v>
      </c>
      <c r="AA7" s="33" t="str">
        <v>B7</v>
      </c>
      <c r="AB7" s="33" t="str">
        <v>Okoye, Aisha</v>
      </c>
      <c r="AC7" s="67"/>
      <c r="AE7" s="33" t="str">
        <v>B7</v>
      </c>
      <c r="AF7" s="33" t="str">
        <v>C7</v>
      </c>
      <c r="AG7" s="33" t="str">
        <v>D7</v>
      </c>
      <c r="AH7" s="33" t="str">
        <v>E7</v>
      </c>
      <c r="AI7" s="33" t="str">
        <v>Okoye, Aisha</v>
      </c>
      <c r="AJ7" s="33">
        <v>85</v>
      </c>
      <c r="AK7" s="33">
        <v>90</v>
      </c>
      <c r="AL7" s="33">
        <v>5</v>
      </c>
      <c r="AN7" s="33" t="s">
        <v>212</v>
      </c>
      <c r="AO7" s="33" cm="1">
        <f t="array" ref="AO7">_xlfn.XLOOKUP(AN7,_xlfn.TOCOL($AE$4:$AH$82),_xlfn.TOCOL(_xlfn.ANCHORARRAY($AI$4)))</f>
        <v>93</v>
      </c>
    </row>
    <row r="8" spans="2:41">
      <c r="B8" s="21">
        <v>12</v>
      </c>
      <c r="C8" s="21" t="str">
        <v>Amina Faizan</v>
      </c>
      <c r="D8" s="21" t="str">
        <v>Rocket Scientist</v>
      </c>
      <c r="E8" s="21" t="str">
        <v>Rocket Engineering Team</v>
      </c>
      <c r="I8" s="21" t="str">
        <v>Amina Faizan</v>
      </c>
      <c r="J8" s="21" t="str">
        <v>Rocket Scientist</v>
      </c>
      <c r="K8" s="21">
        <v>45687</v>
      </c>
      <c r="L8" s="21">
        <v>8</v>
      </c>
      <c r="M8" s="60"/>
      <c r="N8" s="21" t="s">
        <v>107</v>
      </c>
      <c r="O8" s="21" cm="1">
        <f t="array" ref="O8">_xlfn.LET(
_xlpm.input,N8,
_xlpm.c,CODE(_xlfn.TEXTBEFORE(_xlpm.input,_xlfn.SEQUENCE(10,,0)))-64,
_xlpm.r,_xlfn.TEXTAFTER(_xlpm.input,CHAR(_xlfn.SEQUENCE(26,,65)),-1),
_xlpm.out,INDEX(_xlfn.ANCHORARRAY($I$2),_xlpm.r-1,_xlpm.c),_xlpm.out)</f>
        <v>45685</v>
      </c>
      <c r="R8" s="49" t="s">
        <v>84</v>
      </c>
      <c r="S8" s="49">
        <v>5</v>
      </c>
      <c r="U8" s="49" t="str" cm="1">
        <f t="array" ref="U8">INDEX(_xlfn._xlws.SORT(_xlfn.LET(
_xlpm.team,R8,
_xlpm.name,_xlfn.TOROW(_xlfn._xlws.FILTER($C$2:$C$56,$E$2:$E$56=_xlpm.team)),
_xlpm.last,_xlfn.TEXTAFTER(_xlpm.name," "),
_xlpm.first,_xlfn.TEXTBEFORE(_xlpm.name," "),
_xlpm.name2,_xlpm.last&amp;", "&amp;_xlpm.first,
_xlfn.VSTACK(_xlfn.TOCOL(_xlpm.name2,3)))),S8)</f>
        <v>Harrington, Mia</v>
      </c>
      <c r="X8" s="33" t="s">
        <v>161</v>
      </c>
      <c r="Y8" s="33" t="str">
        <v>Hassan, Jamal</v>
      </c>
      <c r="AA8" s="33" t="str">
        <v>B8</v>
      </c>
      <c r="AB8" s="33" t="str">
        <v>Reid, Benjamin</v>
      </c>
      <c r="AC8" s="67"/>
      <c r="AE8" s="33" t="str">
        <v>B8</v>
      </c>
      <c r="AF8" s="33" t="str">
        <v>C8</v>
      </c>
      <c r="AG8" s="33" t="str">
        <v>D8</v>
      </c>
      <c r="AH8" s="33" t="str">
        <v>E8</v>
      </c>
      <c r="AI8" s="33" t="str">
        <v>Reid, Benjamin</v>
      </c>
      <c r="AJ8" s="33">
        <v>120</v>
      </c>
      <c r="AK8" s="33">
        <v>122</v>
      </c>
      <c r="AL8" s="33">
        <v>2</v>
      </c>
      <c r="AN8" s="33" t="s">
        <v>213</v>
      </c>
      <c r="AO8" s="33" cm="1">
        <f t="array" ref="AO8">_xlfn.XLOOKUP(AN8,_xlfn.TOCOL($AE$4:$AH$82),_xlfn.TOCOL(_xlfn.ANCHORARRAY($AI$4)))</f>
        <v>120</v>
      </c>
    </row>
    <row r="9" spans="2:41">
      <c r="B9" s="21">
        <v>11</v>
      </c>
      <c r="C9" s="21" t="str">
        <v>Ananya Sharma</v>
      </c>
      <c r="D9" s="21" t="str">
        <v>Structural Engineer</v>
      </c>
      <c r="E9" s="21" t="str">
        <v>Rocket Engineering Team</v>
      </c>
      <c r="I9" s="21" t="str">
        <v>Amina Faizan</v>
      </c>
      <c r="J9" s="21" t="str">
        <v>Rocket Scientist</v>
      </c>
      <c r="K9" s="21">
        <v>45691</v>
      </c>
      <c r="L9" s="21">
        <v>4</v>
      </c>
      <c r="M9" s="60"/>
      <c r="N9" s="21" t="s">
        <v>108</v>
      </c>
      <c r="O9" s="21" cm="1">
        <f t="array" ref="O9">_xlfn.LET(
_xlpm.input,N9,
_xlpm.c,CODE(_xlfn.TEXTBEFORE(_xlpm.input,_xlfn.SEQUENCE(10,,0)))-64,
_xlpm.r,_xlfn.TEXTAFTER(_xlpm.input,CHAR(_xlfn.SEQUENCE(26,,65)),-1),
_xlpm.out,INDEX(_xlfn.ANCHORARRAY($I$2),_xlpm.r-1,_xlpm.c),_xlpm.out)</f>
        <v>4</v>
      </c>
      <c r="R9" s="49" t="s">
        <v>77</v>
      </c>
      <c r="S9" s="49">
        <v>1</v>
      </c>
      <c r="U9" s="49" t="str" cm="1">
        <f t="array" ref="U9">INDEX(_xlfn._xlws.SORT(_xlfn.LET(
_xlpm.team,R9,
_xlpm.name,_xlfn.TOROW(_xlfn._xlws.FILTER($C$2:$C$56,$E$2:$E$56=_xlpm.team)),
_xlpm.last,_xlfn.TEXTAFTER(_xlpm.name," "),
_xlpm.first,_xlfn.TEXTBEFORE(_xlpm.name," "),
_xlpm.name2,_xlpm.last&amp;", "&amp;_xlpm.first,
_xlfn.VSTACK(_xlfn.TOCOL(_xlpm.name2,3)))),S9)</f>
        <v>Bellinger, Adam</v>
      </c>
      <c r="X9" s="33" t="s">
        <v>162</v>
      </c>
      <c r="Y9" s="33" t="str">
        <v>Nguyen, Zachary</v>
      </c>
      <c r="AA9" s="33" t="str">
        <v>B9</v>
      </c>
      <c r="AB9" s="33" t="str">
        <v>Tanaka, Hiroshi</v>
      </c>
      <c r="AC9" s="67"/>
      <c r="AE9" s="33" t="str">
        <v>B9</v>
      </c>
      <c r="AF9" s="33" t="str">
        <v>C9</v>
      </c>
      <c r="AG9" s="33" t="str">
        <v>D9</v>
      </c>
      <c r="AH9" s="33" t="str">
        <v>E9</v>
      </c>
      <c r="AI9" s="33" t="str">
        <v>Tanaka, Hiroshi</v>
      </c>
      <c r="AJ9" s="33">
        <v>160</v>
      </c>
      <c r="AK9" s="33">
        <v>164</v>
      </c>
      <c r="AL9" s="33">
        <v>4</v>
      </c>
      <c r="AN9" s="33" t="s">
        <v>103</v>
      </c>
      <c r="AO9" s="33" cm="1">
        <f t="array" ref="AO9">_xlfn.XLOOKUP(AN9,_xlfn.TOCOL($AE$4:$AH$82),_xlfn.TOCOL(_xlfn.ANCHORARRAY($AI$4)))</f>
        <v>120</v>
      </c>
    </row>
    <row r="10" spans="2:41">
      <c r="B10" s="21">
        <v>9</v>
      </c>
      <c r="C10" s="21" t="str">
        <v>Aria Thornton</v>
      </c>
      <c r="D10" s="21" t="str">
        <v>Sustainability Officer</v>
      </c>
      <c r="E10" s="21" t="str">
        <v>Environmental Impact Assessment Team</v>
      </c>
      <c r="I10" s="21" t="str">
        <v>Amina Faizan</v>
      </c>
      <c r="J10" s="21" t="str">
        <v>Rocket Scientist</v>
      </c>
      <c r="K10" s="21">
        <v>45694</v>
      </c>
      <c r="L10" s="21">
        <v>3</v>
      </c>
      <c r="M10" s="60"/>
      <c r="N10" s="21" t="s">
        <v>109</v>
      </c>
      <c r="O10" s="21" t="str" cm="1">
        <f t="array" ref="O10">_xlfn.LET(
_xlpm.input,N10,
_xlpm.c,CODE(_xlfn.TEXTBEFORE(_xlpm.input,_xlfn.SEQUENCE(10,,0)))-64,
_xlpm.r,_xlfn.TEXTAFTER(_xlpm.input,CHAR(_xlfn.SEQUENCE(26,,65)),-1),
_xlpm.out,INDEX(_xlfn.ANCHORARRAY($I$2),_xlpm.r-1,_xlpm.c),_xlpm.out)</f>
        <v>Matías Ferrero</v>
      </c>
      <c r="R10" s="49" t="s">
        <v>85</v>
      </c>
      <c r="S10" s="49">
        <v>8</v>
      </c>
      <c r="U10" s="49" t="str" cm="1">
        <f t="array" ref="U10">INDEX(_xlfn._xlws.SORT(_xlfn.LET(
_xlpm.team,R10,
_xlpm.name,_xlfn.TOROW(_xlfn._xlws.FILTER($C$2:$C$56,$E$2:$E$56=_xlpm.team)),
_xlpm.last,_xlfn.TEXTAFTER(_xlpm.name," "),
_xlpm.first,_xlfn.TEXTBEFORE(_xlpm.name," "),
_xlpm.name2,_xlpm.last&amp;", "&amp;_xlpm.first,
_xlfn.VSTACK(_xlfn.TOCOL(_xlpm.name2,3)))),S10)</f>
        <v>Sharma, Ananya</v>
      </c>
      <c r="X10" s="33" t="s">
        <v>163</v>
      </c>
      <c r="Y10" s="33" t="str">
        <v>Zhang, Wei</v>
      </c>
      <c r="AA10" s="33" t="str">
        <v>B10</v>
      </c>
      <c r="AB10" s="33" t="str">
        <v/>
      </c>
      <c r="AC10" s="67"/>
      <c r="AE10" s="33" t="str">
        <v>B10</v>
      </c>
      <c r="AF10" s="33" t="str">
        <v>C10</v>
      </c>
      <c r="AG10" s="33" t="str">
        <v>D10</v>
      </c>
      <c r="AH10" s="33" t="str">
        <v>E10</v>
      </c>
      <c r="AI10" s="33" t="str">
        <v/>
      </c>
      <c r="AJ10" s="33" t="str">
        <v/>
      </c>
      <c r="AK10" s="33" t="str">
        <v/>
      </c>
      <c r="AL10" s="33" t="str">
        <v/>
      </c>
      <c r="AN10" s="33" t="s">
        <v>214</v>
      </c>
      <c r="AO10" s="33" cm="1">
        <f t="array" ref="AO10">_xlfn.XLOOKUP(AN10,_xlfn.TOCOL($AE$4:$AH$82),_xlfn.TOCOL(_xlfn.ANCHORARRAY($AI$4)))</f>
        <v>2</v>
      </c>
    </row>
    <row r="11" spans="2:41">
      <c r="B11" s="21">
        <v>10</v>
      </c>
      <c r="C11" s="21" t="str">
        <v>Ava Sheffield</v>
      </c>
      <c r="D11" s="21" t="str">
        <v>Software Engineer</v>
      </c>
      <c r="E11" s="21" t="str">
        <v>Avionics and Electronics Team</v>
      </c>
      <c r="I11" s="21" t="str">
        <v>Amina Faizan</v>
      </c>
      <c r="J11" s="21" t="str">
        <v>Rocket Scientist</v>
      </c>
      <c r="K11" s="21">
        <v>45701</v>
      </c>
      <c r="L11" s="21">
        <v>1</v>
      </c>
      <c r="M11" s="60"/>
      <c r="N11" s="21" t="s">
        <v>110</v>
      </c>
      <c r="O11" s="21" cm="1">
        <f t="array" ref="O11">_xlfn.LET(
_xlpm.input,N11,
_xlpm.c,CODE(_xlfn.TEXTBEFORE(_xlpm.input,_xlfn.SEQUENCE(10,,0)))-64,
_xlpm.r,_xlfn.TEXTAFTER(_xlpm.input,CHAR(_xlfn.SEQUENCE(26,,65)),-1),
_xlpm.out,INDEX(_xlfn.ANCHORARRAY($I$2),_xlpm.r-1,_xlpm.c),_xlpm.out)</f>
        <v>3</v>
      </c>
      <c r="R11" s="49" t="s">
        <v>83</v>
      </c>
      <c r="S11" s="49">
        <v>3</v>
      </c>
      <c r="U11" s="49" t="str" cm="1">
        <f t="array" ref="U11">INDEX(_xlfn._xlws.SORT(_xlfn.LET(
_xlpm.team,R11,
_xlpm.name,_xlfn.TOROW(_xlfn._xlws.FILTER($C$2:$C$56,$E$2:$E$56=_xlpm.team)),
_xlpm.last,_xlfn.TEXTAFTER(_xlpm.name," "),
_xlpm.first,_xlfn.TEXTBEFORE(_xlpm.name," "),
_xlpm.name2,_xlpm.last&amp;", "&amp;_xlpm.first,
_xlfn.VSTACK(_xlfn.TOCOL(_xlpm.name2,3)))),S11)</f>
        <v>Dawson, Abigail</v>
      </c>
      <c r="X11" s="33" t="s">
        <v>164</v>
      </c>
      <c r="Y11" s="33" t="str">
        <v>Carrington, Emily</v>
      </c>
      <c r="AA11" s="33" t="str">
        <v>B11</v>
      </c>
      <c r="AB11" s="33" t="str">
        <v>Rocket Engineering Team</v>
      </c>
      <c r="AC11" s="67"/>
      <c r="AE11" s="33" t="str">
        <v>B11</v>
      </c>
      <c r="AF11" s="33" t="str">
        <v>C11</v>
      </c>
      <c r="AG11" s="33" t="str">
        <v>D11</v>
      </c>
      <c r="AH11" s="33" t="str">
        <v>E11</v>
      </c>
      <c r="AI11" s="33" t="str">
        <v>Rocket Engineering Team</v>
      </c>
      <c r="AJ11" s="33" t="str">
        <v>Plan</v>
      </c>
      <c r="AK11" s="33" t="str">
        <v>Actuals</v>
      </c>
      <c r="AL11" s="33" t="str">
        <v>Delta</v>
      </c>
      <c r="AN11" s="33" t="s">
        <v>215</v>
      </c>
      <c r="AO11" s="33" cm="1">
        <f t="array" ref="AO11">_xlfn.XLOOKUP(AN11,_xlfn.TOCOL($AE$4:$AH$82),_xlfn.TOCOL(_xlfn.ANCHORARRAY($AI$4)))</f>
        <v>0</v>
      </c>
    </row>
    <row r="12" spans="2:41">
      <c r="B12" s="21">
        <v>11</v>
      </c>
      <c r="C12" s="21" t="str">
        <v>Benjamin Reid</v>
      </c>
      <c r="D12" s="21" t="str">
        <v>PMO Support</v>
      </c>
      <c r="E12" s="21" t="str">
        <v>Mission Design and Planning Team</v>
      </c>
      <c r="I12" s="21" t="str">
        <v>Amina Faizan</v>
      </c>
      <c r="J12" s="21" t="str">
        <v>Rocket Scientist</v>
      </c>
      <c r="K12" s="21">
        <v>45705</v>
      </c>
      <c r="L12" s="21">
        <v>2</v>
      </c>
      <c r="M12" s="60"/>
      <c r="N12" s="21" t="s">
        <v>111</v>
      </c>
      <c r="O12" s="21" cm="1">
        <f t="array" ref="O12">_xlfn.LET(
_xlpm.input,N12,
_xlpm.c,CODE(_xlfn.TEXTBEFORE(_xlpm.input,_xlfn.SEQUENCE(10,,0)))-64,
_xlpm.r,_xlfn.TEXTAFTER(_xlpm.input,CHAR(_xlfn.SEQUENCE(26,,65)),-1),
_xlpm.out,INDEX(_xlfn.ANCHORARRAY($I$2),_xlpm.r-1,_xlpm.c),_xlpm.out)</f>
        <v>5</v>
      </c>
      <c r="R12" s="49" t="s">
        <v>87</v>
      </c>
      <c r="S12" s="49">
        <v>2</v>
      </c>
      <c r="U12" s="49" t="str" cm="1">
        <f t="array" ref="U12">INDEX(_xlfn._xlws.SORT(_xlfn.LET(
_xlpm.team,R12,
_xlpm.name,_xlfn.TOROW(_xlfn._xlws.FILTER($C$2:$C$56,$E$2:$E$56=_xlpm.team)),
_xlpm.last,_xlfn.TEXTAFTER(_xlpm.name," "),
_xlpm.first,_xlfn.TEXTBEFORE(_xlpm.name," "),
_xlpm.name2,_xlpm.last&amp;", "&amp;_xlpm.first,
_xlfn.VSTACK(_xlfn.TOCOL(_xlpm.name2,3)))),S12)</f>
        <v>Ng, Elijah</v>
      </c>
      <c r="X12" s="33" t="s">
        <v>165</v>
      </c>
      <c r="Y12" s="33" t="str">
        <v>Abdullah, Fatimah</v>
      </c>
      <c r="AA12" s="33" t="str">
        <v>B12</v>
      </c>
      <c r="AB12" s="33" t="str">
        <v>Caldwell, Henry</v>
      </c>
      <c r="AC12" s="67"/>
      <c r="AE12" s="33" t="str">
        <v>B12</v>
      </c>
      <c r="AF12" s="33" t="str">
        <v>C12</v>
      </c>
      <c r="AG12" s="33" t="str">
        <v>D12</v>
      </c>
      <c r="AH12" s="33" t="str">
        <v>E12</v>
      </c>
      <c r="AI12" s="33" t="str">
        <v>Caldwell, Henry</v>
      </c>
      <c r="AJ12" s="33">
        <v>155</v>
      </c>
      <c r="AK12" s="33">
        <v>156</v>
      </c>
      <c r="AL12" s="33">
        <v>1</v>
      </c>
      <c r="AN12" s="33" t="s">
        <v>216</v>
      </c>
      <c r="AO12" s="33" cm="1">
        <f t="array" ref="AO12">_xlfn.XLOOKUP(AN12,_xlfn.TOCOL($AE$4:$AH$82),_xlfn.TOCOL(_xlfn.ANCHORARRAY($AI$4)))</f>
        <v>105</v>
      </c>
    </row>
    <row r="13" spans="2:41">
      <c r="B13" s="21">
        <v>8</v>
      </c>
      <c r="C13" s="21" t="str">
        <v>Caleb Prescott</v>
      </c>
      <c r="D13" s="21" t="str">
        <v>Psychologist</v>
      </c>
      <c r="E13" s="21" t="str">
        <v>Astronaut Training &amp; Support Team</v>
      </c>
      <c r="I13" s="21" t="str">
        <v>Amina Faizan</v>
      </c>
      <c r="J13" s="21" t="str">
        <v>Rocket Scientist</v>
      </c>
      <c r="K13" s="21">
        <v>45721</v>
      </c>
      <c r="L13" s="21">
        <v>8</v>
      </c>
      <c r="M13" s="60"/>
      <c r="N13" s="21" t="s">
        <v>112</v>
      </c>
      <c r="O13" s="21" t="str" cm="1">
        <f t="array" ref="O13">_xlfn.LET(
_xlpm.input,N13,
_xlpm.c,CODE(_xlfn.TEXTBEFORE(_xlpm.input,_xlfn.SEQUENCE(10,,0)))-64,
_xlpm.r,_xlfn.TEXTAFTER(_xlpm.input,CHAR(_xlfn.SEQUENCE(26,,65)),-1),
_xlpm.out,INDEX(_xlfn.ANCHORARRAY($I$2),_xlpm.r-1,_xlpm.c),_xlpm.out)</f>
        <v>Nia Okafor</v>
      </c>
      <c r="R13" s="49" t="s">
        <v>87</v>
      </c>
      <c r="S13" s="49">
        <v>4</v>
      </c>
      <c r="U13" s="49" t="str" cm="1">
        <f t="array" ref="U13">INDEX(_xlfn._xlws.SORT(_xlfn.LET(
_xlpm.team,R13,
_xlpm.name,_xlfn.TOROW(_xlfn._xlws.FILTER($C$2:$C$56,$E$2:$E$56=_xlpm.team)),
_xlpm.last,_xlfn.TEXTAFTER(_xlpm.name," "),
_xlpm.first,_xlfn.TEXTBEFORE(_xlpm.name," "),
_xlpm.name2,_xlpm.last&amp;", "&amp;_xlpm.first,
_xlfn.VSTACK(_xlfn.TOCOL(_xlpm.name2,3)))),S13)</f>
        <v>Wainwright, Scarlett</v>
      </c>
      <c r="X13" s="33" t="s">
        <v>166</v>
      </c>
      <c r="Y13" s="33" t="str">
        <v>Sharma, Ananya</v>
      </c>
      <c r="AA13" s="33" t="str">
        <v>B13</v>
      </c>
      <c r="AB13" s="33" t="str">
        <v>Callahan, Sophia</v>
      </c>
      <c r="AC13" s="67"/>
      <c r="AE13" s="33" t="str">
        <v>B13</v>
      </c>
      <c r="AF13" s="33" t="str">
        <v>C13</v>
      </c>
      <c r="AG13" s="33" t="str">
        <v>D13</v>
      </c>
      <c r="AH13" s="33" t="str">
        <v>E13</v>
      </c>
      <c r="AI13" s="33" t="str">
        <v>Callahan, Sophia</v>
      </c>
      <c r="AJ13" s="33">
        <v>115</v>
      </c>
      <c r="AK13" s="33">
        <v>117</v>
      </c>
      <c r="AL13" s="33">
        <v>2</v>
      </c>
      <c r="AN13" s="33" t="s">
        <v>217</v>
      </c>
      <c r="AO13" s="33" cm="1">
        <f t="array" ref="AO13">_xlfn.XLOOKUP(AN13,_xlfn.TOCOL($AE$4:$AH$82),_xlfn.TOCOL(_xlfn.ANCHORARRAY($AI$4)))</f>
        <v>115</v>
      </c>
    </row>
    <row r="14" spans="2:41" ht="31.2">
      <c r="B14" s="21">
        <v>8</v>
      </c>
      <c r="C14" s="21" t="str">
        <v>Charlotte Grayson</v>
      </c>
      <c r="D14" s="21" t="str">
        <v>Thermal Engineer</v>
      </c>
      <c r="E14" s="21" t="str">
        <v>Rocket Engineering Team</v>
      </c>
      <c r="I14" s="21" t="str">
        <v>Amina Faizan</v>
      </c>
      <c r="J14" s="21" t="str">
        <v>Rocket Scientist</v>
      </c>
      <c r="K14" s="21">
        <v>45722</v>
      </c>
      <c r="L14" s="21">
        <v>8</v>
      </c>
      <c r="M14" s="60"/>
      <c r="N14" s="21" t="s">
        <v>113</v>
      </c>
      <c r="O14" s="21" t="str" cm="1">
        <f t="array" ref="O14">_xlfn.LET(
_xlpm.input,N14,
_xlpm.c,CODE(_xlfn.TEXTBEFORE(_xlpm.input,_xlfn.SEQUENCE(10,,0)))-64,
_xlpm.r,_xlfn.TEXTAFTER(_xlpm.input,CHAR(_xlfn.SEQUENCE(26,,65)),-1),
_xlpm.out,INDEX(_xlfn.ANCHORARRAY($I$2),_xlpm.r-1,_xlpm.c),_xlpm.out)</f>
        <v>Ballistic Engineer</v>
      </c>
      <c r="R14" s="49" t="s">
        <v>81</v>
      </c>
      <c r="S14" s="49">
        <v>3</v>
      </c>
      <c r="U14" s="49" t="str" cm="1">
        <f t="array" ref="U14">INDEX(_xlfn._xlws.SORT(_xlfn.LET(
_xlpm.team,R14,
_xlpm.name,_xlfn.TOROW(_xlfn._xlws.FILTER($C$2:$C$56,$E$2:$E$56=_xlpm.team)),
_xlpm.last,_xlfn.TEXTAFTER(_xlpm.name," "),
_xlpm.first,_xlfn.TEXTBEFORE(_xlpm.name," "),
_xlpm.name2,_xlpm.last&amp;", "&amp;_xlpm.first,
_xlfn.VSTACK(_xlfn.TOCOL(_xlpm.name2,3)))),S14)</f>
        <v>Wong, MeiLing</v>
      </c>
      <c r="X14" s="33" t="s">
        <v>167</v>
      </c>
      <c r="Y14" s="33" t="str">
        <v>Hawthorne, Natalie</v>
      </c>
      <c r="AA14" s="33" t="str">
        <v>B14</v>
      </c>
      <c r="AB14" s="33" t="str">
        <v>Cheng, Isabella</v>
      </c>
      <c r="AC14" s="67"/>
      <c r="AE14" s="33" t="str">
        <v>B14</v>
      </c>
      <c r="AF14" s="33" t="str">
        <v>C14</v>
      </c>
      <c r="AG14" s="33" t="str">
        <v>D14</v>
      </c>
      <c r="AH14" s="33" t="str">
        <v>E14</v>
      </c>
      <c r="AI14" s="33" t="str">
        <v>Cheng, Isabella</v>
      </c>
      <c r="AJ14" s="33">
        <v>110</v>
      </c>
      <c r="AK14" s="33">
        <v>106</v>
      </c>
      <c r="AL14" s="33">
        <v>4</v>
      </c>
      <c r="AN14" s="33" t="s">
        <v>218</v>
      </c>
      <c r="AO14" s="33" cm="1">
        <f t="array" ref="AO14">_xlfn.XLOOKUP(AN14,_xlfn.TOCOL($AE$4:$AH$82),_xlfn.TOCOL(_xlfn.ANCHORARRAY($AI$4)))</f>
        <v>121</v>
      </c>
    </row>
    <row r="15" spans="2:41">
      <c r="B15" s="21">
        <v>10</v>
      </c>
      <c r="C15" s="21" t="str">
        <v>Chloe Sterling</v>
      </c>
      <c r="D15" s="21" t="str">
        <v>Manufacturing Engineer</v>
      </c>
      <c r="E15" s="21" t="str">
        <v>Materials and Manufacturing Team</v>
      </c>
      <c r="I15" s="21" t="str">
        <v>Amina Faizan</v>
      </c>
      <c r="J15" s="21" t="str">
        <v>Rocket Scientist</v>
      </c>
      <c r="K15" s="21">
        <v>45729</v>
      </c>
      <c r="L15" s="21">
        <v>8</v>
      </c>
      <c r="M15" s="60"/>
      <c r="N15" s="21" t="s">
        <v>114</v>
      </c>
      <c r="O15" s="21" cm="1">
        <f t="array" ref="O15">_xlfn.LET(
_xlpm.input,N15,
_xlpm.c,CODE(_xlfn.TEXTBEFORE(_xlpm.input,_xlfn.SEQUENCE(10,,0)))-64,
_xlpm.r,_xlfn.TEXTAFTER(_xlpm.input,CHAR(_xlfn.SEQUENCE(26,,65)),-1),
_xlpm.out,INDEX(_xlfn.ANCHORARRAY($I$2),_xlpm.r-1,_xlpm.c),_xlpm.out)</f>
        <v>2</v>
      </c>
      <c r="R15" s="49" t="s">
        <v>77</v>
      </c>
      <c r="S15" s="49">
        <v>3</v>
      </c>
      <c r="U15" s="49" t="str" cm="1">
        <f t="array" ref="U15">INDEX(_xlfn._xlws.SORT(_xlfn.LET(
_xlpm.team,R15,
_xlpm.name,_xlfn.TOROW(_xlfn._xlws.FILTER($C$2:$C$56,$E$2:$E$56=_xlpm.team)),
_xlpm.last,_xlfn.TEXTAFTER(_xlpm.name," "),
_xlpm.first,_xlfn.TEXTBEFORE(_xlpm.name," "),
_xlpm.name2,_xlpm.last&amp;", "&amp;_xlpm.first,
_xlfn.VSTACK(_xlfn.TOCOL(_xlpm.name2,3)))),S15)</f>
        <v>Rowe, Nathaniel</v>
      </c>
      <c r="X15" s="33" t="s">
        <v>168</v>
      </c>
      <c r="Y15" s="33" t="str">
        <v>Prescott, Grace</v>
      </c>
      <c r="AA15" s="33" t="str">
        <v>B15</v>
      </c>
      <c r="AB15" s="33" t="str">
        <v>Faizan, Amina</v>
      </c>
      <c r="AC15" s="67"/>
      <c r="AE15" s="33" t="str">
        <v>B15</v>
      </c>
      <c r="AF15" s="33" t="str">
        <v>C15</v>
      </c>
      <c r="AG15" s="33" t="str">
        <v>D15</v>
      </c>
      <c r="AH15" s="33" t="str">
        <v>E15</v>
      </c>
      <c r="AI15" s="33" t="str">
        <v>Faizan, Amina</v>
      </c>
      <c r="AJ15" s="33">
        <v>70</v>
      </c>
      <c r="AK15" s="33">
        <v>48</v>
      </c>
      <c r="AL15" s="33">
        <v>22</v>
      </c>
      <c r="AN15" s="33" t="s">
        <v>219</v>
      </c>
      <c r="AO15" s="33" cm="1">
        <f t="array" ref="AO15">_xlfn.XLOOKUP(AN15,_xlfn.TOCOL($AE$4:$AH$82),_xlfn.TOCOL(_xlfn.ANCHORARRAY($AI$4)))</f>
        <v>1</v>
      </c>
    </row>
    <row r="16" spans="2:41">
      <c r="B16" s="21">
        <v>11</v>
      </c>
      <c r="C16" s="21" t="str">
        <v>Daniel Rockwell</v>
      </c>
      <c r="D16" s="21" t="str">
        <v>Ballistic Engineer</v>
      </c>
      <c r="E16" s="21" t="str">
        <v>Weapons &amp; Defense Systems Team</v>
      </c>
      <c r="I16" s="21" t="str">
        <v>Amina Faizan</v>
      </c>
      <c r="J16" s="21" t="str">
        <v>Rocket Scientist</v>
      </c>
      <c r="K16" s="21">
        <v>45733</v>
      </c>
      <c r="L16" s="21">
        <v>8</v>
      </c>
      <c r="M16" s="60"/>
      <c r="N16" s="21" t="s">
        <v>115</v>
      </c>
      <c r="O16" s="21" cm="1">
        <f t="array" ref="O16">_xlfn.LET(
_xlpm.input,N16,
_xlpm.c,CODE(_xlfn.TEXTBEFORE(_xlpm.input,_xlfn.SEQUENCE(10,,0)))-64,
_xlpm.r,_xlfn.TEXTAFTER(_xlpm.input,CHAR(_xlfn.SEQUENCE(26,,65)),-1),
_xlpm.out,INDEX(_xlfn.ANCHORARRAY($I$2),_xlpm.r-1,_xlpm.c),_xlpm.out)</f>
        <v>45721</v>
      </c>
      <c r="R16" s="49" t="s">
        <v>85</v>
      </c>
      <c r="S16" s="49">
        <v>1</v>
      </c>
      <c r="U16" s="49" t="str" cm="1">
        <f t="array" ref="U16">INDEX(_xlfn._xlws.SORT(_xlfn.LET(
_xlpm.team,R16,
_xlpm.name,_xlfn.TOROW(_xlfn._xlws.FILTER($C$2:$C$56,$E$2:$E$56=_xlpm.team)),
_xlpm.last,_xlfn.TEXTAFTER(_xlpm.name," "),
_xlpm.first,_xlfn.TEXTBEFORE(_xlpm.name," "),
_xlpm.name2,_xlpm.last&amp;", "&amp;_xlpm.first,
_xlfn.VSTACK(_xlfn.TOCOL(_xlpm.name2,3)))),S16)</f>
        <v>Caldwell, Henry</v>
      </c>
      <c r="X16" s="33" t="s">
        <v>169</v>
      </c>
      <c r="Y16" s="33" t="str">
        <v>Arlington, Hazel</v>
      </c>
      <c r="AA16" s="33" t="str">
        <v>B16</v>
      </c>
      <c r="AB16" s="33" t="str">
        <v>Grayson, Charlotte</v>
      </c>
      <c r="AC16" s="67"/>
      <c r="AE16" s="33" t="str">
        <v>B16</v>
      </c>
      <c r="AF16" s="33" t="str">
        <v>C16</v>
      </c>
      <c r="AG16" s="33" t="str">
        <v>D16</v>
      </c>
      <c r="AH16" s="33" t="str">
        <v>E16</v>
      </c>
      <c r="AI16" s="33" t="str">
        <v>Grayson, Charlotte</v>
      </c>
      <c r="AJ16" s="33">
        <v>135</v>
      </c>
      <c r="AK16" s="33">
        <v>138</v>
      </c>
      <c r="AL16" s="33">
        <v>3</v>
      </c>
    </row>
    <row r="17" spans="2:38">
      <c r="B17" s="21">
        <v>9</v>
      </c>
      <c r="C17" s="21" t="str">
        <v>Dylan Westwood</v>
      </c>
      <c r="D17" s="21" t="str">
        <v>Outreach Coordinator</v>
      </c>
      <c r="E17" s="21" t="str">
        <v>Public Relations and Outreach Team</v>
      </c>
      <c r="I17" s="21" t="str">
        <v>Amina Faizan</v>
      </c>
      <c r="J17" s="21" t="str">
        <v>Rocket Scientist</v>
      </c>
      <c r="K17" s="21">
        <v>45735</v>
      </c>
      <c r="L17" s="21">
        <v>6</v>
      </c>
      <c r="M17" s="60"/>
      <c r="N17" s="21" t="s">
        <v>116</v>
      </c>
      <c r="O17" s="21" cm="1">
        <f t="array" ref="O17">_xlfn.LET(
_xlpm.input,N17,
_xlpm.c,CODE(_xlfn.TEXTBEFORE(_xlpm.input,_xlfn.SEQUENCE(10,,0)))-64,
_xlpm.r,_xlfn.TEXTAFTER(_xlpm.input,CHAR(_xlfn.SEQUENCE(26,,65)),-1),
_xlpm.out,INDEX(_xlfn.ANCHORARRAY($I$2),_xlpm.r-1,_xlpm.c),_xlpm.out)</f>
        <v>45665</v>
      </c>
      <c r="R17" s="49" t="s">
        <v>78</v>
      </c>
      <c r="S17" s="49">
        <v>3</v>
      </c>
      <c r="U17" s="49" t="str" cm="1">
        <f t="array" ref="U17">INDEX(_xlfn._xlws.SORT(_xlfn.LET(
_xlpm.team,R17,
_xlpm.name,_xlfn.TOROW(_xlfn._xlws.FILTER($C$2:$C$56,$E$2:$E$56=_xlpm.team)),
_xlpm.last,_xlfn.TEXTAFTER(_xlpm.name," "),
_xlpm.first,_xlfn.TEXTBEFORE(_xlpm.name," "),
_xlpm.name2,_xlpm.last&amp;", "&amp;_xlpm.first,
_xlfn.VSTACK(_xlfn.TOCOL(_xlpm.name2,3)))),S17)</f>
        <v>Okafor, Nia</v>
      </c>
      <c r="X17" s="33" t="s">
        <v>170</v>
      </c>
      <c r="Y17" s="33" t="str">
        <v>Bellinger, Adam</v>
      </c>
      <c r="AA17" s="33" t="str">
        <v>B17</v>
      </c>
      <c r="AB17" s="33" t="str">
        <v>Hayes, Alexander</v>
      </c>
      <c r="AC17" s="67"/>
      <c r="AE17" s="33" t="str">
        <v>B17</v>
      </c>
      <c r="AF17" s="33" t="str">
        <v>C17</v>
      </c>
      <c r="AG17" s="33" t="str">
        <v>D17</v>
      </c>
      <c r="AH17" s="33" t="str">
        <v>E17</v>
      </c>
      <c r="AI17" s="33" t="str">
        <v>Hayes, Alexander</v>
      </c>
      <c r="AJ17" s="33">
        <v>130</v>
      </c>
      <c r="AK17" s="33">
        <v>120</v>
      </c>
      <c r="AL17" s="33">
        <v>10</v>
      </c>
    </row>
    <row r="18" spans="2:38">
      <c r="B18" s="21">
        <v>7</v>
      </c>
      <c r="C18" s="21" t="str">
        <v>Elijah Ng</v>
      </c>
      <c r="D18" s="21" t="str">
        <v>Manufacturing Engineer</v>
      </c>
      <c r="E18" s="21" t="str">
        <v>Materials and Manufacturing Team</v>
      </c>
      <c r="I18" s="21" t="str">
        <v>Amina Faizan</v>
      </c>
      <c r="J18" s="21" t="str">
        <v>Rocket Scientist</v>
      </c>
      <c r="K18" s="21">
        <v>45741</v>
      </c>
      <c r="L18" s="21">
        <v>2</v>
      </c>
      <c r="M18" s="60"/>
      <c r="N18" s="21" t="s">
        <v>117</v>
      </c>
      <c r="O18" s="21" t="str" cm="1">
        <f t="array" ref="O18">_xlfn.LET(
_xlpm.input,N18,
_xlpm.c,CODE(_xlfn.TEXTBEFORE(_xlpm.input,_xlfn.SEQUENCE(10,,0)))-64,
_xlpm.r,_xlfn.TEXTAFTER(_xlpm.input,CHAR(_xlfn.SEQUENCE(26,,65)),-1),
_xlpm.out,INDEX(_xlfn.ANCHORARRAY($I$2),_xlpm.r-1,_xlpm.c),_xlpm.out)</f>
        <v>Rin Tsukuda</v>
      </c>
      <c r="R18" s="49" t="s">
        <v>79</v>
      </c>
      <c r="S18" s="49">
        <v>4</v>
      </c>
      <c r="U18" s="49" t="str" cm="1">
        <f t="array" ref="U18">INDEX(_xlfn._xlws.SORT(_xlfn.LET(
_xlpm.team,R18,
_xlpm.name,_xlfn.TOROW(_xlfn._xlws.FILTER($C$2:$C$56,$E$2:$E$56=_xlpm.team)),
_xlpm.last,_xlfn.TEXTAFTER(_xlpm.name," "),
_xlpm.first,_xlfn.TEXTBEFORE(_xlpm.name," "),
_xlpm.name2,_xlpm.last&amp;", "&amp;_xlpm.first,
_xlfn.VSTACK(_xlfn.TOCOL(_xlpm.name2,3)))),S18)</f>
        <v>Westwood, Dylan</v>
      </c>
      <c r="X18" s="33" t="s">
        <v>171</v>
      </c>
      <c r="Y18" s="33" t="str">
        <v>Aisyah, Nur</v>
      </c>
      <c r="AA18" s="33" t="str">
        <v>B18</v>
      </c>
      <c r="AB18" s="33" t="str">
        <v>Kim, Ethan</v>
      </c>
      <c r="AC18" s="67"/>
      <c r="AE18" s="33" t="str">
        <v>B18</v>
      </c>
      <c r="AF18" s="33" t="str">
        <v>C18</v>
      </c>
      <c r="AG18" s="33" t="str">
        <v>D18</v>
      </c>
      <c r="AH18" s="33" t="str">
        <v>E18</v>
      </c>
      <c r="AI18" s="33" t="str">
        <v>Kim, Ethan</v>
      </c>
      <c r="AJ18" s="33">
        <v>90</v>
      </c>
      <c r="AK18" s="33">
        <v>93</v>
      </c>
      <c r="AL18" s="33">
        <v>3</v>
      </c>
    </row>
    <row r="19" spans="2:38">
      <c r="B19" s="21">
        <v>13</v>
      </c>
      <c r="C19" s="21" t="str">
        <v>Ella Whitmore</v>
      </c>
      <c r="D19" s="21" t="str">
        <v>Artificer</v>
      </c>
      <c r="E19" s="21" t="str">
        <v>Weapons &amp; Defense Systems Team</v>
      </c>
      <c r="I19" s="21" t="str">
        <v>Amina Faizan</v>
      </c>
      <c r="J19" s="21" t="str">
        <v>Rocket Scientist</v>
      </c>
      <c r="K19" s="21">
        <v>45742</v>
      </c>
      <c r="L19" s="21">
        <v>4</v>
      </c>
      <c r="M19" s="60"/>
      <c r="N19" s="21" t="s">
        <v>118</v>
      </c>
      <c r="O19" s="21" cm="1">
        <f t="array" ref="O19">_xlfn.LET(
_xlpm.input,N19,
_xlpm.c,CODE(_xlfn.TEXTBEFORE(_xlpm.input,_xlfn.SEQUENCE(10,,0)))-64,
_xlpm.r,_xlfn.TEXTAFTER(_xlpm.input,CHAR(_xlfn.SEQUENCE(26,,65)),-1),
_xlpm.out,INDEX(_xlfn.ANCHORARRAY($I$2),_xlpm.r-1,_xlpm.c),_xlpm.out)</f>
        <v>45719</v>
      </c>
      <c r="R19" s="49" t="s">
        <v>84</v>
      </c>
      <c r="S19" s="49">
        <v>9</v>
      </c>
      <c r="U19" s="49" t="str" cm="1">
        <f t="array" ref="U19">INDEX(_xlfn._xlws.SORT(_xlfn.LET(
_xlpm.team,R19,
_xlpm.name,_xlfn.TOROW(_xlfn._xlws.FILTER($C$2:$C$56,$E$2:$E$56=_xlpm.team)),
_xlpm.last,_xlfn.TEXTAFTER(_xlpm.name," "),
_xlpm.first,_xlfn.TEXTBEFORE(_xlpm.name," "),
_xlpm.name2,_xlpm.last&amp;", "&amp;_xlpm.first,
_xlfn.VSTACK(_xlfn.TOCOL(_xlpm.name2,3)))),S19)</f>
        <v>Zhang, Wei</v>
      </c>
      <c r="X19" s="33" t="s">
        <v>172</v>
      </c>
      <c r="Y19" s="33" t="str">
        <v>Fletcher, Liam</v>
      </c>
      <c r="AA19" s="33" t="str">
        <v>B19</v>
      </c>
      <c r="AB19" s="33" t="str">
        <v>Sharma, Ananya</v>
      </c>
      <c r="AC19" s="67"/>
      <c r="AE19" s="33" t="str">
        <v>B19</v>
      </c>
      <c r="AF19" s="33" t="str">
        <v>C19</v>
      </c>
      <c r="AG19" s="33" t="str">
        <v>D19</v>
      </c>
      <c r="AH19" s="33" t="str">
        <v>E19</v>
      </c>
      <c r="AI19" s="33" t="str">
        <v>Sharma, Ananya</v>
      </c>
      <c r="AJ19" s="33">
        <v>120</v>
      </c>
      <c r="AK19" s="33">
        <v>119</v>
      </c>
      <c r="AL19" s="33">
        <v>1</v>
      </c>
    </row>
    <row r="20" spans="2:38" ht="31.2">
      <c r="B20" s="21">
        <v>8</v>
      </c>
      <c r="C20" s="21" t="str">
        <v>Emily Carrington</v>
      </c>
      <c r="D20" s="21" t="str">
        <v>Orbital Dynamics Specialist</v>
      </c>
      <c r="E20" s="21" t="str">
        <v>Avionics and Electronics Team</v>
      </c>
      <c r="I20" s="21" t="str">
        <v>Levka Morozov</v>
      </c>
      <c r="J20" s="21" t="str">
        <v>Avionics Engineer</v>
      </c>
      <c r="K20" s="21">
        <v>45666</v>
      </c>
      <c r="L20" s="21">
        <v>6</v>
      </c>
      <c r="M20" s="60"/>
      <c r="N20" s="21" t="s">
        <v>119</v>
      </c>
      <c r="O20" s="21" cm="1">
        <f t="array" ref="O20">_xlfn.LET(
_xlpm.input,N20,
_xlpm.c,CODE(_xlfn.TEXTBEFORE(_xlpm.input,_xlfn.SEQUENCE(10,,0)))-64,
_xlpm.r,_xlfn.TEXTAFTER(_xlpm.input,CHAR(_xlfn.SEQUENCE(26,,65)),-1),
_xlpm.out,INDEX(_xlfn.ANCHORARRAY($I$2),_xlpm.r-1,_xlpm.c),_xlpm.out)</f>
        <v>45667</v>
      </c>
      <c r="R20" s="49" t="s">
        <v>80</v>
      </c>
      <c r="S20" s="49">
        <v>2</v>
      </c>
      <c r="U20" s="49" t="str" cm="1">
        <f t="array" ref="U20">INDEX(_xlfn._xlws.SORT(_xlfn.LET(
_xlpm.team,R20,
_xlpm.name,_xlfn.TOROW(_xlfn._xlws.FILTER($C$2:$C$56,$E$2:$E$56=_xlpm.team)),
_xlpm.last,_xlfn.TEXTAFTER(_xlpm.name," "),
_xlpm.first,_xlfn.TEXTBEFORE(_xlpm.name," "),
_xlpm.name2,_xlpm.last&amp;", "&amp;_xlpm.first,
_xlfn.VSTACK(_xlfn.TOCOL(_xlpm.name2,3)))),S20)</f>
        <v>Nguyen, Zachary</v>
      </c>
      <c r="X20" s="33" t="s">
        <v>173</v>
      </c>
      <c r="Y20" s="33" t="str">
        <v>Kim, Ethan</v>
      </c>
      <c r="AA20" s="33" t="str">
        <v>B20</v>
      </c>
      <c r="AB20" s="33" t="str">
        <v/>
      </c>
      <c r="AC20" s="67"/>
      <c r="AE20" s="33" t="str">
        <v>B20</v>
      </c>
      <c r="AF20" s="33" t="str">
        <v>C20</v>
      </c>
      <c r="AG20" s="33" t="str">
        <v>D20</v>
      </c>
      <c r="AH20" s="33" t="str">
        <v>E20</v>
      </c>
      <c r="AI20" s="33" t="str">
        <v/>
      </c>
      <c r="AJ20" s="33" t="str">
        <v/>
      </c>
      <c r="AK20" s="33" t="str">
        <v/>
      </c>
      <c r="AL20" s="33" t="str">
        <v/>
      </c>
    </row>
    <row r="21" spans="2:38" ht="31.2">
      <c r="B21" s="21">
        <v>9</v>
      </c>
      <c r="C21" s="21" t="str">
        <v>Ethan Kim</v>
      </c>
      <c r="D21" s="21" t="str">
        <v>Propulsion Engineer</v>
      </c>
      <c r="E21" s="21" t="str">
        <v>Rocket Engineering Team</v>
      </c>
      <c r="I21" s="21" t="str">
        <v>Levka Morozov</v>
      </c>
      <c r="J21" s="21" t="str">
        <v>Avionics Engineer</v>
      </c>
      <c r="K21" s="21">
        <v>45667</v>
      </c>
      <c r="L21" s="21">
        <v>6</v>
      </c>
      <c r="M21" s="60"/>
      <c r="N21" s="21" t="s">
        <v>120</v>
      </c>
      <c r="O21" s="21" t="str" cm="1">
        <f t="array" ref="O21">_xlfn.LET(
_xlpm.input,N21,
_xlpm.c,CODE(_xlfn.TEXTBEFORE(_xlpm.input,_xlfn.SEQUENCE(10,,0)))-64,
_xlpm.r,_xlfn.TEXTAFTER(_xlpm.input,CHAR(_xlfn.SEQUENCE(26,,65)),-1),
_xlpm.out,INDEX(_xlfn.ANCHORARRAY($I$2),_xlpm.r-1,_xlpm.c),_xlpm.out)</f>
        <v>Ballistic Engineer</v>
      </c>
      <c r="R21" s="49" t="s">
        <v>78</v>
      </c>
      <c r="S21" s="49">
        <v>1</v>
      </c>
      <c r="U21" s="49" t="str" cm="1">
        <f t="array" ref="U21">INDEX(_xlfn._xlws.SORT(_xlfn.LET(
_xlpm.team,R21,
_xlpm.name,_xlfn.TOROW(_xlfn._xlws.FILTER($C$2:$C$56,$E$2:$E$56=_xlpm.team)),
_xlpm.last,_xlfn.TEXTAFTER(_xlpm.name," "),
_xlpm.first,_xlfn.TEXTBEFORE(_xlpm.name," "),
_xlpm.name2,_xlpm.last&amp;", "&amp;_xlpm.first,
_xlfn.VSTACK(_xlfn.TOCOL(_xlpm.name2,3)))),S21)</f>
        <v>Ellison, Harper</v>
      </c>
      <c r="X21" s="33" t="s">
        <v>174</v>
      </c>
      <c r="Y21" s="33" t="str">
        <v>Wainwright, Scarlett</v>
      </c>
      <c r="AA21" s="33" t="str">
        <v>B21</v>
      </c>
      <c r="AB21" s="33" t="str">
        <v>Avionics and Electronics Team</v>
      </c>
      <c r="AC21" s="67"/>
      <c r="AE21" s="33" t="str">
        <v>B21</v>
      </c>
      <c r="AF21" s="33" t="str">
        <v>C21</v>
      </c>
      <c r="AG21" s="33" t="str">
        <v>D21</v>
      </c>
      <c r="AH21" s="33" t="str">
        <v>E21</v>
      </c>
      <c r="AI21" s="33" t="str">
        <v>Avionics and Electronics Team</v>
      </c>
      <c r="AJ21" s="33" t="str">
        <v>Plan</v>
      </c>
      <c r="AK21" s="33" t="str">
        <v>Actuals</v>
      </c>
      <c r="AL21" s="33" t="str">
        <v>Delta</v>
      </c>
    </row>
    <row r="22" spans="2:38" ht="31.2">
      <c r="B22" s="21">
        <v>12</v>
      </c>
      <c r="C22" s="21" t="str">
        <v>Fatimah Abdullah</v>
      </c>
      <c r="D22" s="21" t="str">
        <v>Outreach Coordinator</v>
      </c>
      <c r="E22" s="21" t="str">
        <v>Public Relations and Outreach Team</v>
      </c>
      <c r="I22" s="21" t="str">
        <v>Levka Morozov</v>
      </c>
      <c r="J22" s="21" t="str">
        <v>Avionics Engineer</v>
      </c>
      <c r="K22" s="21">
        <v>45672</v>
      </c>
      <c r="L22" s="21">
        <v>5</v>
      </c>
      <c r="M22" s="60"/>
      <c r="N22" s="21" t="s">
        <v>121</v>
      </c>
      <c r="O22" s="21" cm="1">
        <f t="array" ref="O22">_xlfn.LET(
_xlpm.input,N22,
_xlpm.c,CODE(_xlfn.TEXTBEFORE(_xlpm.input,_xlfn.SEQUENCE(10,,0)))-64,
_xlpm.r,_xlfn.TEXTAFTER(_xlpm.input,CHAR(_xlfn.SEQUENCE(26,,65)),-1),
_xlpm.out,INDEX(_xlfn.ANCHORARRAY($I$2),_xlpm.r-1,_xlpm.c),_xlpm.out)</f>
        <v>45744</v>
      </c>
      <c r="R22" s="49" t="s">
        <v>82</v>
      </c>
      <c r="S22" s="49">
        <v>2</v>
      </c>
      <c r="U22" s="49" t="str" cm="1">
        <f t="array" ref="U22">INDEX(_xlfn._xlws.SORT(_xlfn.LET(
_xlpm.team,R22,
_xlpm.name,_xlfn.TOROW(_xlfn._xlws.FILTER($C$2:$C$56,$E$2:$E$56=_xlpm.team)),
_xlpm.last,_xlfn.TEXTAFTER(_xlpm.name," "),
_xlpm.first,_xlfn.TEXTBEFORE(_xlpm.name," "),
_xlpm.name2,_xlpm.last&amp;", "&amp;_xlpm.first,
_xlfn.VSTACK(_xlfn.TOCOL(_xlpm.name2,3)))),S22)</f>
        <v>Hartwell, Lucas</v>
      </c>
      <c r="X22" s="33" t="s">
        <v>175</v>
      </c>
      <c r="Y22" s="33" t="str">
        <v>Delaney, Jack</v>
      </c>
      <c r="AA22" s="33" t="str">
        <v>B22</v>
      </c>
      <c r="AB22" s="33" t="str">
        <v>Carrington, Emily</v>
      </c>
      <c r="AC22" s="67"/>
      <c r="AE22" s="33" t="str">
        <v>B22</v>
      </c>
      <c r="AF22" s="33" t="str">
        <v>C22</v>
      </c>
      <c r="AG22" s="33" t="str">
        <v>D22</v>
      </c>
      <c r="AH22" s="33" t="str">
        <v>E22</v>
      </c>
      <c r="AI22" s="33" t="str">
        <v>Carrington, Emily</v>
      </c>
      <c r="AJ22" s="33">
        <v>140</v>
      </c>
      <c r="AK22" s="33">
        <v>121</v>
      </c>
      <c r="AL22" s="33">
        <v>19</v>
      </c>
    </row>
    <row r="23" spans="2:38" ht="31.2">
      <c r="B23" s="21">
        <v>10</v>
      </c>
      <c r="C23" s="21" t="str">
        <v>Grace Prescott</v>
      </c>
      <c r="D23" s="21" t="str">
        <v>Sensor Specialist</v>
      </c>
      <c r="E23" s="21" t="str">
        <v>Avionics and Electronics Team</v>
      </c>
      <c r="I23" s="21" t="str">
        <v>Levka Morozov</v>
      </c>
      <c r="J23" s="21" t="str">
        <v>Avionics Engineer</v>
      </c>
      <c r="K23" s="21">
        <v>45674</v>
      </c>
      <c r="L23" s="21">
        <v>8</v>
      </c>
      <c r="M23" s="60"/>
      <c r="N23" s="21" t="s">
        <v>122</v>
      </c>
      <c r="O23" s="21" cm="1">
        <f t="array" ref="O23">_xlfn.LET(
_xlpm.input,N23,
_xlpm.c,CODE(_xlfn.TEXTBEFORE(_xlpm.input,_xlfn.SEQUENCE(10,,0)))-64,
_xlpm.r,_xlfn.TEXTAFTER(_xlpm.input,CHAR(_xlfn.SEQUENCE(26,,65)),-1),
_xlpm.out,INDEX(_xlfn.ANCHORARRAY($I$2),_xlpm.r-1,_xlpm.c),_xlpm.out)</f>
        <v>8</v>
      </c>
      <c r="R23" s="49" t="s">
        <v>86</v>
      </c>
      <c r="S23" s="49">
        <v>4</v>
      </c>
      <c r="U23" s="49" t="str" cm="1">
        <f t="array" ref="U23">INDEX(_xlfn._xlws.SORT(_xlfn.LET(
_xlpm.team,R23,
_xlpm.name,_xlfn.TOROW(_xlfn._xlws.FILTER($C$2:$C$56,$E$2:$E$56=_xlpm.team)),
_xlpm.last,_xlfn.TEXTAFTER(_xlpm.name," "),
_xlpm.first,_xlfn.TEXTBEFORE(_xlpm.name," "),
_xlpm.name2,_xlpm.last&amp;", "&amp;_xlpm.first,
_xlfn.VSTACK(_xlfn.TOCOL(_xlpm.name2,3)))),S23)</f>
        <v>Tsukuda, Rin</v>
      </c>
      <c r="X23" s="33" t="s">
        <v>176</v>
      </c>
      <c r="Y23" s="33" t="str">
        <v>Thornton, Aria</v>
      </c>
      <c r="AA23" s="33" t="str">
        <v>B23</v>
      </c>
      <c r="AB23" s="33" t="str">
        <v>Delaney, Jack</v>
      </c>
      <c r="AC23" s="67"/>
      <c r="AE23" s="33" t="str">
        <v>B23</v>
      </c>
      <c r="AF23" s="33" t="str">
        <v>C23</v>
      </c>
      <c r="AG23" s="33" t="str">
        <v>D23</v>
      </c>
      <c r="AH23" s="33" t="str">
        <v>E23</v>
      </c>
      <c r="AI23" s="33" t="str">
        <v>Delaney, Jack</v>
      </c>
      <c r="AJ23" s="33">
        <v>95</v>
      </c>
      <c r="AK23" s="33">
        <v>98</v>
      </c>
      <c r="AL23" s="33">
        <v>3</v>
      </c>
    </row>
    <row r="24" spans="2:38" ht="31.2">
      <c r="B24" s="21">
        <v>11</v>
      </c>
      <c r="C24" s="21" t="str">
        <v>Harper Ellison</v>
      </c>
      <c r="D24" s="21" t="str">
        <v>Satellite Deployment Engineer</v>
      </c>
      <c r="E24" s="21" t="str">
        <v>Payload Team</v>
      </c>
      <c r="I24" s="21" t="str">
        <v>Levka Morozov</v>
      </c>
      <c r="J24" s="21" t="str">
        <v>Avionics Engineer</v>
      </c>
      <c r="K24" s="21">
        <v>45685</v>
      </c>
      <c r="L24" s="21">
        <v>7</v>
      </c>
      <c r="M24" s="60"/>
      <c r="X24" s="33" t="s">
        <v>177</v>
      </c>
      <c r="Y24" s="33" t="str">
        <v>Rockwell, Daniel</v>
      </c>
      <c r="AA24" s="33" t="str">
        <v>B24</v>
      </c>
      <c r="AB24" s="33" t="str">
        <v>Ferrero, Matías</v>
      </c>
      <c r="AC24" s="67"/>
      <c r="AE24" s="33" t="str">
        <v>B24</v>
      </c>
      <c r="AF24" s="33" t="str">
        <v>C24</v>
      </c>
      <c r="AG24" s="33" t="str">
        <v>D24</v>
      </c>
      <c r="AH24" s="33" t="str">
        <v>E24</v>
      </c>
      <c r="AI24" s="33" t="str">
        <v>Ferrero, Matías</v>
      </c>
      <c r="AJ24" s="33">
        <v>90</v>
      </c>
      <c r="AK24" s="33">
        <v>91</v>
      </c>
      <c r="AL24" s="33">
        <v>1</v>
      </c>
    </row>
    <row r="25" spans="2:38" ht="31.2">
      <c r="B25" s="21">
        <v>6</v>
      </c>
      <c r="C25" s="21" t="str">
        <v>Hazel Arlington</v>
      </c>
      <c r="D25" s="21" t="str">
        <v>Medical Officer</v>
      </c>
      <c r="E25" s="21" t="str">
        <v>Astronaut Training &amp; Support Team</v>
      </c>
      <c r="I25" s="21" t="str">
        <v>Levka Morozov</v>
      </c>
      <c r="J25" s="21" t="str">
        <v>Avionics Engineer</v>
      </c>
      <c r="K25" s="21">
        <v>45687</v>
      </c>
      <c r="L25" s="21">
        <v>4</v>
      </c>
      <c r="M25" s="60"/>
      <c r="X25" s="33" t="s">
        <v>178</v>
      </c>
      <c r="Y25" s="33" t="str">
        <v>Tsukuda, Rin</v>
      </c>
      <c r="AA25" s="33" t="str">
        <v>B25</v>
      </c>
      <c r="AB25" s="33" t="str">
        <v>Fletcher, Liam</v>
      </c>
      <c r="AC25" s="67"/>
      <c r="AE25" s="33" t="str">
        <v>B25</v>
      </c>
      <c r="AF25" s="33" t="str">
        <v>C25</v>
      </c>
      <c r="AG25" s="33" t="str">
        <v>D25</v>
      </c>
      <c r="AH25" s="33" t="str">
        <v>E25</v>
      </c>
      <c r="AI25" s="33" t="str">
        <v>Fletcher, Liam</v>
      </c>
      <c r="AJ25" s="33">
        <v>100</v>
      </c>
      <c r="AK25" s="33">
        <v>98</v>
      </c>
      <c r="AL25" s="33">
        <v>2</v>
      </c>
    </row>
    <row r="26" spans="2:38" ht="31.2">
      <c r="B26" s="21">
        <v>8</v>
      </c>
      <c r="C26" s="21" t="str">
        <v>Henry Caldwell</v>
      </c>
      <c r="D26" s="21" t="str">
        <v>Thermal Engineer</v>
      </c>
      <c r="E26" s="21" t="str">
        <v>Rocket Engineering Team</v>
      </c>
      <c r="I26" s="21" t="str">
        <v>Levka Morozov</v>
      </c>
      <c r="J26" s="21" t="str">
        <v>Avionics Engineer</v>
      </c>
      <c r="K26" s="21">
        <v>45691</v>
      </c>
      <c r="L26" s="21">
        <v>6</v>
      </c>
      <c r="M26" s="60"/>
      <c r="X26" s="33" t="s">
        <v>156</v>
      </c>
      <c r="Y26" s="33" t="str">
        <v>Caldwell, Henry</v>
      </c>
      <c r="AA26" s="33" t="str">
        <v>B26</v>
      </c>
      <c r="AB26" s="33" t="str">
        <v>Harrington, Mia</v>
      </c>
      <c r="AC26" s="67"/>
      <c r="AE26" s="33" t="str">
        <v>B26</v>
      </c>
      <c r="AF26" s="33" t="str">
        <v>C26</v>
      </c>
      <c r="AG26" s="33" t="str">
        <v>D26</v>
      </c>
      <c r="AH26" s="33" t="str">
        <v>E26</v>
      </c>
      <c r="AI26" s="33" t="str">
        <v>Harrington, Mia</v>
      </c>
      <c r="AJ26" s="33">
        <v>120</v>
      </c>
      <c r="AK26" s="33">
        <v>121</v>
      </c>
      <c r="AL26" s="33">
        <v>1</v>
      </c>
    </row>
    <row r="27" spans="2:38" ht="31.2">
      <c r="B27" s="21">
        <v>12</v>
      </c>
      <c r="C27" s="21" t="str">
        <v>Hiroshi Tanaka</v>
      </c>
      <c r="D27" s="21" t="str">
        <v>Spaceship Architect</v>
      </c>
      <c r="E27" s="21" t="str">
        <v>Mission Design and Planning Team</v>
      </c>
      <c r="I27" s="21" t="str">
        <v>Levka Morozov</v>
      </c>
      <c r="J27" s="21" t="str">
        <v>Avionics Engineer</v>
      </c>
      <c r="K27" s="21">
        <v>45692</v>
      </c>
      <c r="L27" s="21">
        <v>4</v>
      </c>
      <c r="M27" s="60"/>
      <c r="X27" s="33" t="s">
        <v>179</v>
      </c>
      <c r="Y27" s="33" t="str">
        <v>Wong, MeiLing</v>
      </c>
      <c r="AA27" s="33" t="str">
        <v>B27</v>
      </c>
      <c r="AB27" s="33" t="str">
        <v>Morozov, Levka</v>
      </c>
      <c r="AC27" s="67"/>
      <c r="AE27" s="33" t="str">
        <v>B27</v>
      </c>
      <c r="AF27" s="33" t="str">
        <v>C27</v>
      </c>
      <c r="AG27" s="33" t="str">
        <v>D27</v>
      </c>
      <c r="AH27" s="33" t="str">
        <v>E27</v>
      </c>
      <c r="AI27" s="33" t="str">
        <v>Morozov, Levka</v>
      </c>
      <c r="AJ27" s="33">
        <v>70</v>
      </c>
      <c r="AK27" s="33">
        <v>64</v>
      </c>
      <c r="AL27" s="33">
        <v>6</v>
      </c>
    </row>
    <row r="28" spans="2:38" ht="31.2">
      <c r="B28" s="21">
        <v>11</v>
      </c>
      <c r="C28" s="21" t="str">
        <v>Isabella Cheng</v>
      </c>
      <c r="D28" s="21" t="str">
        <v>Propulsion Engineer</v>
      </c>
      <c r="E28" s="21" t="str">
        <v>Rocket Engineering Team</v>
      </c>
      <c r="I28" s="21" t="str">
        <v>Levka Morozov</v>
      </c>
      <c r="J28" s="21" t="str">
        <v>Avionics Engineer</v>
      </c>
      <c r="K28" s="21">
        <v>45702</v>
      </c>
      <c r="L28" s="21">
        <v>2</v>
      </c>
      <c r="M28" s="60"/>
      <c r="X28" s="33" t="s">
        <v>180</v>
      </c>
      <c r="Y28" s="33" t="str">
        <v>Rowe, Nathaniel</v>
      </c>
      <c r="AA28" s="33" t="str">
        <v>B28</v>
      </c>
      <c r="AB28" s="33" t="str">
        <v>Prescott, Grace</v>
      </c>
      <c r="AC28" s="67"/>
      <c r="AE28" s="33" t="str">
        <v>B28</v>
      </c>
      <c r="AF28" s="33" t="str">
        <v>C28</v>
      </c>
      <c r="AG28" s="33" t="str">
        <v>D28</v>
      </c>
      <c r="AH28" s="33" t="str">
        <v>E28</v>
      </c>
      <c r="AI28" s="33" t="str">
        <v>Prescott, Grace</v>
      </c>
      <c r="AJ28" s="33">
        <v>150</v>
      </c>
      <c r="AK28" s="33">
        <v>147</v>
      </c>
      <c r="AL28" s="33">
        <v>3</v>
      </c>
    </row>
    <row r="29" spans="2:38" ht="31.2">
      <c r="B29" s="21">
        <v>8</v>
      </c>
      <c r="C29" s="21" t="str">
        <v>Isla Davenport</v>
      </c>
      <c r="D29" s="21" t="str">
        <v>Procurement Officer</v>
      </c>
      <c r="E29" s="21" t="str">
        <v>Finance and Budget Team</v>
      </c>
      <c r="I29" s="21" t="str">
        <v>Levka Morozov</v>
      </c>
      <c r="J29" s="21" t="str">
        <v>Avionics Engineer</v>
      </c>
      <c r="K29" s="21">
        <v>45705</v>
      </c>
      <c r="L29" s="21">
        <v>8</v>
      </c>
      <c r="M29" s="60"/>
      <c r="X29" s="33" t="s">
        <v>181</v>
      </c>
      <c r="Y29" s="33" t="str">
        <v>Fairfax, Julian</v>
      </c>
      <c r="AA29" s="33" t="str">
        <v>B29</v>
      </c>
      <c r="AB29" s="33" t="str">
        <v>Sheffield, Ava</v>
      </c>
      <c r="AC29" s="67"/>
      <c r="AE29" s="33" t="str">
        <v>B29</v>
      </c>
      <c r="AF29" s="33" t="str">
        <v>C29</v>
      </c>
      <c r="AG29" s="33" t="str">
        <v>D29</v>
      </c>
      <c r="AH29" s="33" t="str">
        <v>E29</v>
      </c>
      <c r="AI29" s="33" t="str">
        <v>Sheffield, Ava</v>
      </c>
      <c r="AJ29" s="33">
        <v>150</v>
      </c>
      <c r="AK29" s="33">
        <v>149</v>
      </c>
      <c r="AL29" s="33">
        <v>1</v>
      </c>
    </row>
    <row r="30" spans="2:38" ht="31.2">
      <c r="B30" s="21">
        <v>9</v>
      </c>
      <c r="C30" s="21" t="str">
        <v>Jack Delaney</v>
      </c>
      <c r="D30" s="21" t="str">
        <v>Software Engineer</v>
      </c>
      <c r="E30" s="21" t="str">
        <v>Avionics and Electronics Team</v>
      </c>
      <c r="I30" s="21" t="str">
        <v>Levka Morozov</v>
      </c>
      <c r="J30" s="21" t="str">
        <v>Avionics Engineer</v>
      </c>
      <c r="K30" s="21">
        <v>45707</v>
      </c>
      <c r="L30" s="21">
        <v>2</v>
      </c>
      <c r="M30" s="60"/>
      <c r="X30" s="33" t="s">
        <v>182</v>
      </c>
      <c r="Y30" s="33" t="str">
        <v>Blake, Owen</v>
      </c>
      <c r="AA30" s="33" t="str">
        <v>B30</v>
      </c>
      <c r="AB30" s="33" t="str">
        <v>Zhang, Wei</v>
      </c>
      <c r="AC30" s="67"/>
      <c r="AE30" s="33" t="str">
        <v>B30</v>
      </c>
      <c r="AF30" s="33" t="str">
        <v>C30</v>
      </c>
      <c r="AG30" s="33" t="str">
        <v>D30</v>
      </c>
      <c r="AH30" s="33" t="str">
        <v>E30</v>
      </c>
      <c r="AI30" s="33" t="str">
        <v>Zhang, Wei</v>
      </c>
      <c r="AJ30" s="33">
        <v>120</v>
      </c>
      <c r="AK30" s="33">
        <v>127</v>
      </c>
      <c r="AL30" s="33">
        <v>7</v>
      </c>
    </row>
    <row r="31" spans="2:38" ht="31.2">
      <c r="B31" s="21">
        <v>10</v>
      </c>
      <c r="C31" s="21" t="str">
        <v>Jamal Hassan</v>
      </c>
      <c r="D31" s="21" t="str">
        <v>Shields Armorer</v>
      </c>
      <c r="E31" s="21" t="str">
        <v>Weapons &amp; Defense Systems Team</v>
      </c>
      <c r="I31" s="21" t="str">
        <v>Levka Morozov</v>
      </c>
      <c r="J31" s="21" t="str">
        <v>Avionics Engineer</v>
      </c>
      <c r="K31" s="21">
        <v>45713</v>
      </c>
      <c r="L31" s="21">
        <v>6</v>
      </c>
      <c r="M31" s="60"/>
      <c r="X31" s="33" t="s">
        <v>183</v>
      </c>
      <c r="Y31" s="33" t="str">
        <v>Sterling, Chloe</v>
      </c>
      <c r="AA31" s="33" t="str">
        <v>B31</v>
      </c>
      <c r="AB31" s="33" t="str">
        <v/>
      </c>
      <c r="AC31" s="67"/>
      <c r="AE31" s="33" t="str">
        <v>B31</v>
      </c>
      <c r="AF31" s="33" t="str">
        <v>C31</v>
      </c>
      <c r="AG31" s="33" t="str">
        <v>D31</v>
      </c>
      <c r="AH31" s="33" t="str">
        <v>E31</v>
      </c>
      <c r="AI31" s="33" t="str">
        <v/>
      </c>
      <c r="AJ31" s="33" t="str">
        <v/>
      </c>
      <c r="AK31" s="33" t="str">
        <v/>
      </c>
      <c r="AL31" s="33" t="str">
        <v/>
      </c>
    </row>
    <row r="32" spans="2:38" ht="31.2">
      <c r="B32" s="21">
        <v>6</v>
      </c>
      <c r="C32" s="21" t="str">
        <v>Levka Morozov</v>
      </c>
      <c r="D32" s="21" t="str">
        <v>Avionics Engineer</v>
      </c>
      <c r="E32" s="21" t="str">
        <v>Avionics and Electronics Team</v>
      </c>
      <c r="I32" s="21" t="str">
        <v>Levka Morozov</v>
      </c>
      <c r="J32" s="21" t="str">
        <v>Avionics Engineer</v>
      </c>
      <c r="K32" s="21">
        <v>45719</v>
      </c>
      <c r="L32" s="21">
        <v>4</v>
      </c>
      <c r="M32" s="60"/>
      <c r="X32" s="33" t="s">
        <v>184</v>
      </c>
      <c r="Y32" s="33" t="str">
        <v>Prescott, Caleb</v>
      </c>
      <c r="AA32" s="33" t="str">
        <v>B32</v>
      </c>
      <c r="AB32" s="33" t="str">
        <v>Payload Team</v>
      </c>
      <c r="AC32" s="67"/>
      <c r="AE32" s="33" t="str">
        <v>B32</v>
      </c>
      <c r="AF32" s="33" t="str">
        <v>C32</v>
      </c>
      <c r="AG32" s="33" t="str">
        <v>D32</v>
      </c>
      <c r="AH32" s="33" t="str">
        <v>E32</v>
      </c>
      <c r="AI32" s="33" t="str">
        <v>Payload Team</v>
      </c>
      <c r="AJ32" s="33" t="str">
        <v>Plan</v>
      </c>
      <c r="AK32" s="33" t="str">
        <v>Actuals</v>
      </c>
      <c r="AL32" s="33" t="str">
        <v>Delta</v>
      </c>
    </row>
    <row r="33" spans="2:38" ht="31.2">
      <c r="B33" s="21">
        <v>10</v>
      </c>
      <c r="C33" s="21" t="str">
        <v>Liam Fletcher</v>
      </c>
      <c r="D33" s="21" t="str">
        <v>Spacecraft Architect</v>
      </c>
      <c r="E33" s="21" t="str">
        <v>Avionics and Electronics Team</v>
      </c>
      <c r="I33" s="21" t="str">
        <v>Levka Morozov</v>
      </c>
      <c r="J33" s="21" t="str">
        <v>Avionics Engineer</v>
      </c>
      <c r="K33" s="21">
        <v>45726</v>
      </c>
      <c r="L33" s="21">
        <v>2</v>
      </c>
      <c r="M33" s="60"/>
      <c r="X33" s="33" t="s">
        <v>185</v>
      </c>
      <c r="Y33" s="33" t="str">
        <v>Davenport, Isla</v>
      </c>
      <c r="AA33" s="33" t="str">
        <v>B33</v>
      </c>
      <c r="AB33" s="33" t="str">
        <v>Ellison, Harper</v>
      </c>
      <c r="AC33" s="67"/>
      <c r="AE33" s="33" t="str">
        <v>B33</v>
      </c>
      <c r="AF33" s="33" t="str">
        <v>C33</v>
      </c>
      <c r="AG33" s="33" t="str">
        <v>D33</v>
      </c>
      <c r="AH33" s="33" t="str">
        <v>E33</v>
      </c>
      <c r="AI33" s="33" t="str">
        <v>Ellison, Harper</v>
      </c>
      <c r="AJ33" s="33">
        <v>155</v>
      </c>
      <c r="AK33" s="33">
        <v>153</v>
      </c>
      <c r="AL33" s="33">
        <v>2</v>
      </c>
    </row>
    <row r="34" spans="2:38" ht="31.2">
      <c r="B34" s="21">
        <v>7</v>
      </c>
      <c r="C34" s="21" t="str">
        <v>Lily Wentworth</v>
      </c>
      <c r="D34" s="21" t="str">
        <v>Contract Manager</v>
      </c>
      <c r="E34" s="21" t="str">
        <v>Legal and Compliance Team</v>
      </c>
      <c r="I34" s="21" t="str">
        <v>Levka Morozov</v>
      </c>
      <c r="J34" s="21" t="str">
        <v>Avionics Engineer</v>
      </c>
      <c r="K34" s="21">
        <v>45727</v>
      </c>
      <c r="L34" s="21">
        <v>2</v>
      </c>
      <c r="M34" s="60"/>
      <c r="AA34" s="33" t="str">
        <v>B34</v>
      </c>
      <c r="AB34" s="33" t="str">
        <v>Keaton, Oliver</v>
      </c>
      <c r="AC34" s="67"/>
      <c r="AE34" s="33" t="str">
        <v>B34</v>
      </c>
      <c r="AF34" s="33" t="str">
        <v>C34</v>
      </c>
      <c r="AG34" s="33" t="str">
        <v>D34</v>
      </c>
      <c r="AH34" s="33" t="str">
        <v>E34</v>
      </c>
      <c r="AI34" s="33" t="str">
        <v>Keaton, Oliver</v>
      </c>
      <c r="AJ34" s="33">
        <v>110</v>
      </c>
      <c r="AK34" s="33">
        <v>111</v>
      </c>
      <c r="AL34" s="33">
        <v>1</v>
      </c>
    </row>
    <row r="35" spans="2:38" ht="31.2">
      <c r="B35" s="21">
        <v>9</v>
      </c>
      <c r="C35" s="21" t="str">
        <v>Lucas Hartwell</v>
      </c>
      <c r="D35" s="21" t="str">
        <v>Flight Director</v>
      </c>
      <c r="E35" s="21" t="str">
        <v>Mission Design and Planning Team</v>
      </c>
      <c r="I35" s="21" t="str">
        <v>Levka Morozov</v>
      </c>
      <c r="J35" s="21" t="str">
        <v>Avionics Engineer</v>
      </c>
      <c r="K35" s="21">
        <v>45730</v>
      </c>
      <c r="L35" s="21">
        <v>3</v>
      </c>
      <c r="M35" s="60"/>
      <c r="AA35" s="33" t="str">
        <v>B35</v>
      </c>
      <c r="AB35" s="33" t="str">
        <v>Okafor, Nia</v>
      </c>
      <c r="AC35" s="67"/>
      <c r="AE35" s="33" t="str">
        <v>B35</v>
      </c>
      <c r="AF35" s="33" t="str">
        <v>C35</v>
      </c>
      <c r="AG35" s="33" t="str">
        <v>D35</v>
      </c>
      <c r="AH35" s="33" t="str">
        <v>E35</v>
      </c>
      <c r="AI35" s="33" t="str">
        <v>Okafor, Nia</v>
      </c>
      <c r="AJ35" s="33">
        <v>80</v>
      </c>
      <c r="AK35" s="33">
        <v>77</v>
      </c>
      <c r="AL35" s="33">
        <v>3</v>
      </c>
    </row>
    <row r="36" spans="2:38" ht="31.2">
      <c r="B36" s="21">
        <v>7</v>
      </c>
      <c r="C36" s="21" t="str">
        <v>Mason Carrington</v>
      </c>
      <c r="D36" s="21" t="str">
        <v>Impact Analyst</v>
      </c>
      <c r="E36" s="21" t="str">
        <v>Environmental Impact Assessment Team</v>
      </c>
      <c r="I36" s="21" t="str">
        <v>Levka Morozov</v>
      </c>
      <c r="J36" s="21" t="str">
        <v>Avionics Engineer</v>
      </c>
      <c r="K36" s="21">
        <v>45737</v>
      </c>
      <c r="L36" s="21">
        <v>2</v>
      </c>
      <c r="M36" s="60"/>
      <c r="AA36" s="33" t="str">
        <v>B36</v>
      </c>
      <c r="AB36" s="33" t="str">
        <v/>
      </c>
      <c r="AC36" s="67"/>
      <c r="AE36" s="33" t="str">
        <v>B36</v>
      </c>
      <c r="AF36" s="33" t="str">
        <v>C36</v>
      </c>
      <c r="AG36" s="33" t="str">
        <v>D36</v>
      </c>
      <c r="AH36" s="33" t="str">
        <v>E36</v>
      </c>
      <c r="AI36" s="33" t="str">
        <v/>
      </c>
      <c r="AJ36" s="33" t="str">
        <v/>
      </c>
      <c r="AK36" s="33" t="str">
        <v/>
      </c>
      <c r="AL36" s="33" t="str">
        <v/>
      </c>
    </row>
    <row r="37" spans="2:38" ht="31.2">
      <c r="B37" s="21">
        <v>12</v>
      </c>
      <c r="C37" s="21" t="str">
        <v>Matías Ferrero</v>
      </c>
      <c r="D37" s="21" t="str">
        <v>Software Engineer</v>
      </c>
      <c r="E37" s="21" t="str">
        <v>Avionics and Electronics Team</v>
      </c>
      <c r="I37" s="21" t="str">
        <v>Levka Morozov</v>
      </c>
      <c r="J37" s="21" t="str">
        <v>Avionics Engineer</v>
      </c>
      <c r="K37" s="21">
        <v>45740</v>
      </c>
      <c r="L37" s="21">
        <v>6</v>
      </c>
      <c r="M37" s="60"/>
      <c r="AA37" s="33" t="str">
        <v>B37</v>
      </c>
      <c r="AB37" s="33" t="str">
        <v>Materials and Manufacturing Team</v>
      </c>
      <c r="AC37" s="67"/>
      <c r="AE37" s="33" t="str">
        <v>B37</v>
      </c>
      <c r="AF37" s="33" t="str">
        <v>C37</v>
      </c>
      <c r="AG37" s="33" t="str">
        <v>D37</v>
      </c>
      <c r="AH37" s="33" t="str">
        <v>E37</v>
      </c>
      <c r="AI37" s="33" t="str">
        <v>Materials and Manufacturing Team</v>
      </c>
      <c r="AJ37" s="33" t="str">
        <v>Plan</v>
      </c>
      <c r="AK37" s="33" t="str">
        <v>Actuals</v>
      </c>
      <c r="AL37" s="33" t="str">
        <v>Delta</v>
      </c>
    </row>
    <row r="38" spans="2:38" ht="31.2">
      <c r="B38" s="21">
        <v>12</v>
      </c>
      <c r="C38" s="21" t="str">
        <v>MeiLing Wong</v>
      </c>
      <c r="D38" s="21" t="str">
        <v>Space Law Expert</v>
      </c>
      <c r="E38" s="21" t="str">
        <v>Legal and Compliance Team</v>
      </c>
      <c r="I38" s="21" t="str">
        <v>Levka Morozov</v>
      </c>
      <c r="J38" s="21" t="str">
        <v>Avionics Engineer</v>
      </c>
      <c r="K38" s="21">
        <v>45742</v>
      </c>
      <c r="L38" s="21">
        <v>1</v>
      </c>
      <c r="M38" s="60"/>
      <c r="AA38" s="33" t="str">
        <v>B38</v>
      </c>
      <c r="AB38" s="33" t="str">
        <v>Morgan, Samuel</v>
      </c>
      <c r="AC38" s="67"/>
      <c r="AE38" s="33" t="str">
        <v>B38</v>
      </c>
      <c r="AF38" s="33" t="str">
        <v>C38</v>
      </c>
      <c r="AG38" s="33" t="str">
        <v>D38</v>
      </c>
      <c r="AH38" s="33" t="str">
        <v>E38</v>
      </c>
      <c r="AI38" s="33" t="str">
        <v>Morgan, Samuel</v>
      </c>
      <c r="AJ38" s="33">
        <v>150</v>
      </c>
      <c r="AK38" s="33">
        <v>149</v>
      </c>
      <c r="AL38" s="33">
        <v>1</v>
      </c>
    </row>
    <row r="39" spans="2:38" ht="31.2">
      <c r="B39" s="21">
        <v>8</v>
      </c>
      <c r="C39" s="21" t="str">
        <v>Mia Harrington</v>
      </c>
      <c r="D39" s="21" t="str">
        <v>Avionics Engineer</v>
      </c>
      <c r="E39" s="21" t="str">
        <v>Avionics and Electronics Team</v>
      </c>
      <c r="I39" s="21" t="str">
        <v>Levka Morozov</v>
      </c>
      <c r="J39" s="21" t="str">
        <v>Avionics Engineer</v>
      </c>
      <c r="K39" s="21">
        <v>45744</v>
      </c>
      <c r="L39" s="21">
        <v>8</v>
      </c>
      <c r="M39" s="60"/>
      <c r="AA39" s="33" t="str">
        <v>B39</v>
      </c>
      <c r="AB39" s="33" t="str">
        <v>Ng, Elijah</v>
      </c>
      <c r="AC39" s="67"/>
      <c r="AE39" s="33" t="str">
        <v>B39</v>
      </c>
      <c r="AF39" s="33" t="str">
        <v>C39</v>
      </c>
      <c r="AG39" s="33" t="str">
        <v>D39</v>
      </c>
      <c r="AH39" s="33" t="str">
        <v>E39</v>
      </c>
      <c r="AI39" s="33" t="str">
        <v>Ng, Elijah</v>
      </c>
      <c r="AJ39" s="33">
        <v>120</v>
      </c>
      <c r="AK39" s="33">
        <v>137</v>
      </c>
      <c r="AL39" s="33">
        <v>17</v>
      </c>
    </row>
    <row r="40" spans="2:38" ht="31.2">
      <c r="B40" s="21">
        <v>9</v>
      </c>
      <c r="C40" s="21" t="str">
        <v>Natalie Hawthorne</v>
      </c>
      <c r="D40" s="21" t="str">
        <v>Emergency Response Coordinator</v>
      </c>
      <c r="E40" s="21" t="str">
        <v>Safety and Risk Assessment Team</v>
      </c>
      <c r="I40" s="21" t="str">
        <v>Matías Ferrero</v>
      </c>
      <c r="J40" s="21" t="str">
        <v>Software Engineer</v>
      </c>
      <c r="K40" s="21">
        <v>45658</v>
      </c>
      <c r="L40" s="21">
        <v>3</v>
      </c>
      <c r="M40" s="60"/>
      <c r="AA40" s="33" t="str">
        <v>B40</v>
      </c>
      <c r="AB40" s="33" t="str">
        <v>Sterling, Chloe</v>
      </c>
      <c r="AC40" s="67"/>
      <c r="AE40" s="33" t="str">
        <v>B40</v>
      </c>
      <c r="AF40" s="33" t="str">
        <v>C40</v>
      </c>
      <c r="AG40" s="33" t="str">
        <v>D40</v>
      </c>
      <c r="AH40" s="33" t="str">
        <v>E40</v>
      </c>
      <c r="AI40" s="33" t="str">
        <v>Sterling, Chloe</v>
      </c>
      <c r="AJ40" s="33">
        <v>105</v>
      </c>
      <c r="AK40" s="33">
        <v>104</v>
      </c>
      <c r="AL40" s="33">
        <v>1</v>
      </c>
    </row>
    <row r="41" spans="2:38" ht="31.2">
      <c r="B41" s="21">
        <v>9</v>
      </c>
      <c r="C41" s="21" t="str">
        <v>Nathaniel Rowe</v>
      </c>
      <c r="D41" s="21" t="str">
        <v>Grant Writer</v>
      </c>
      <c r="E41" s="21" t="str">
        <v>Finance and Budget Team</v>
      </c>
      <c r="I41" s="21" t="str">
        <v>Matías Ferrero</v>
      </c>
      <c r="J41" s="21" t="str">
        <v>Software Engineer</v>
      </c>
      <c r="K41" s="21">
        <v>45664</v>
      </c>
      <c r="L41" s="21">
        <v>6</v>
      </c>
      <c r="M41" s="60"/>
      <c r="AA41" s="33" t="str">
        <v>B41</v>
      </c>
      <c r="AB41" s="33" t="str">
        <v>Wainwright, Scarlett</v>
      </c>
      <c r="AC41" s="67"/>
      <c r="AE41" s="33" t="str">
        <v>B41</v>
      </c>
      <c r="AF41" s="33" t="str">
        <v>C41</v>
      </c>
      <c r="AG41" s="33" t="str">
        <v>D41</v>
      </c>
      <c r="AH41" s="33" t="str">
        <v>E41</v>
      </c>
      <c r="AI41" s="33" t="str">
        <v>Wainwright, Scarlett</v>
      </c>
      <c r="AJ41" s="33">
        <v>135</v>
      </c>
      <c r="AK41" s="33">
        <v>137</v>
      </c>
      <c r="AL41" s="33">
        <v>2</v>
      </c>
    </row>
    <row r="42" spans="2:38" ht="31.2">
      <c r="B42" s="21">
        <v>4</v>
      </c>
      <c r="C42" s="21" t="str">
        <v>Nia Okafor</v>
      </c>
      <c r="D42" s="21" t="str">
        <v>Payload Scientist</v>
      </c>
      <c r="E42" s="21" t="str">
        <v>Payload Team</v>
      </c>
      <c r="I42" s="21" t="str">
        <v>Matías Ferrero</v>
      </c>
      <c r="J42" s="21" t="str">
        <v>Software Engineer</v>
      </c>
      <c r="K42" s="21">
        <v>45667</v>
      </c>
      <c r="L42" s="21">
        <v>3</v>
      </c>
      <c r="M42" s="60"/>
      <c r="AA42" s="33" t="str">
        <v>B42</v>
      </c>
      <c r="AB42" s="33" t="str">
        <v/>
      </c>
      <c r="AC42" s="67"/>
      <c r="AE42" s="33" t="str">
        <v>B42</v>
      </c>
      <c r="AF42" s="33" t="str">
        <v>C42</v>
      </c>
      <c r="AG42" s="33" t="str">
        <v>D42</v>
      </c>
      <c r="AH42" s="33" t="str">
        <v>E42</v>
      </c>
      <c r="AI42" s="33" t="str">
        <v/>
      </c>
      <c r="AJ42" s="33" t="str">
        <v/>
      </c>
      <c r="AK42" s="33" t="str">
        <v/>
      </c>
      <c r="AL42" s="33" t="str">
        <v/>
      </c>
    </row>
    <row r="43" spans="2:38" ht="31.2">
      <c r="B43" s="21">
        <v>10</v>
      </c>
      <c r="C43" s="21" t="str">
        <v>Nur Aisyah</v>
      </c>
      <c r="D43" s="21" t="str">
        <v>Risk Analyst</v>
      </c>
      <c r="E43" s="21" t="str">
        <v>Safety and Risk Assessment Team</v>
      </c>
      <c r="I43" s="21" t="str">
        <v>Matías Ferrero</v>
      </c>
      <c r="J43" s="21" t="str">
        <v>Software Engineer</v>
      </c>
      <c r="K43" s="21">
        <v>45670</v>
      </c>
      <c r="L43" s="21">
        <v>3</v>
      </c>
      <c r="M43" s="60"/>
      <c r="AA43" s="33" t="str">
        <v>B43</v>
      </c>
      <c r="AB43" s="33" t="str">
        <v>Safety and Risk Assessment Team</v>
      </c>
      <c r="AC43" s="67"/>
      <c r="AE43" s="33" t="str">
        <v>B43</v>
      </c>
      <c r="AF43" s="33" t="str">
        <v>C43</v>
      </c>
      <c r="AG43" s="33" t="str">
        <v>D43</v>
      </c>
      <c r="AH43" s="33" t="str">
        <v>E43</v>
      </c>
      <c r="AI43" s="33" t="str">
        <v>Safety and Risk Assessment Team</v>
      </c>
      <c r="AJ43" s="33" t="str">
        <v>Plan</v>
      </c>
      <c r="AK43" s="33" t="str">
        <v>Actuals</v>
      </c>
      <c r="AL43" s="33" t="str">
        <v>Delta</v>
      </c>
    </row>
    <row r="44" spans="2:38" ht="31.2">
      <c r="B44" s="21">
        <v>10</v>
      </c>
      <c r="C44" s="21" t="str">
        <v>Oliver Keaton</v>
      </c>
      <c r="D44" s="21" t="str">
        <v>Payload Scientist</v>
      </c>
      <c r="E44" s="21" t="str">
        <v>Payload Team</v>
      </c>
      <c r="I44" s="21" t="str">
        <v>Matías Ferrero</v>
      </c>
      <c r="J44" s="21" t="str">
        <v>Software Engineer</v>
      </c>
      <c r="K44" s="21">
        <v>45680</v>
      </c>
      <c r="L44" s="21">
        <v>7</v>
      </c>
      <c r="M44" s="60"/>
      <c r="AA44" s="33" t="str">
        <v>B44</v>
      </c>
      <c r="AB44" s="33" t="str">
        <v>Aisyah, Nur</v>
      </c>
      <c r="AC44" s="67"/>
      <c r="AE44" s="33" t="str">
        <v>B44</v>
      </c>
      <c r="AF44" s="33" t="str">
        <v>C44</v>
      </c>
      <c r="AG44" s="33" t="str">
        <v>D44</v>
      </c>
      <c r="AH44" s="33" t="str">
        <v>E44</v>
      </c>
      <c r="AI44" s="33" t="str">
        <v>Aisyah, Nur</v>
      </c>
      <c r="AJ44" s="33">
        <v>120</v>
      </c>
      <c r="AK44" s="33">
        <v>115</v>
      </c>
      <c r="AL44" s="33">
        <v>5</v>
      </c>
    </row>
    <row r="45" spans="2:38" ht="31.2">
      <c r="B45" s="21">
        <v>8</v>
      </c>
      <c r="C45" s="21" t="str">
        <v>Owen Blake</v>
      </c>
      <c r="D45" s="21" t="str">
        <v>Safety Engineer</v>
      </c>
      <c r="E45" s="21" t="str">
        <v>Safety and Risk Assessment Team</v>
      </c>
      <c r="I45" s="21" t="str">
        <v>Matías Ferrero</v>
      </c>
      <c r="J45" s="21" t="str">
        <v>Software Engineer</v>
      </c>
      <c r="K45" s="21">
        <v>45681</v>
      </c>
      <c r="L45" s="21">
        <v>5</v>
      </c>
      <c r="M45" s="60"/>
      <c r="AA45" s="33" t="str">
        <v>B45</v>
      </c>
      <c r="AB45" s="33" t="str">
        <v>Blake, Owen</v>
      </c>
      <c r="AC45" s="67"/>
      <c r="AE45" s="33" t="str">
        <v>B45</v>
      </c>
      <c r="AF45" s="33" t="str">
        <v>C45</v>
      </c>
      <c r="AG45" s="33" t="str">
        <v>D45</v>
      </c>
      <c r="AH45" s="33" t="str">
        <v>E45</v>
      </c>
      <c r="AI45" s="33" t="str">
        <v>Blake, Owen</v>
      </c>
      <c r="AJ45" s="33">
        <v>140</v>
      </c>
      <c r="AK45" s="33">
        <v>136</v>
      </c>
      <c r="AL45" s="33">
        <v>4</v>
      </c>
    </row>
    <row r="46" spans="2:38" ht="31.2">
      <c r="B46" s="21">
        <v>10</v>
      </c>
      <c r="C46" s="21" t="str">
        <v>Penelope Winslow</v>
      </c>
      <c r="D46" s="21" t="str">
        <v>Budget Analyst</v>
      </c>
      <c r="E46" s="21" t="str">
        <v>Finance and Budget Team</v>
      </c>
      <c r="I46" s="21" t="str">
        <v>Matías Ferrero</v>
      </c>
      <c r="J46" s="21" t="str">
        <v>Software Engineer</v>
      </c>
      <c r="K46" s="21">
        <v>45688</v>
      </c>
      <c r="L46" s="21">
        <v>3</v>
      </c>
      <c r="M46" s="60"/>
      <c r="AA46" s="33" t="str">
        <v>B46</v>
      </c>
      <c r="AB46" s="33" t="str">
        <v>Dawson, Abigail</v>
      </c>
      <c r="AC46" s="67"/>
      <c r="AE46" s="33" t="str">
        <v>B46</v>
      </c>
      <c r="AF46" s="33" t="str">
        <v>C46</v>
      </c>
      <c r="AG46" s="33" t="str">
        <v>D46</v>
      </c>
      <c r="AH46" s="33" t="str">
        <v>E46</v>
      </c>
      <c r="AI46" s="33" t="str">
        <v>Dawson, Abigail</v>
      </c>
      <c r="AJ46" s="33">
        <v>100</v>
      </c>
      <c r="AK46" s="33">
        <v>96</v>
      </c>
      <c r="AL46" s="33">
        <v>4</v>
      </c>
    </row>
    <row r="47" spans="2:38" ht="31.2">
      <c r="B47" s="21">
        <v>10</v>
      </c>
      <c r="C47" s="21" t="str">
        <v>Rin Tsukuda</v>
      </c>
      <c r="D47" s="21" t="str">
        <v>Ballistic Engineer</v>
      </c>
      <c r="E47" s="21" t="str">
        <v>Weapons &amp; Defense Systems Team</v>
      </c>
      <c r="I47" s="21" t="str">
        <v>Matías Ferrero</v>
      </c>
      <c r="J47" s="21" t="str">
        <v>Software Engineer</v>
      </c>
      <c r="K47" s="21">
        <v>45691</v>
      </c>
      <c r="L47" s="21">
        <v>7</v>
      </c>
      <c r="M47" s="60"/>
      <c r="AA47" s="33" t="str">
        <v>B47</v>
      </c>
      <c r="AB47" s="33" t="str">
        <v>Hawthorne, Natalie</v>
      </c>
      <c r="AC47" s="67"/>
      <c r="AE47" s="33" t="str">
        <v>B47</v>
      </c>
      <c r="AF47" s="33" t="str">
        <v>C47</v>
      </c>
      <c r="AG47" s="33" t="str">
        <v>D47</v>
      </c>
      <c r="AH47" s="33" t="str">
        <v>E47</v>
      </c>
      <c r="AI47" s="33" t="str">
        <v>Hawthorne, Natalie</v>
      </c>
      <c r="AJ47" s="33">
        <v>120</v>
      </c>
      <c r="AK47" s="33">
        <v>120</v>
      </c>
      <c r="AL47" s="33">
        <v>0</v>
      </c>
    </row>
    <row r="48" spans="2:38" ht="31.2">
      <c r="B48" s="21">
        <v>6</v>
      </c>
      <c r="C48" s="21" t="str">
        <v>Ryan Huxley</v>
      </c>
      <c r="D48" s="21" t="str">
        <v>Compliance Officer</v>
      </c>
      <c r="E48" s="21" t="str">
        <v>Legal and Compliance Team</v>
      </c>
      <c r="I48" s="21" t="str">
        <v>Matías Ferrero</v>
      </c>
      <c r="J48" s="21" t="str">
        <v>Software Engineer</v>
      </c>
      <c r="K48" s="21">
        <v>45693</v>
      </c>
      <c r="L48" s="21">
        <v>8</v>
      </c>
      <c r="M48" s="60"/>
      <c r="AA48" s="33" t="str">
        <v>B48</v>
      </c>
      <c r="AB48" s="33" t="str">
        <v/>
      </c>
      <c r="AC48" s="67"/>
      <c r="AE48" s="33" t="str">
        <v>B48</v>
      </c>
      <c r="AF48" s="33" t="str">
        <v>C48</v>
      </c>
      <c r="AG48" s="33" t="str">
        <v>D48</v>
      </c>
      <c r="AH48" s="33" t="str">
        <v>E48</v>
      </c>
      <c r="AI48" s="33" t="str">
        <v/>
      </c>
      <c r="AJ48" s="33" t="str">
        <v/>
      </c>
      <c r="AK48" s="33" t="str">
        <v/>
      </c>
      <c r="AL48" s="33" t="str">
        <v/>
      </c>
    </row>
    <row r="49" spans="2:38" ht="31.2">
      <c r="B49" s="21">
        <v>7</v>
      </c>
      <c r="C49" s="21" t="str">
        <v>Samuel Morgan</v>
      </c>
      <c r="D49" s="21" t="str">
        <v>Materials Scientist</v>
      </c>
      <c r="E49" s="21" t="str">
        <v>Materials and Manufacturing Team</v>
      </c>
      <c r="I49" s="21" t="str">
        <v>Matías Ferrero</v>
      </c>
      <c r="J49" s="21" t="str">
        <v>Software Engineer</v>
      </c>
      <c r="K49" s="21">
        <v>45699</v>
      </c>
      <c r="L49" s="21">
        <v>8</v>
      </c>
      <c r="M49" s="60"/>
      <c r="AA49" s="33" t="str">
        <v>B49</v>
      </c>
      <c r="AB49" s="33" t="str">
        <v>Public Relations and Outreach Team</v>
      </c>
      <c r="AC49" s="67"/>
      <c r="AE49" s="33" t="str">
        <v>B49</v>
      </c>
      <c r="AF49" s="33" t="str">
        <v>C49</v>
      </c>
      <c r="AG49" s="33" t="str">
        <v>D49</v>
      </c>
      <c r="AH49" s="33" t="str">
        <v>E49</v>
      </c>
      <c r="AI49" s="33" t="str">
        <v>Public Relations and Outreach Team</v>
      </c>
      <c r="AJ49" s="33" t="str">
        <v>Plan</v>
      </c>
      <c r="AK49" s="33" t="str">
        <v>Actuals</v>
      </c>
      <c r="AL49" s="33" t="str">
        <v>Delta</v>
      </c>
    </row>
    <row r="50" spans="2:38" ht="31.2">
      <c r="B50" s="21">
        <v>9</v>
      </c>
      <c r="C50" s="21" t="str">
        <v>Scarlett Wainwright</v>
      </c>
      <c r="D50" s="21" t="str">
        <v>Quality Assurance Specialist</v>
      </c>
      <c r="E50" s="21" t="str">
        <v>Materials and Manufacturing Team</v>
      </c>
      <c r="I50" s="21" t="str">
        <v>Matías Ferrero</v>
      </c>
      <c r="J50" s="21" t="str">
        <v>Software Engineer</v>
      </c>
      <c r="K50" s="21">
        <v>45701</v>
      </c>
      <c r="L50" s="21">
        <v>7</v>
      </c>
      <c r="M50" s="60"/>
      <c r="AA50" s="33" t="str">
        <v>B50</v>
      </c>
      <c r="AB50" s="33" t="str">
        <v>Abdullah, Fatimah</v>
      </c>
      <c r="AC50" s="67"/>
      <c r="AE50" s="33" t="str">
        <v>B50</v>
      </c>
      <c r="AF50" s="33" t="str">
        <v>C50</v>
      </c>
      <c r="AG50" s="33" t="str">
        <v>D50</v>
      </c>
      <c r="AH50" s="33" t="str">
        <v>E50</v>
      </c>
      <c r="AI50" s="33" t="str">
        <v>Abdullah, Fatimah</v>
      </c>
      <c r="AJ50" s="33">
        <v>130</v>
      </c>
      <c r="AK50" s="33">
        <v>136</v>
      </c>
      <c r="AL50" s="33">
        <v>6</v>
      </c>
    </row>
    <row r="51" spans="2:38" ht="31.2">
      <c r="B51" s="21">
        <v>10</v>
      </c>
      <c r="C51" s="21" t="str">
        <v>Sebastian Ford</v>
      </c>
      <c r="D51" s="21" t="str">
        <v>Environmental Engineer</v>
      </c>
      <c r="E51" s="21" t="str">
        <v>Environmental Impact Assessment Team</v>
      </c>
      <c r="I51" s="21" t="str">
        <v>Matías Ferrero</v>
      </c>
      <c r="J51" s="21" t="str">
        <v>Software Engineer</v>
      </c>
      <c r="K51" s="21">
        <v>45707</v>
      </c>
      <c r="L51" s="21">
        <v>8</v>
      </c>
      <c r="M51" s="60"/>
      <c r="AA51" s="33" t="str">
        <v>B51</v>
      </c>
      <c r="AB51" s="33" t="str">
        <v>Fairfax, Julian</v>
      </c>
      <c r="AC51" s="67"/>
      <c r="AE51" s="33" t="str">
        <v>B51</v>
      </c>
      <c r="AF51" s="33" t="str">
        <v>C51</v>
      </c>
      <c r="AG51" s="33" t="str">
        <v>D51</v>
      </c>
      <c r="AH51" s="33" t="str">
        <v>E51</v>
      </c>
      <c r="AI51" s="33" t="str">
        <v>Fairfax, Julian</v>
      </c>
      <c r="AJ51" s="33">
        <v>0</v>
      </c>
      <c r="AK51" s="33">
        <v>132</v>
      </c>
      <c r="AL51" s="33">
        <v>132</v>
      </c>
    </row>
    <row r="52" spans="2:38" ht="31.2">
      <c r="B52" s="21">
        <v>5</v>
      </c>
      <c r="C52" s="21" t="str">
        <v>Sophia Callahan</v>
      </c>
      <c r="D52" s="21" t="str">
        <v>Rocket Scientist</v>
      </c>
      <c r="E52" s="21" t="str">
        <v>Rocket Engineering Team</v>
      </c>
      <c r="I52" s="21" t="str">
        <v>Matías Ferrero</v>
      </c>
      <c r="J52" s="21" t="str">
        <v>Software Engineer</v>
      </c>
      <c r="K52" s="21">
        <v>45713</v>
      </c>
      <c r="L52" s="21">
        <v>8</v>
      </c>
      <c r="M52" s="60"/>
      <c r="AA52" s="33" t="str">
        <v>B52</v>
      </c>
      <c r="AB52" s="33" t="str">
        <v>Harlow, Victoria</v>
      </c>
      <c r="AC52" s="67"/>
      <c r="AE52" s="33" t="str">
        <v>B52</v>
      </c>
      <c r="AF52" s="33" t="str">
        <v>C52</v>
      </c>
      <c r="AG52" s="33" t="str">
        <v>D52</v>
      </c>
      <c r="AH52" s="33" t="str">
        <v>E52</v>
      </c>
      <c r="AI52" s="33" t="str">
        <v>Harlow, Victoria</v>
      </c>
      <c r="AJ52" s="33">
        <v>170</v>
      </c>
      <c r="AK52" s="33">
        <v>173</v>
      </c>
      <c r="AL52" s="33">
        <v>3</v>
      </c>
    </row>
    <row r="53" spans="2:38" ht="31.2">
      <c r="B53" s="21">
        <v>8</v>
      </c>
      <c r="C53" s="21" t="str">
        <v>Victoria Harlow</v>
      </c>
      <c r="D53" s="21" t="str">
        <v>Social Media Manager</v>
      </c>
      <c r="E53" s="21" t="str">
        <v>Public Relations and Outreach Team</v>
      </c>
      <c r="I53" s="21" t="str">
        <v>Matías Ferrero</v>
      </c>
      <c r="J53" s="21" t="str">
        <v>Software Engineer</v>
      </c>
      <c r="K53" s="21">
        <v>45714</v>
      </c>
      <c r="L53" s="21">
        <v>7</v>
      </c>
      <c r="M53" s="60"/>
      <c r="AA53" s="33" t="str">
        <v>B53</v>
      </c>
      <c r="AB53" s="33" t="str">
        <v>Westwood, Dylan</v>
      </c>
      <c r="AC53" s="67"/>
      <c r="AE53" s="33" t="str">
        <v>B53</v>
      </c>
      <c r="AF53" s="33" t="str">
        <v>C53</v>
      </c>
      <c r="AG53" s="33" t="str">
        <v>D53</v>
      </c>
      <c r="AH53" s="33" t="str">
        <v>E53</v>
      </c>
      <c r="AI53" s="33" t="str">
        <v>Westwood, Dylan</v>
      </c>
      <c r="AJ53" s="33">
        <v>125</v>
      </c>
      <c r="AK53" s="33">
        <v>125</v>
      </c>
      <c r="AL53" s="33">
        <v>0</v>
      </c>
    </row>
    <row r="54" spans="2:38" ht="31.2">
      <c r="B54" s="21">
        <v>10</v>
      </c>
      <c r="C54" s="21" t="str">
        <v>Wei Zhang</v>
      </c>
      <c r="D54" s="21" t="str">
        <v>Avionics Engineer</v>
      </c>
      <c r="E54" s="21" t="str">
        <v>Avionics and Electronics Team</v>
      </c>
      <c r="I54" s="21" t="str">
        <v>Matías Ferrero</v>
      </c>
      <c r="J54" s="21" t="str">
        <v>Software Engineer</v>
      </c>
      <c r="K54" s="21">
        <v>45715</v>
      </c>
      <c r="L54" s="21">
        <v>8</v>
      </c>
      <c r="M54" s="60"/>
      <c r="AA54" s="33" t="str">
        <v>B54</v>
      </c>
      <c r="AB54" s="33" t="str">
        <v/>
      </c>
      <c r="AC54" s="67"/>
      <c r="AE54" s="33" t="str">
        <v>B54</v>
      </c>
      <c r="AF54" s="33" t="str">
        <v>C54</v>
      </c>
      <c r="AG54" s="33" t="str">
        <v>D54</v>
      </c>
      <c r="AH54" s="33" t="str">
        <v>E54</v>
      </c>
      <c r="AI54" s="33" t="str">
        <v/>
      </c>
      <c r="AJ54" s="33" t="str">
        <v/>
      </c>
      <c r="AK54" s="33" t="str">
        <v/>
      </c>
      <c r="AL54" s="33" t="str">
        <v/>
      </c>
    </row>
    <row r="55" spans="2:38" ht="31.2">
      <c r="B55" s="21">
        <v>6</v>
      </c>
      <c r="C55" s="21" t="str">
        <v>Zachary Nguyen</v>
      </c>
      <c r="D55" s="21" t="str">
        <v>Training Coordinator</v>
      </c>
      <c r="E55" s="21" t="str">
        <v>Astronaut Training &amp; Support Team</v>
      </c>
      <c r="I55" s="21" t="str">
        <v>Matías Ferrero</v>
      </c>
      <c r="J55" s="21" t="str">
        <v>Software Engineer</v>
      </c>
      <c r="K55" s="21">
        <v>45721</v>
      </c>
      <c r="L55" s="21">
        <v>4</v>
      </c>
      <c r="M55" s="60"/>
      <c r="AA55" s="33" t="str">
        <v>B55</v>
      </c>
      <c r="AB55" s="33" t="str">
        <v>Astronaut Training &amp; Support Team</v>
      </c>
      <c r="AC55" s="67"/>
      <c r="AE55" s="33" t="str">
        <v>B55</v>
      </c>
      <c r="AF55" s="33" t="str">
        <v>C55</v>
      </c>
      <c r="AG55" s="33" t="str">
        <v>D55</v>
      </c>
      <c r="AH55" s="33" t="str">
        <v>E55</v>
      </c>
      <c r="AI55" s="33" t="str">
        <v>Astronaut Training &amp; Support Team</v>
      </c>
      <c r="AJ55" s="33" t="str">
        <v>Plan</v>
      </c>
      <c r="AK55" s="33" t="str">
        <v>Actuals</v>
      </c>
      <c r="AL55" s="33" t="str">
        <v>Delta</v>
      </c>
    </row>
    <row r="56" spans="2:38" ht="31.2">
      <c r="B56" s="21"/>
      <c r="C56" s="21" t="str">
        <f>Answers!E28</f>
        <v>Julian Fairfax</v>
      </c>
      <c r="D56" s="21" t="str">
        <f>_xlfn.XLOOKUP(C56,TIME!$B$2:$B$1839,TIME!$C$2:$C$1839)</f>
        <v>Communications Specialist</v>
      </c>
      <c r="E56" s="21" t="str">
        <f>_xlfn.XLOOKUP(D56,TIME!$H$2:$H$42,TIME!$G$2:$G$42)</f>
        <v>Public Relations and Outreach Team</v>
      </c>
      <c r="I56" s="21" t="str">
        <v>Matías Ferrero</v>
      </c>
      <c r="J56" s="21" t="str">
        <v>Software Engineer</v>
      </c>
      <c r="K56" s="21">
        <v>45726</v>
      </c>
      <c r="L56" s="21">
        <v>8</v>
      </c>
      <c r="M56" s="60"/>
      <c r="AA56" s="33" t="str">
        <v>B56</v>
      </c>
      <c r="AB56" s="33" t="str">
        <v>Arlington, Hazel</v>
      </c>
      <c r="AC56" s="67"/>
      <c r="AE56" s="33" t="str">
        <v>B56</v>
      </c>
      <c r="AF56" s="33" t="str">
        <v>C56</v>
      </c>
      <c r="AG56" s="33" t="str">
        <v>D56</v>
      </c>
      <c r="AH56" s="33" t="str">
        <v>E56</v>
      </c>
      <c r="AI56" s="33" t="str">
        <v>Arlington, Hazel</v>
      </c>
      <c r="AJ56" s="33">
        <v>150</v>
      </c>
      <c r="AK56" s="33">
        <v>151</v>
      </c>
      <c r="AL56" s="33">
        <v>1</v>
      </c>
    </row>
    <row r="57" spans="2:38" ht="31.2">
      <c r="B57"/>
      <c r="C57"/>
      <c r="I57" s="21" t="str">
        <v>Matías Ferrero</v>
      </c>
      <c r="J57" s="21" t="str">
        <v>Software Engineer</v>
      </c>
      <c r="K57" s="21">
        <v>45730</v>
      </c>
      <c r="L57" s="21">
        <v>3</v>
      </c>
      <c r="M57" s="60"/>
      <c r="AA57" s="33" t="str">
        <v>B57</v>
      </c>
      <c r="AB57" s="33" t="str">
        <v>Nguyen, Zachary</v>
      </c>
      <c r="AC57" s="67"/>
      <c r="AE57" s="33" t="str">
        <v>B57</v>
      </c>
      <c r="AF57" s="33" t="str">
        <v>C57</v>
      </c>
      <c r="AG57" s="33" t="str">
        <v>D57</v>
      </c>
      <c r="AH57" s="33" t="str">
        <v>E57</v>
      </c>
      <c r="AI57" s="33" t="str">
        <v>Nguyen, Zachary</v>
      </c>
      <c r="AJ57" s="33">
        <v>140</v>
      </c>
      <c r="AK57" s="33">
        <v>129</v>
      </c>
      <c r="AL57" s="33">
        <v>11</v>
      </c>
    </row>
    <row r="58" spans="2:38" ht="31.2">
      <c r="B58"/>
      <c r="C58"/>
      <c r="I58" s="21" t="str">
        <v>Matías Ferrero</v>
      </c>
      <c r="J58" s="21" t="str">
        <v>Software Engineer</v>
      </c>
      <c r="K58" s="21">
        <v>45733</v>
      </c>
      <c r="L58" s="21">
        <v>7</v>
      </c>
      <c r="M58" s="60"/>
      <c r="AA58" s="33" t="str">
        <v>B58</v>
      </c>
      <c r="AB58" s="33" t="str">
        <v>Prescott, Caleb</v>
      </c>
      <c r="AC58" s="67"/>
      <c r="AE58" s="33" t="str">
        <v>B58</v>
      </c>
      <c r="AF58" s="33" t="str">
        <v>C58</v>
      </c>
      <c r="AG58" s="33" t="str">
        <v>D58</v>
      </c>
      <c r="AH58" s="33" t="str">
        <v>E58</v>
      </c>
      <c r="AI58" s="33" t="str">
        <v>Prescott, Caleb</v>
      </c>
      <c r="AJ58" s="33">
        <v>125</v>
      </c>
      <c r="AK58" s="33">
        <v>123</v>
      </c>
      <c r="AL58" s="33">
        <v>2</v>
      </c>
    </row>
    <row r="59" spans="2:38" ht="31.2">
      <c r="B59"/>
      <c r="C59"/>
      <c r="I59" s="21" t="str">
        <v>Matías Ferrero</v>
      </c>
      <c r="J59" s="21" t="str">
        <v>Software Engineer</v>
      </c>
      <c r="K59" s="21">
        <v>45735</v>
      </c>
      <c r="L59" s="21">
        <v>8</v>
      </c>
      <c r="M59" s="60"/>
      <c r="AA59" s="33" t="str">
        <v>B59</v>
      </c>
      <c r="AB59" s="33" t="str">
        <v/>
      </c>
      <c r="AC59" s="67"/>
      <c r="AE59" s="33" t="str">
        <v>B59</v>
      </c>
      <c r="AF59" s="33" t="str">
        <v>C59</v>
      </c>
      <c r="AG59" s="33" t="str">
        <v>D59</v>
      </c>
      <c r="AH59" s="33" t="str">
        <v>E59</v>
      </c>
      <c r="AI59" s="33" t="str">
        <v/>
      </c>
      <c r="AJ59" s="33" t="str">
        <v/>
      </c>
      <c r="AK59" s="33" t="str">
        <v/>
      </c>
      <c r="AL59" s="33" t="str">
        <v/>
      </c>
    </row>
    <row r="60" spans="2:38" ht="31.2">
      <c r="B60"/>
      <c r="C60"/>
      <c r="I60" s="21" t="str">
        <v>Matías Ferrero</v>
      </c>
      <c r="J60" s="21" t="str">
        <v>Software Engineer</v>
      </c>
      <c r="K60" s="21">
        <v>45737</v>
      </c>
      <c r="L60" s="21">
        <v>4</v>
      </c>
      <c r="M60" s="60"/>
      <c r="AA60" s="33" t="str">
        <v>B60</v>
      </c>
      <c r="AB60" s="33" t="str">
        <v>Finance and Budget Team</v>
      </c>
      <c r="AC60" s="67"/>
      <c r="AE60" s="33" t="str">
        <v>B60</v>
      </c>
      <c r="AF60" s="33" t="str">
        <v>C60</v>
      </c>
      <c r="AG60" s="33" t="str">
        <v>D60</v>
      </c>
      <c r="AH60" s="33" t="str">
        <v>E60</v>
      </c>
      <c r="AI60" s="33" t="str">
        <v>Finance and Budget Team</v>
      </c>
      <c r="AJ60" s="33" t="str">
        <v>Plan</v>
      </c>
      <c r="AK60" s="33" t="str">
        <v>Actuals</v>
      </c>
      <c r="AL60" s="33" t="str">
        <v>Delta</v>
      </c>
    </row>
    <row r="61" spans="2:38" ht="31.2">
      <c r="B61"/>
      <c r="C61"/>
      <c r="I61" s="21" t="str">
        <v>Matías Ferrero</v>
      </c>
      <c r="J61" s="21" t="str">
        <v>Software Engineer</v>
      </c>
      <c r="K61" s="21">
        <v>45742</v>
      </c>
      <c r="L61" s="21">
        <v>3</v>
      </c>
      <c r="M61" s="60"/>
      <c r="AA61" s="33" t="str">
        <v>B61</v>
      </c>
      <c r="AB61" s="33" t="str">
        <v>Bellinger, Adam</v>
      </c>
      <c r="AC61" s="67"/>
      <c r="AE61" s="33" t="str">
        <v>B61</v>
      </c>
      <c r="AF61" s="33" t="str">
        <v>C61</v>
      </c>
      <c r="AG61" s="33" t="str">
        <v>D61</v>
      </c>
      <c r="AH61" s="33" t="str">
        <v>E61</v>
      </c>
      <c r="AI61" s="33" t="str">
        <v>Bellinger, Adam</v>
      </c>
      <c r="AJ61" s="33">
        <v>120</v>
      </c>
      <c r="AK61" s="33">
        <v>118</v>
      </c>
      <c r="AL61" s="33">
        <v>2</v>
      </c>
    </row>
    <row r="62" spans="2:38" ht="31.2">
      <c r="B62"/>
      <c r="C62"/>
      <c r="I62" s="21" t="str">
        <v>Matías Ferrero</v>
      </c>
      <c r="J62" s="21" t="str">
        <v>Software Engineer</v>
      </c>
      <c r="K62" s="21">
        <v>45743</v>
      </c>
      <c r="L62" s="21">
        <v>2</v>
      </c>
      <c r="M62" s="60"/>
      <c r="AA62" s="33" t="str">
        <v>B62</v>
      </c>
      <c r="AB62" s="33" t="str">
        <v>Davenport, Isla</v>
      </c>
      <c r="AC62" s="67"/>
      <c r="AE62" s="33" t="str">
        <v>B62</v>
      </c>
      <c r="AF62" s="33" t="str">
        <v>C62</v>
      </c>
      <c r="AG62" s="33" t="str">
        <v>D62</v>
      </c>
      <c r="AH62" s="33" t="str">
        <v>E62</v>
      </c>
      <c r="AI62" s="33" t="str">
        <v>Davenport, Isla</v>
      </c>
      <c r="AJ62" s="33">
        <v>115</v>
      </c>
      <c r="AK62" s="33">
        <v>114</v>
      </c>
      <c r="AL62" s="33">
        <v>1</v>
      </c>
    </row>
    <row r="63" spans="2:38" ht="31.2">
      <c r="B63"/>
      <c r="C63"/>
      <c r="I63" s="21" t="str">
        <v>Nia Okafor</v>
      </c>
      <c r="J63" s="21" t="str">
        <v>Payload Scientist</v>
      </c>
      <c r="K63" s="21">
        <v>45665</v>
      </c>
      <c r="L63" s="21">
        <v>8</v>
      </c>
      <c r="M63" s="60"/>
      <c r="AA63" s="33" t="str">
        <v>B63</v>
      </c>
      <c r="AB63" s="33" t="str">
        <v>Rowe, Nathaniel</v>
      </c>
      <c r="AC63" s="67"/>
      <c r="AE63" s="33" t="str">
        <v>B63</v>
      </c>
      <c r="AF63" s="33" t="str">
        <v>C63</v>
      </c>
      <c r="AG63" s="33" t="str">
        <v>D63</v>
      </c>
      <c r="AH63" s="33" t="str">
        <v>E63</v>
      </c>
      <c r="AI63" s="33" t="str">
        <v>Rowe, Nathaniel</v>
      </c>
      <c r="AJ63" s="33">
        <v>140</v>
      </c>
      <c r="AK63" s="33">
        <v>144</v>
      </c>
      <c r="AL63" s="33">
        <v>4</v>
      </c>
    </row>
    <row r="64" spans="2:38" ht="31.2">
      <c r="B64"/>
      <c r="C64"/>
      <c r="I64" s="21" t="str">
        <v>Nia Okafor</v>
      </c>
      <c r="J64" s="21" t="str">
        <v>Payload Scientist</v>
      </c>
      <c r="K64" s="21">
        <v>45674</v>
      </c>
      <c r="L64" s="21">
        <v>4</v>
      </c>
      <c r="M64" s="60"/>
      <c r="AA64" s="33" t="str">
        <v>B64</v>
      </c>
      <c r="AB64" s="33" t="str">
        <v>Winslow, Penelope</v>
      </c>
      <c r="AC64" s="67"/>
      <c r="AE64" s="33" t="str">
        <v>B64</v>
      </c>
      <c r="AF64" s="33" t="str">
        <v>C64</v>
      </c>
      <c r="AG64" s="33" t="str">
        <v>D64</v>
      </c>
      <c r="AH64" s="33" t="str">
        <v>E64</v>
      </c>
      <c r="AI64" s="33" t="str">
        <v>Winslow, Penelope</v>
      </c>
      <c r="AJ64" s="33">
        <v>130</v>
      </c>
      <c r="AK64" s="33">
        <v>128</v>
      </c>
      <c r="AL64" s="33">
        <v>2</v>
      </c>
    </row>
    <row r="65" spans="2:38" ht="31.2">
      <c r="B65"/>
      <c r="C65"/>
      <c r="I65" s="21" t="str">
        <v>Nia Okafor</v>
      </c>
      <c r="J65" s="21" t="str">
        <v>Payload Scientist</v>
      </c>
      <c r="K65" s="21">
        <v>45678</v>
      </c>
      <c r="L65" s="21">
        <v>6</v>
      </c>
      <c r="M65" s="60"/>
      <c r="AA65" s="33" t="str">
        <v>B65</v>
      </c>
      <c r="AB65" s="33" t="str">
        <v/>
      </c>
      <c r="AC65" s="67"/>
      <c r="AE65" s="33" t="str">
        <v>B65</v>
      </c>
      <c r="AF65" s="33" t="str">
        <v>C65</v>
      </c>
      <c r="AG65" s="33" t="str">
        <v>D65</v>
      </c>
      <c r="AH65" s="33" t="str">
        <v>E65</v>
      </c>
      <c r="AI65" s="33" t="str">
        <v/>
      </c>
      <c r="AJ65" s="33" t="str">
        <v/>
      </c>
      <c r="AK65" s="33" t="str">
        <v/>
      </c>
      <c r="AL65" s="33" t="str">
        <v/>
      </c>
    </row>
    <row r="66" spans="2:38" ht="31.2">
      <c r="B66"/>
      <c r="C66"/>
      <c r="I66" s="21" t="str">
        <v>Nia Okafor</v>
      </c>
      <c r="J66" s="21" t="str">
        <v>Payload Scientist</v>
      </c>
      <c r="K66" s="21">
        <v>45680</v>
      </c>
      <c r="L66" s="21">
        <v>3</v>
      </c>
      <c r="M66" s="60"/>
      <c r="AA66" s="33" t="str">
        <v>B66</v>
      </c>
      <c r="AB66" s="33" t="str">
        <v>Legal and Compliance Team</v>
      </c>
      <c r="AC66" s="67"/>
      <c r="AE66" s="33" t="str">
        <v>B66</v>
      </c>
      <c r="AF66" s="33" t="str">
        <v>C66</v>
      </c>
      <c r="AG66" s="33" t="str">
        <v>D66</v>
      </c>
      <c r="AH66" s="33" t="str">
        <v>E66</v>
      </c>
      <c r="AI66" s="33" t="str">
        <v>Legal and Compliance Team</v>
      </c>
      <c r="AJ66" s="33" t="str">
        <v>Plan</v>
      </c>
      <c r="AK66" s="33" t="str">
        <v>Actuals</v>
      </c>
      <c r="AL66" s="33" t="str">
        <v>Delta</v>
      </c>
    </row>
    <row r="67" spans="2:38" ht="31.2">
      <c r="B67"/>
      <c r="C67"/>
      <c r="I67" s="21" t="str">
        <v>Nia Okafor</v>
      </c>
      <c r="J67" s="21" t="str">
        <v>Payload Scientist</v>
      </c>
      <c r="K67" s="21">
        <v>45684</v>
      </c>
      <c r="L67" s="21">
        <v>8</v>
      </c>
      <c r="M67" s="60"/>
      <c r="AA67" s="33" t="str">
        <v>B67</v>
      </c>
      <c r="AB67" s="33" t="str">
        <v>Huxley, Ryan</v>
      </c>
      <c r="AC67" s="67"/>
      <c r="AE67" s="33" t="str">
        <v>B67</v>
      </c>
      <c r="AF67" s="33" t="str">
        <v>C67</v>
      </c>
      <c r="AG67" s="33" t="str">
        <v>D67</v>
      </c>
      <c r="AH67" s="33" t="str">
        <v>E67</v>
      </c>
      <c r="AI67" s="33" t="str">
        <v>Huxley, Ryan</v>
      </c>
      <c r="AJ67" s="33">
        <v>160</v>
      </c>
      <c r="AK67" s="33">
        <v>154</v>
      </c>
      <c r="AL67" s="33">
        <v>6</v>
      </c>
    </row>
    <row r="68" spans="2:38" ht="31.2">
      <c r="B68"/>
      <c r="C68"/>
      <c r="I68" s="21" t="str">
        <v>Nia Okafor</v>
      </c>
      <c r="J68" s="21" t="str">
        <v>Payload Scientist</v>
      </c>
      <c r="K68" s="21">
        <v>45685</v>
      </c>
      <c r="L68" s="21">
        <v>7</v>
      </c>
      <c r="M68" s="60"/>
      <c r="AA68" s="33" t="str">
        <v>B68</v>
      </c>
      <c r="AB68" s="33" t="str">
        <v>Wentworth, Lily</v>
      </c>
      <c r="AC68" s="67"/>
      <c r="AE68" s="33" t="str">
        <v>B68</v>
      </c>
      <c r="AF68" s="33" t="str">
        <v>C68</v>
      </c>
      <c r="AG68" s="33" t="str">
        <v>D68</v>
      </c>
      <c r="AH68" s="33" t="str">
        <v>E68</v>
      </c>
      <c r="AI68" s="33" t="str">
        <v>Wentworth, Lily</v>
      </c>
      <c r="AJ68" s="33">
        <v>110</v>
      </c>
      <c r="AK68" s="33">
        <v>112</v>
      </c>
      <c r="AL68" s="33">
        <v>2</v>
      </c>
    </row>
    <row r="69" spans="2:38" ht="31.2">
      <c r="B69"/>
      <c r="C69"/>
      <c r="I69" s="21" t="str">
        <v>Nia Okafor</v>
      </c>
      <c r="J69" s="21" t="str">
        <v>Payload Scientist</v>
      </c>
      <c r="K69" s="21">
        <v>45691</v>
      </c>
      <c r="L69" s="21">
        <v>1</v>
      </c>
      <c r="M69" s="60"/>
      <c r="AA69" s="33" t="str">
        <v>B69</v>
      </c>
      <c r="AB69" s="33" t="str">
        <v>Wong, MeiLing</v>
      </c>
      <c r="AC69" s="67"/>
      <c r="AE69" s="33" t="str">
        <v>B69</v>
      </c>
      <c r="AF69" s="33" t="str">
        <v>C69</v>
      </c>
      <c r="AG69" s="33" t="str">
        <v>D69</v>
      </c>
      <c r="AH69" s="33" t="str">
        <v>E69</v>
      </c>
      <c r="AI69" s="33" t="str">
        <v>Wong, MeiLing</v>
      </c>
      <c r="AJ69" s="33">
        <v>120</v>
      </c>
      <c r="AK69" s="33">
        <v>120</v>
      </c>
      <c r="AL69" s="33">
        <v>0</v>
      </c>
    </row>
    <row r="70" spans="2:38" ht="31.2">
      <c r="B70"/>
      <c r="C70"/>
      <c r="I70" s="21" t="str">
        <v>Nia Okafor</v>
      </c>
      <c r="J70" s="21" t="str">
        <v>Payload Scientist</v>
      </c>
      <c r="K70" s="21">
        <v>45701</v>
      </c>
      <c r="L70" s="21">
        <v>8</v>
      </c>
      <c r="M70" s="60"/>
      <c r="AA70" s="33" t="str">
        <v>B70</v>
      </c>
      <c r="AB70" s="33" t="str">
        <v/>
      </c>
      <c r="AC70" s="67"/>
      <c r="AE70" s="33" t="str">
        <v>B70</v>
      </c>
      <c r="AF70" s="33" t="str">
        <v>C70</v>
      </c>
      <c r="AG70" s="33" t="str">
        <v>D70</v>
      </c>
      <c r="AH70" s="33" t="str">
        <v>E70</v>
      </c>
      <c r="AI70" s="33" t="str">
        <v/>
      </c>
      <c r="AJ70" s="33" t="str">
        <v/>
      </c>
      <c r="AK70" s="33" t="str">
        <v/>
      </c>
      <c r="AL70" s="33" t="str">
        <v/>
      </c>
    </row>
    <row r="71" spans="2:38" ht="31.2">
      <c r="B71"/>
      <c r="C71"/>
      <c r="I71" s="21" t="str">
        <v>Nia Okafor</v>
      </c>
      <c r="J71" s="21" t="str">
        <v>Payload Scientist</v>
      </c>
      <c r="K71" s="21">
        <v>45705</v>
      </c>
      <c r="L71" s="21">
        <v>3</v>
      </c>
      <c r="M71" s="60"/>
      <c r="AA71" s="33" t="str">
        <v>B71</v>
      </c>
      <c r="AB71" s="33" t="str">
        <v>Environmental Impact Assessment Team</v>
      </c>
      <c r="AC71" s="67"/>
      <c r="AE71" s="33" t="str">
        <v>B71</v>
      </c>
      <c r="AF71" s="33" t="str">
        <v>C71</v>
      </c>
      <c r="AG71" s="33" t="str">
        <v>D71</v>
      </c>
      <c r="AH71" s="33" t="str">
        <v>E71</v>
      </c>
      <c r="AI71" s="33" t="str">
        <v>Environmental Impact Assessment Team</v>
      </c>
      <c r="AJ71" s="33" t="str">
        <v>Plan</v>
      </c>
      <c r="AK71" s="33" t="str">
        <v>Actuals</v>
      </c>
      <c r="AL71" s="33" t="str">
        <v>Delta</v>
      </c>
    </row>
    <row r="72" spans="2:38" ht="31.2">
      <c r="B72"/>
      <c r="C72"/>
      <c r="I72" s="21" t="str">
        <v>Nia Okafor</v>
      </c>
      <c r="J72" s="21" t="str">
        <v>Payload Scientist</v>
      </c>
      <c r="K72" s="21">
        <v>45706</v>
      </c>
      <c r="L72" s="21">
        <v>8</v>
      </c>
      <c r="M72" s="60"/>
      <c r="AA72" s="33" t="str">
        <v>B72</v>
      </c>
      <c r="AB72" s="33" t="str">
        <v>Carrington, Mason</v>
      </c>
      <c r="AC72" s="67"/>
      <c r="AE72" s="33" t="str">
        <v>B72</v>
      </c>
      <c r="AF72" s="33" t="str">
        <v>C72</v>
      </c>
      <c r="AG72" s="33" t="str">
        <v>D72</v>
      </c>
      <c r="AH72" s="33" t="str">
        <v>E72</v>
      </c>
      <c r="AI72" s="33" t="str">
        <v>Carrington, Mason</v>
      </c>
      <c r="AJ72" s="33">
        <v>130</v>
      </c>
      <c r="AK72" s="33">
        <v>133</v>
      </c>
      <c r="AL72" s="33">
        <v>3</v>
      </c>
    </row>
    <row r="73" spans="2:38" ht="31.2">
      <c r="B73"/>
      <c r="C73"/>
      <c r="I73" s="21" t="str">
        <v>Nia Okafor</v>
      </c>
      <c r="J73" s="21" t="str">
        <v>Payload Scientist</v>
      </c>
      <c r="K73" s="21">
        <v>45707</v>
      </c>
      <c r="L73" s="21">
        <v>3</v>
      </c>
      <c r="M73" s="60"/>
      <c r="AA73" s="33" t="str">
        <v>B73</v>
      </c>
      <c r="AB73" s="33" t="str">
        <v>Ford, Sebastian</v>
      </c>
      <c r="AC73" s="67"/>
      <c r="AE73" s="33" t="str">
        <v>B73</v>
      </c>
      <c r="AF73" s="33" t="str">
        <v>C73</v>
      </c>
      <c r="AG73" s="33" t="str">
        <v>D73</v>
      </c>
      <c r="AH73" s="33" t="str">
        <v>E73</v>
      </c>
      <c r="AI73" s="33" t="str">
        <v>Ford, Sebastian</v>
      </c>
      <c r="AJ73" s="33">
        <v>115</v>
      </c>
      <c r="AK73" s="33">
        <v>120</v>
      </c>
      <c r="AL73" s="33">
        <v>5</v>
      </c>
    </row>
    <row r="74" spans="2:38" ht="31.2">
      <c r="B74"/>
      <c r="C74"/>
      <c r="I74" s="21" t="str">
        <v>Nia Okafor</v>
      </c>
      <c r="J74" s="21" t="str">
        <v>Payload Scientist</v>
      </c>
      <c r="K74" s="21">
        <v>45708</v>
      </c>
      <c r="L74" s="21">
        <v>6</v>
      </c>
      <c r="M74" s="60"/>
      <c r="AA74" s="33" t="str">
        <v>B74</v>
      </c>
      <c r="AB74" s="33" t="str">
        <v>Thornton, Aria</v>
      </c>
      <c r="AC74" s="67"/>
      <c r="AE74" s="33" t="str">
        <v>B74</v>
      </c>
      <c r="AF74" s="33" t="str">
        <v>C74</v>
      </c>
      <c r="AG74" s="33" t="str">
        <v>D74</v>
      </c>
      <c r="AH74" s="33" t="str">
        <v>E74</v>
      </c>
      <c r="AI74" s="33" t="str">
        <v>Thornton, Aria</v>
      </c>
      <c r="AJ74" s="33">
        <v>115</v>
      </c>
      <c r="AK74" s="33">
        <v>115</v>
      </c>
      <c r="AL74" s="33">
        <v>0</v>
      </c>
    </row>
    <row r="75" spans="2:38" ht="31.2">
      <c r="B75"/>
      <c r="C75"/>
      <c r="I75" s="21" t="str">
        <v>Nia Okafor</v>
      </c>
      <c r="J75" s="21" t="str">
        <v>Payload Scientist</v>
      </c>
      <c r="K75" s="21">
        <v>45712</v>
      </c>
      <c r="L75" s="21">
        <v>4</v>
      </c>
      <c r="M75" s="60"/>
      <c r="AA75" s="33" t="str">
        <v>B75</v>
      </c>
      <c r="AB75" s="33" t="str">
        <v/>
      </c>
      <c r="AC75" s="67"/>
      <c r="AE75" s="33" t="str">
        <v>B75</v>
      </c>
      <c r="AF75" s="33" t="str">
        <v>C75</v>
      </c>
      <c r="AG75" s="33" t="str">
        <v>D75</v>
      </c>
      <c r="AH75" s="33" t="str">
        <v>E75</v>
      </c>
      <c r="AI75" s="33" t="str">
        <v/>
      </c>
      <c r="AJ75" s="33" t="str">
        <v/>
      </c>
      <c r="AK75" s="33" t="str">
        <v/>
      </c>
      <c r="AL75" s="33" t="str">
        <v/>
      </c>
    </row>
    <row r="76" spans="2:38" ht="31.2">
      <c r="B76"/>
      <c r="C76"/>
      <c r="I76" s="21" t="str">
        <v>Nia Okafor</v>
      </c>
      <c r="J76" s="21" t="str">
        <v>Payload Scientist</v>
      </c>
      <c r="K76" s="21">
        <v>45713</v>
      </c>
      <c r="L76" s="21">
        <v>8</v>
      </c>
      <c r="M76" s="60"/>
      <c r="AA76" s="33" t="str">
        <v>B76</v>
      </c>
      <c r="AB76" s="33" t="str">
        <v>Weapons &amp; Defense Systems Team</v>
      </c>
      <c r="AC76" s="67"/>
      <c r="AE76" s="33" t="str">
        <v>B76</v>
      </c>
      <c r="AF76" s="33" t="str">
        <v>C76</v>
      </c>
      <c r="AG76" s="33" t="str">
        <v>D76</v>
      </c>
      <c r="AH76" s="33" t="str">
        <v>E76</v>
      </c>
      <c r="AI76" s="33" t="str">
        <v>Weapons &amp; Defense Systems Team</v>
      </c>
      <c r="AJ76" s="33" t="str">
        <v>Plan</v>
      </c>
      <c r="AK76" s="33" t="str">
        <v>Actuals</v>
      </c>
      <c r="AL76" s="33" t="str">
        <v>Delta</v>
      </c>
    </row>
    <row r="77" spans="2:38" ht="31.2">
      <c r="B77"/>
      <c r="C77"/>
      <c r="I77" s="21" t="str">
        <v>Nia Okafor</v>
      </c>
      <c r="J77" s="21" t="str">
        <v>Payload Scientist</v>
      </c>
      <c r="K77" s="21">
        <v>45719</v>
      </c>
      <c r="L77" s="21">
        <v>3</v>
      </c>
      <c r="M77" s="60"/>
      <c r="AA77" s="33" t="str">
        <v>B77</v>
      </c>
      <c r="AB77" s="33" t="str">
        <v>Hassan, Jamal</v>
      </c>
      <c r="AC77" s="67"/>
      <c r="AE77" s="33" t="str">
        <v>B77</v>
      </c>
      <c r="AF77" s="33" t="str">
        <v>C77</v>
      </c>
      <c r="AG77" s="33" t="str">
        <v>D77</v>
      </c>
      <c r="AH77" s="33" t="str">
        <v>E77</v>
      </c>
      <c r="AI77" s="33" t="str">
        <v>Hassan, Jamal</v>
      </c>
      <c r="AJ77" s="33">
        <v>100</v>
      </c>
      <c r="AK77" s="33">
        <v>99</v>
      </c>
      <c r="AL77" s="33">
        <v>1</v>
      </c>
    </row>
    <row r="78" spans="2:38" ht="31.2">
      <c r="B78"/>
      <c r="C78"/>
      <c r="I78" s="21" t="str">
        <v>Nia Okafor</v>
      </c>
      <c r="J78" s="21" t="str">
        <v>Payload Scientist</v>
      </c>
      <c r="K78" s="21">
        <v>45721</v>
      </c>
      <c r="L78" s="21">
        <v>7</v>
      </c>
      <c r="M78" s="60"/>
      <c r="AA78" s="33" t="str">
        <v>B78</v>
      </c>
      <c r="AB78" s="33" t="str">
        <v>Nakamura, Akira</v>
      </c>
      <c r="AC78" s="67"/>
      <c r="AE78" s="33" t="str">
        <v>B78</v>
      </c>
      <c r="AF78" s="33" t="str">
        <v>C78</v>
      </c>
      <c r="AG78" s="33" t="str">
        <v>D78</v>
      </c>
      <c r="AH78" s="33" t="str">
        <v>E78</v>
      </c>
      <c r="AI78" s="33" t="str">
        <v>Nakamura, Akira</v>
      </c>
      <c r="AJ78" s="33">
        <v>105</v>
      </c>
      <c r="AK78" s="33">
        <v>111</v>
      </c>
      <c r="AL78" s="33">
        <v>6</v>
      </c>
    </row>
    <row r="79" spans="2:38" ht="31.2">
      <c r="B79"/>
      <c r="C79"/>
      <c r="I79" s="21" t="str">
        <v>Nia Okafor</v>
      </c>
      <c r="J79" s="21" t="str">
        <v>Payload Scientist</v>
      </c>
      <c r="K79" s="21">
        <v>45728</v>
      </c>
      <c r="L79" s="21">
        <v>8</v>
      </c>
      <c r="M79" s="60"/>
      <c r="AA79" s="33" t="str">
        <v>B79</v>
      </c>
      <c r="AB79" s="33" t="str">
        <v>Rockwell, Daniel</v>
      </c>
      <c r="AC79" s="67"/>
      <c r="AE79" s="33" t="str">
        <v>B79</v>
      </c>
      <c r="AF79" s="33" t="str">
        <v>C79</v>
      </c>
      <c r="AG79" s="33" t="str">
        <v>D79</v>
      </c>
      <c r="AH79" s="33" t="str">
        <v>E79</v>
      </c>
      <c r="AI79" s="33" t="str">
        <v>Rockwell, Daniel</v>
      </c>
      <c r="AJ79" s="33">
        <v>125</v>
      </c>
      <c r="AK79" s="33">
        <v>109</v>
      </c>
      <c r="AL79" s="33">
        <v>16</v>
      </c>
    </row>
    <row r="80" spans="2:38" ht="31.2">
      <c r="B80"/>
      <c r="C80"/>
      <c r="I80" s="21" t="str">
        <v>Nia Okafor</v>
      </c>
      <c r="J80" s="21" t="str">
        <v>Payload Scientist</v>
      </c>
      <c r="K80" s="21">
        <v>45729</v>
      </c>
      <c r="L80" s="21">
        <v>2</v>
      </c>
      <c r="M80" s="60"/>
      <c r="AA80" s="33" t="str">
        <v>B80</v>
      </c>
      <c r="AB80" s="33" t="str">
        <v>Tsukuda, Rin</v>
      </c>
      <c r="AC80" s="67"/>
      <c r="AE80" s="33" t="str">
        <v>B80</v>
      </c>
      <c r="AF80" s="33" t="str">
        <v>C80</v>
      </c>
      <c r="AG80" s="33" t="str">
        <v>D80</v>
      </c>
      <c r="AH80" s="33" t="str">
        <v>E80</v>
      </c>
      <c r="AI80" s="33" t="str">
        <v>Tsukuda, Rin</v>
      </c>
      <c r="AJ80" s="33">
        <v>60</v>
      </c>
      <c r="AK80" s="33">
        <v>58</v>
      </c>
      <c r="AL80" s="33">
        <v>2</v>
      </c>
    </row>
    <row r="81" spans="2:38" ht="31.2">
      <c r="B81"/>
      <c r="C81"/>
      <c r="I81" s="21" t="str">
        <v>Nia Okafor</v>
      </c>
      <c r="J81" s="21" t="str">
        <v>Payload Scientist</v>
      </c>
      <c r="K81" s="21">
        <v>45733</v>
      </c>
      <c r="L81" s="21">
        <v>5</v>
      </c>
      <c r="M81" s="60"/>
      <c r="AA81" s="33" t="str">
        <v>B81</v>
      </c>
      <c r="AB81" s="33" t="str">
        <v>Whitmore, Ella</v>
      </c>
      <c r="AC81" s="67"/>
      <c r="AE81" s="33" t="str">
        <v>B81</v>
      </c>
      <c r="AF81" s="33" t="str">
        <v>C81</v>
      </c>
      <c r="AG81" s="33" t="str">
        <v>D81</v>
      </c>
      <c r="AH81" s="33" t="str">
        <v>E81</v>
      </c>
      <c r="AI81" s="33" t="str">
        <v>Whitmore, Ella</v>
      </c>
      <c r="AJ81" s="33">
        <v>130</v>
      </c>
      <c r="AK81" s="33">
        <v>129</v>
      </c>
      <c r="AL81" s="33">
        <v>1</v>
      </c>
    </row>
    <row r="82" spans="2:38" ht="31.2">
      <c r="B82"/>
      <c r="C82"/>
      <c r="I82" s="21" t="str">
        <v>Nia Okafor</v>
      </c>
      <c r="J82" s="21" t="str">
        <v>Payload Scientist</v>
      </c>
      <c r="K82" s="21">
        <v>45734</v>
      </c>
      <c r="L82" s="21">
        <v>3</v>
      </c>
      <c r="M82" s="60"/>
      <c r="AA82" s="33" t="str">
        <v>B82</v>
      </c>
      <c r="AB82" s="33" t="str">
        <v/>
      </c>
      <c r="AC82" s="67"/>
      <c r="AE82" s="33" t="str">
        <v>B82</v>
      </c>
      <c r="AF82" s="33" t="str">
        <v>C82</v>
      </c>
      <c r="AG82" s="33" t="str">
        <v>D82</v>
      </c>
      <c r="AH82" s="33" t="str">
        <v>E82</v>
      </c>
      <c r="AI82" s="33" t="str">
        <v/>
      </c>
      <c r="AJ82" s="33" t="str">
        <v/>
      </c>
      <c r="AK82" s="33" t="str">
        <v/>
      </c>
      <c r="AL82" s="33" t="str">
        <v/>
      </c>
    </row>
    <row r="83" spans="2:38" ht="31.2">
      <c r="B83"/>
      <c r="C83"/>
      <c r="I83" s="21" t="str">
        <v>Nia Okafor</v>
      </c>
      <c r="J83" s="21" t="str">
        <v>Payload Scientist</v>
      </c>
      <c r="K83" s="21">
        <v>45743</v>
      </c>
      <c r="L83" s="21">
        <v>5</v>
      </c>
      <c r="M83" s="60"/>
    </row>
    <row r="84" spans="2:38" ht="31.2">
      <c r="B84"/>
      <c r="C84"/>
      <c r="I84" s="21" t="str">
        <v>Nia Okafor</v>
      </c>
      <c r="J84" s="21" t="str">
        <v>Payload Scientist</v>
      </c>
      <c r="K84" s="21">
        <v>45747</v>
      </c>
      <c r="L84" s="21">
        <v>2</v>
      </c>
      <c r="M84" s="60"/>
    </row>
    <row r="85" spans="2:38">
      <c r="B85"/>
      <c r="C85"/>
      <c r="I85" s="21" t="str">
        <v>Rin Tsukuda</v>
      </c>
      <c r="J85" s="21" t="str">
        <v>Ballistic Engineer</v>
      </c>
      <c r="K85" s="21">
        <v>45660</v>
      </c>
      <c r="L85" s="21">
        <v>1</v>
      </c>
      <c r="M85" s="60"/>
    </row>
    <row r="86" spans="2:38">
      <c r="B86"/>
      <c r="C86"/>
      <c r="I86" s="21" t="str">
        <v>Rin Tsukuda</v>
      </c>
      <c r="J86" s="21" t="str">
        <v>Ballistic Engineer</v>
      </c>
      <c r="K86" s="21">
        <v>45667</v>
      </c>
      <c r="L86" s="21">
        <v>6</v>
      </c>
      <c r="M86" s="60"/>
    </row>
    <row r="87" spans="2:38">
      <c r="B87"/>
      <c r="C87"/>
      <c r="I87" s="21" t="str">
        <v>Rin Tsukuda</v>
      </c>
      <c r="J87" s="21" t="str">
        <v>Ballistic Engineer</v>
      </c>
      <c r="K87" s="21">
        <v>45670</v>
      </c>
      <c r="L87" s="21">
        <v>2</v>
      </c>
      <c r="M87" s="60"/>
    </row>
    <row r="88" spans="2:38">
      <c r="B88"/>
      <c r="C88"/>
      <c r="I88" s="21" t="str">
        <v>Rin Tsukuda</v>
      </c>
      <c r="J88" s="21" t="str">
        <v>Ballistic Engineer</v>
      </c>
      <c r="K88" s="21">
        <v>45679</v>
      </c>
      <c r="L88" s="21">
        <v>4</v>
      </c>
      <c r="M88" s="60"/>
    </row>
    <row r="89" spans="2:38">
      <c r="B89"/>
      <c r="C89"/>
      <c r="I89" s="21" t="str">
        <v>Rin Tsukuda</v>
      </c>
      <c r="J89" s="21" t="str">
        <v>Ballistic Engineer</v>
      </c>
      <c r="K89" s="21">
        <v>45685</v>
      </c>
      <c r="L89" s="21">
        <v>7</v>
      </c>
      <c r="M89" s="60"/>
    </row>
    <row r="90" spans="2:38">
      <c r="B90"/>
      <c r="C90"/>
      <c r="I90" s="21" t="str">
        <v>Rin Tsukuda</v>
      </c>
      <c r="J90" s="21" t="str">
        <v>Ballistic Engineer</v>
      </c>
      <c r="K90" s="21">
        <v>45702</v>
      </c>
      <c r="L90" s="21">
        <v>5</v>
      </c>
      <c r="M90" s="60"/>
    </row>
    <row r="91" spans="2:38">
      <c r="B91"/>
      <c r="C91"/>
      <c r="I91" s="21" t="str">
        <v>Rin Tsukuda</v>
      </c>
      <c r="J91" s="21" t="str">
        <v>Ballistic Engineer</v>
      </c>
      <c r="K91" s="21">
        <v>45705</v>
      </c>
      <c r="L91" s="21">
        <v>8</v>
      </c>
      <c r="M91" s="60"/>
    </row>
    <row r="92" spans="2:38">
      <c r="B92"/>
      <c r="C92"/>
      <c r="I92" s="21" t="str">
        <v>Rin Tsukuda</v>
      </c>
      <c r="J92" s="21" t="str">
        <v>Ballistic Engineer</v>
      </c>
      <c r="K92" s="21">
        <v>45707</v>
      </c>
      <c r="L92" s="21">
        <v>8</v>
      </c>
      <c r="M92" s="60"/>
    </row>
    <row r="93" spans="2:38">
      <c r="B93"/>
      <c r="C93"/>
      <c r="I93" s="21" t="str">
        <v>Rin Tsukuda</v>
      </c>
      <c r="J93" s="21" t="str">
        <v>Ballistic Engineer</v>
      </c>
      <c r="K93" s="21">
        <v>45709</v>
      </c>
      <c r="L93" s="21">
        <v>6</v>
      </c>
      <c r="M93" s="60"/>
    </row>
    <row r="94" spans="2:38">
      <c r="B94"/>
      <c r="C94"/>
      <c r="I94" s="21" t="str">
        <v>Rin Tsukuda</v>
      </c>
      <c r="J94" s="21" t="str">
        <v>Ballistic Engineer</v>
      </c>
      <c r="K94" s="21">
        <v>45714</v>
      </c>
      <c r="L94" s="21">
        <v>3</v>
      </c>
      <c r="M94" s="60"/>
    </row>
    <row r="95" spans="2:38">
      <c r="B95"/>
      <c r="C95"/>
      <c r="I95" s="21" t="str">
        <v>Rin Tsukuda</v>
      </c>
      <c r="J95" s="21" t="str">
        <v>Ballistic Engineer</v>
      </c>
      <c r="K95" s="21">
        <v>45715</v>
      </c>
      <c r="L95" s="21">
        <v>8</v>
      </c>
      <c r="M95" s="60"/>
    </row>
    <row r="96" spans="2:38">
      <c r="B96"/>
      <c r="C96"/>
      <c r="I96" s="21" t="str">
        <v>Rin Tsukuda</v>
      </c>
      <c r="J96" s="21" t="str">
        <v>Ballistic Engineer</v>
      </c>
      <c r="K96" s="21">
        <v>45719</v>
      </c>
      <c r="L96" s="21">
        <v>5</v>
      </c>
      <c r="M96" s="60"/>
    </row>
    <row r="97" spans="2:13">
      <c r="B97"/>
      <c r="C97"/>
      <c r="I97" s="21" t="str">
        <v>Rin Tsukuda</v>
      </c>
      <c r="J97" s="21" t="str">
        <v>Ballistic Engineer</v>
      </c>
      <c r="K97" s="21">
        <v>45721</v>
      </c>
      <c r="L97" s="21">
        <v>2</v>
      </c>
      <c r="M97" s="60"/>
    </row>
    <row r="98" spans="2:13">
      <c r="B98"/>
      <c r="C98"/>
      <c r="I98" s="21" t="str">
        <v>Rin Tsukuda</v>
      </c>
      <c r="J98" s="21" t="str">
        <v>Ballistic Engineer</v>
      </c>
      <c r="K98" s="21">
        <v>45722</v>
      </c>
      <c r="L98" s="21">
        <v>8</v>
      </c>
      <c r="M98" s="60"/>
    </row>
    <row r="99" spans="2:13">
      <c r="B99"/>
      <c r="C99"/>
      <c r="I99" s="21" t="str">
        <v>Rin Tsukuda</v>
      </c>
      <c r="J99" s="21" t="str">
        <v>Ballistic Engineer</v>
      </c>
      <c r="K99" s="21">
        <v>45727</v>
      </c>
      <c r="L99" s="21">
        <v>3</v>
      </c>
      <c r="M99" s="60"/>
    </row>
    <row r="100" spans="2:13">
      <c r="B100"/>
      <c r="C100"/>
      <c r="I100" s="21" t="str">
        <v>Rin Tsukuda</v>
      </c>
      <c r="J100" s="21" t="str">
        <v>Ballistic Engineer</v>
      </c>
      <c r="K100" s="21">
        <v>45728</v>
      </c>
      <c r="L100" s="21">
        <v>6</v>
      </c>
      <c r="M100" s="60"/>
    </row>
    <row r="101" spans="2:13">
      <c r="B101"/>
      <c r="C101"/>
      <c r="I101" s="21" t="str">
        <v>Rin Tsukuda</v>
      </c>
      <c r="J101" s="21" t="str">
        <v>Ballistic Engineer</v>
      </c>
      <c r="K101" s="21">
        <v>45730</v>
      </c>
      <c r="L101" s="21">
        <v>5</v>
      </c>
      <c r="M101" s="60"/>
    </row>
    <row r="102" spans="2:13">
      <c r="B102"/>
      <c r="C102"/>
      <c r="I102" s="21" t="str">
        <v>Rin Tsukuda</v>
      </c>
      <c r="J102" s="21" t="str">
        <v>Ballistic Engineer</v>
      </c>
      <c r="K102" s="21">
        <v>45740</v>
      </c>
      <c r="L102" s="21">
        <v>6</v>
      </c>
      <c r="M102" s="60"/>
    </row>
    <row r="103" spans="2:13">
      <c r="B103"/>
      <c r="C103"/>
      <c r="I103" s="21" t="str">
        <v>Rin Tsukuda</v>
      </c>
      <c r="J103" s="21" t="str">
        <v>Ballistic Engineer</v>
      </c>
      <c r="K103" s="21">
        <v>45741</v>
      </c>
      <c r="L103" s="21">
        <v>5</v>
      </c>
      <c r="M103" s="60"/>
    </row>
    <row r="104" spans="2:13">
      <c r="B104"/>
      <c r="C104"/>
      <c r="I104" s="21" t="str">
        <v>Rin Tsukuda</v>
      </c>
      <c r="J104" s="21" t="str">
        <v>Ballistic Engineer</v>
      </c>
      <c r="K104" s="21">
        <v>45744</v>
      </c>
      <c r="L104" s="21">
        <v>1</v>
      </c>
      <c r="M104" s="60"/>
    </row>
    <row r="105" spans="2:13">
      <c r="B105"/>
      <c r="C105"/>
      <c r="I105" s="21"/>
      <c r="J105" s="21"/>
      <c r="K105" s="21"/>
    </row>
    <row r="106" spans="2:13">
      <c r="B106"/>
      <c r="C106"/>
      <c r="I106" s="21"/>
      <c r="J106" s="21"/>
      <c r="K106" s="21"/>
    </row>
    <row r="107" spans="2:13">
      <c r="B107"/>
      <c r="C107"/>
      <c r="I107" s="21"/>
      <c r="J107" s="21"/>
      <c r="K107" s="21"/>
    </row>
    <row r="108" spans="2:13">
      <c r="B108"/>
      <c r="C108"/>
      <c r="I108" s="21"/>
      <c r="J108" s="21"/>
      <c r="K108" s="21"/>
    </row>
    <row r="109" spans="2:13">
      <c r="B109"/>
      <c r="C109"/>
      <c r="I109" s="21"/>
      <c r="J109" s="21"/>
      <c r="K109" s="21"/>
    </row>
    <row r="110" spans="2:13">
      <c r="B110"/>
      <c r="C110"/>
      <c r="I110" s="21"/>
      <c r="J110" s="21"/>
      <c r="K110" s="21"/>
    </row>
    <row r="111" spans="2:13">
      <c r="B111"/>
      <c r="C111"/>
      <c r="I111" s="21"/>
      <c r="J111" s="21"/>
      <c r="K111" s="21"/>
    </row>
    <row r="112" spans="2:13">
      <c r="B112"/>
      <c r="C112"/>
      <c r="I112" s="21"/>
      <c r="J112" s="21"/>
      <c r="K112" s="21"/>
    </row>
    <row r="113" spans="2:11">
      <c r="B113"/>
      <c r="C113"/>
      <c r="I113" s="21"/>
      <c r="J113" s="21"/>
      <c r="K113" s="21"/>
    </row>
    <row r="114" spans="2:11">
      <c r="B114"/>
      <c r="C114"/>
      <c r="I114" s="21"/>
      <c r="J114" s="21"/>
      <c r="K114" s="21"/>
    </row>
    <row r="115" spans="2:11">
      <c r="B115"/>
      <c r="C115"/>
      <c r="I115" s="21"/>
      <c r="J115" s="21"/>
      <c r="K115" s="21"/>
    </row>
    <row r="116" spans="2:11">
      <c r="B116"/>
      <c r="C116"/>
      <c r="I116" s="21"/>
      <c r="J116" s="21"/>
      <c r="K116" s="21"/>
    </row>
    <row r="117" spans="2:11">
      <c r="B117"/>
      <c r="C117"/>
      <c r="I117" s="21"/>
      <c r="J117" s="21"/>
      <c r="K117" s="21"/>
    </row>
    <row r="118" spans="2:11">
      <c r="B118"/>
      <c r="C118"/>
      <c r="I118" s="21"/>
      <c r="J118" s="21"/>
      <c r="K118" s="21"/>
    </row>
    <row r="119" spans="2:11">
      <c r="B119"/>
      <c r="C119"/>
      <c r="I119" s="21"/>
      <c r="J119" s="21"/>
      <c r="K119" s="21"/>
    </row>
    <row r="120" spans="2:11">
      <c r="B120"/>
      <c r="C120"/>
      <c r="I120" s="21"/>
      <c r="J120" s="21"/>
      <c r="K120" s="21"/>
    </row>
    <row r="121" spans="2:11">
      <c r="B121"/>
      <c r="C121"/>
      <c r="I121" s="21"/>
      <c r="J121" s="21"/>
      <c r="K121" s="21"/>
    </row>
    <row r="122" spans="2:11">
      <c r="B122"/>
      <c r="C122"/>
      <c r="I122" s="21"/>
      <c r="J122" s="21"/>
      <c r="K122" s="21"/>
    </row>
    <row r="123" spans="2:11">
      <c r="B123"/>
      <c r="C123"/>
      <c r="I123" s="21"/>
      <c r="J123" s="21"/>
      <c r="K123" s="21"/>
    </row>
    <row r="124" spans="2:11">
      <c r="B124"/>
      <c r="C124"/>
      <c r="I124" s="21"/>
      <c r="J124" s="21"/>
      <c r="K124" s="21"/>
    </row>
    <row r="125" spans="2:11">
      <c r="B125"/>
      <c r="C125"/>
      <c r="I125" s="21"/>
      <c r="J125" s="21"/>
      <c r="K125" s="21"/>
    </row>
    <row r="126" spans="2:11">
      <c r="B126"/>
      <c r="C126"/>
      <c r="I126" s="21"/>
      <c r="J126" s="21"/>
      <c r="K126" s="21"/>
    </row>
    <row r="127" spans="2:11">
      <c r="B127"/>
      <c r="C127"/>
      <c r="I127" s="21"/>
      <c r="J127" s="21"/>
      <c r="K127" s="21"/>
    </row>
    <row r="128" spans="2:11">
      <c r="B128"/>
      <c r="C128"/>
      <c r="I128" s="21"/>
      <c r="J128" s="21"/>
      <c r="K128" s="21"/>
    </row>
    <row r="129" spans="2:11">
      <c r="B129"/>
      <c r="C129"/>
      <c r="I129" s="21"/>
      <c r="J129" s="21"/>
      <c r="K129" s="21"/>
    </row>
    <row r="130" spans="2:11">
      <c r="B130"/>
      <c r="C130"/>
      <c r="I130" s="21"/>
      <c r="J130" s="21"/>
      <c r="K130" s="21"/>
    </row>
    <row r="131" spans="2:11">
      <c r="B131"/>
      <c r="C131"/>
      <c r="I131" s="21"/>
      <c r="J131" s="21"/>
      <c r="K131" s="21"/>
    </row>
    <row r="132" spans="2:11">
      <c r="B132"/>
      <c r="C132"/>
      <c r="I132" s="21"/>
      <c r="J132" s="21"/>
      <c r="K132" s="21"/>
    </row>
    <row r="133" spans="2:11">
      <c r="B133"/>
      <c r="C133"/>
      <c r="I133" s="21"/>
      <c r="J133" s="21"/>
      <c r="K133" s="21"/>
    </row>
    <row r="134" spans="2:11">
      <c r="B134"/>
      <c r="C134"/>
      <c r="I134" s="21"/>
      <c r="J134" s="21"/>
      <c r="K134" s="21"/>
    </row>
    <row r="135" spans="2:11">
      <c r="B135"/>
      <c r="C135"/>
      <c r="I135" s="21"/>
      <c r="J135" s="21"/>
      <c r="K135" s="21"/>
    </row>
    <row r="136" spans="2:11">
      <c r="B136"/>
      <c r="C136"/>
      <c r="I136" s="21"/>
      <c r="J136" s="21"/>
      <c r="K136" s="21"/>
    </row>
    <row r="137" spans="2:11">
      <c r="B137"/>
      <c r="C137"/>
      <c r="I137" s="21"/>
      <c r="J137" s="21"/>
      <c r="K137" s="21"/>
    </row>
    <row r="138" spans="2:11">
      <c r="B138"/>
      <c r="C138"/>
      <c r="I138" s="21"/>
      <c r="J138" s="21"/>
      <c r="K138" s="21"/>
    </row>
    <row r="139" spans="2:11">
      <c r="B139"/>
      <c r="C139"/>
      <c r="I139" s="21"/>
      <c r="J139" s="21"/>
      <c r="K139" s="21"/>
    </row>
    <row r="140" spans="2:11">
      <c r="B140"/>
      <c r="C140"/>
      <c r="I140" s="21"/>
      <c r="J140" s="21"/>
      <c r="K140" s="21"/>
    </row>
    <row r="141" spans="2:11">
      <c r="B141"/>
      <c r="C141"/>
      <c r="I141" s="21"/>
      <c r="J141" s="21"/>
      <c r="K141" s="21"/>
    </row>
    <row r="142" spans="2:11">
      <c r="B142"/>
      <c r="C142"/>
      <c r="I142" s="21"/>
      <c r="J142" s="21"/>
      <c r="K142" s="21"/>
    </row>
    <row r="143" spans="2:11">
      <c r="B143"/>
      <c r="C143"/>
      <c r="I143" s="21"/>
      <c r="J143" s="21"/>
      <c r="K143" s="21"/>
    </row>
    <row r="144" spans="2:11">
      <c r="B144"/>
      <c r="C144"/>
      <c r="I144" s="21"/>
      <c r="J144" s="21"/>
      <c r="K144" s="21"/>
    </row>
    <row r="145" spans="2:11">
      <c r="B145"/>
      <c r="C145"/>
      <c r="I145" s="21"/>
      <c r="J145" s="21"/>
      <c r="K145" s="21"/>
    </row>
    <row r="146" spans="2:11">
      <c r="B146"/>
      <c r="C146"/>
      <c r="I146" s="21"/>
      <c r="J146" s="21"/>
      <c r="K146" s="21"/>
    </row>
    <row r="147" spans="2:11">
      <c r="B147"/>
      <c r="C147"/>
      <c r="I147" s="21"/>
      <c r="J147" s="21"/>
      <c r="K147" s="21"/>
    </row>
    <row r="148" spans="2:11">
      <c r="B148"/>
      <c r="C148"/>
      <c r="I148" s="21"/>
      <c r="J148" s="21"/>
      <c r="K148" s="21"/>
    </row>
    <row r="149" spans="2:11">
      <c r="B149"/>
      <c r="C149"/>
      <c r="I149" s="21"/>
      <c r="J149" s="21"/>
      <c r="K149" s="21"/>
    </row>
    <row r="150" spans="2:11">
      <c r="B150"/>
      <c r="C150"/>
      <c r="I150" s="21"/>
      <c r="J150" s="21"/>
      <c r="K150" s="21"/>
    </row>
    <row r="151" spans="2:11">
      <c r="B151"/>
      <c r="C151"/>
      <c r="I151" s="21"/>
      <c r="J151" s="21"/>
      <c r="K151" s="21"/>
    </row>
    <row r="152" spans="2:11">
      <c r="B152"/>
      <c r="C152"/>
      <c r="I152" s="21"/>
      <c r="J152" s="21"/>
      <c r="K152" s="21"/>
    </row>
    <row r="153" spans="2:11">
      <c r="B153"/>
      <c r="C153"/>
      <c r="I153" s="21"/>
      <c r="J153" s="21"/>
      <c r="K153" s="21"/>
    </row>
    <row r="154" spans="2:11">
      <c r="B154"/>
      <c r="C154"/>
      <c r="I154" s="21"/>
      <c r="J154" s="21"/>
      <c r="K154" s="21"/>
    </row>
    <row r="155" spans="2:11">
      <c r="B155"/>
      <c r="C155"/>
      <c r="I155" s="21"/>
      <c r="J155" s="21"/>
      <c r="K155" s="21"/>
    </row>
    <row r="156" spans="2:11">
      <c r="B156"/>
      <c r="C156"/>
      <c r="I156" s="21"/>
      <c r="J156" s="21"/>
      <c r="K156" s="21"/>
    </row>
    <row r="157" spans="2:11">
      <c r="B157"/>
      <c r="C157"/>
      <c r="I157" s="21"/>
      <c r="J157" s="21"/>
      <c r="K157" s="21"/>
    </row>
    <row r="158" spans="2:11">
      <c r="B158"/>
      <c r="C158"/>
      <c r="I158" s="21"/>
      <c r="J158" s="21"/>
      <c r="K158" s="21"/>
    </row>
    <row r="159" spans="2:11">
      <c r="B159"/>
      <c r="C159"/>
      <c r="I159" s="21"/>
      <c r="J159" s="21"/>
      <c r="K159" s="21"/>
    </row>
    <row r="160" spans="2:11">
      <c r="B160"/>
      <c r="C160"/>
      <c r="I160" s="21"/>
      <c r="J160" s="21"/>
      <c r="K160" s="21"/>
    </row>
    <row r="161" spans="2:11">
      <c r="B161"/>
      <c r="C161"/>
      <c r="I161" s="21"/>
      <c r="J161" s="21"/>
      <c r="K161" s="21"/>
    </row>
    <row r="162" spans="2:11">
      <c r="B162"/>
      <c r="C162"/>
      <c r="I162" s="21"/>
      <c r="J162" s="21"/>
      <c r="K162" s="21"/>
    </row>
    <row r="163" spans="2:11">
      <c r="B163"/>
      <c r="C163"/>
      <c r="I163" s="21"/>
      <c r="J163" s="21"/>
      <c r="K163" s="21"/>
    </row>
    <row r="164" spans="2:11">
      <c r="B164"/>
      <c r="C164"/>
      <c r="I164" s="21"/>
      <c r="J164" s="21"/>
      <c r="K164" s="21"/>
    </row>
    <row r="165" spans="2:11">
      <c r="B165"/>
      <c r="C165"/>
      <c r="I165" s="21"/>
      <c r="J165" s="21"/>
      <c r="K165" s="21"/>
    </row>
    <row r="166" spans="2:11">
      <c r="B166"/>
      <c r="C166"/>
      <c r="I166" s="21"/>
      <c r="J166" s="21"/>
      <c r="K166" s="21"/>
    </row>
    <row r="167" spans="2:11">
      <c r="B167"/>
      <c r="C167"/>
      <c r="I167" s="21"/>
      <c r="J167" s="21"/>
      <c r="K167" s="21"/>
    </row>
    <row r="168" spans="2:11">
      <c r="B168"/>
      <c r="C168"/>
      <c r="I168" s="21"/>
      <c r="J168" s="21"/>
      <c r="K168" s="21"/>
    </row>
    <row r="169" spans="2:11">
      <c r="B169"/>
      <c r="C169"/>
      <c r="I169" s="21"/>
      <c r="J169" s="21"/>
      <c r="K169" s="21"/>
    </row>
    <row r="170" spans="2:11">
      <c r="B170"/>
      <c r="C170"/>
      <c r="I170" s="21"/>
      <c r="J170" s="21"/>
      <c r="K170" s="21"/>
    </row>
    <row r="171" spans="2:11">
      <c r="B171"/>
      <c r="C171"/>
      <c r="I171" s="21"/>
      <c r="J171" s="21"/>
      <c r="K171" s="21"/>
    </row>
    <row r="172" spans="2:11">
      <c r="B172"/>
      <c r="C172"/>
      <c r="I172" s="21"/>
      <c r="J172" s="21"/>
      <c r="K172" s="21"/>
    </row>
    <row r="173" spans="2:11">
      <c r="B173"/>
      <c r="C173"/>
      <c r="I173" s="21"/>
      <c r="J173" s="21"/>
      <c r="K173" s="21"/>
    </row>
    <row r="174" spans="2:11">
      <c r="B174"/>
      <c r="C174"/>
      <c r="I174" s="21"/>
      <c r="J174" s="21"/>
      <c r="K174" s="21"/>
    </row>
    <row r="175" spans="2:11">
      <c r="B175"/>
      <c r="C175"/>
      <c r="I175" s="21"/>
      <c r="J175" s="21"/>
      <c r="K175" s="21"/>
    </row>
    <row r="176" spans="2:11">
      <c r="B176"/>
      <c r="C176"/>
      <c r="I176" s="21"/>
      <c r="J176" s="21"/>
      <c r="K176" s="21"/>
    </row>
    <row r="177" spans="2:11">
      <c r="B177"/>
      <c r="C177"/>
      <c r="I177" s="21"/>
      <c r="J177" s="21"/>
      <c r="K177" s="21"/>
    </row>
    <row r="178" spans="2:11">
      <c r="B178"/>
      <c r="C178"/>
      <c r="I178" s="21"/>
      <c r="J178" s="21"/>
      <c r="K178" s="21"/>
    </row>
    <row r="179" spans="2:11">
      <c r="B179"/>
      <c r="C179"/>
      <c r="I179" s="21"/>
      <c r="J179" s="21"/>
      <c r="K179" s="21"/>
    </row>
    <row r="180" spans="2:11">
      <c r="B180"/>
      <c r="C180"/>
      <c r="I180" s="21"/>
      <c r="J180" s="21"/>
      <c r="K180" s="21"/>
    </row>
    <row r="181" spans="2:11">
      <c r="B181"/>
      <c r="C181"/>
      <c r="I181" s="21"/>
      <c r="J181" s="21"/>
      <c r="K181" s="21"/>
    </row>
    <row r="182" spans="2:11">
      <c r="B182"/>
      <c r="C182"/>
      <c r="I182" s="21"/>
      <c r="J182" s="21"/>
      <c r="K182" s="21"/>
    </row>
    <row r="183" spans="2:11">
      <c r="B183"/>
      <c r="C183"/>
      <c r="I183" s="21"/>
      <c r="J183" s="21"/>
      <c r="K183" s="21"/>
    </row>
    <row r="184" spans="2:11">
      <c r="B184"/>
      <c r="C184"/>
      <c r="I184" s="21"/>
      <c r="J184" s="21"/>
      <c r="K184" s="21"/>
    </row>
    <row r="185" spans="2:11">
      <c r="B185"/>
      <c r="C185"/>
      <c r="I185" s="21"/>
      <c r="J185" s="21"/>
      <c r="K185" s="21"/>
    </row>
    <row r="186" spans="2:11">
      <c r="B186"/>
      <c r="C186"/>
      <c r="I186" s="21"/>
      <c r="J186" s="21"/>
      <c r="K186" s="21"/>
    </row>
    <row r="187" spans="2:11">
      <c r="B187"/>
      <c r="C187"/>
      <c r="I187" s="21"/>
      <c r="J187" s="21"/>
      <c r="K187" s="21"/>
    </row>
    <row r="188" spans="2:11">
      <c r="B188"/>
      <c r="C188"/>
      <c r="I188" s="21"/>
      <c r="J188" s="21"/>
      <c r="K188" s="21"/>
    </row>
    <row r="189" spans="2:11">
      <c r="B189"/>
      <c r="C189"/>
      <c r="I189" s="21"/>
      <c r="J189" s="21"/>
      <c r="K189" s="21"/>
    </row>
    <row r="190" spans="2:11">
      <c r="B190"/>
      <c r="C190"/>
      <c r="I190" s="21"/>
      <c r="J190" s="21"/>
      <c r="K190" s="21"/>
    </row>
    <row r="191" spans="2:11">
      <c r="B191"/>
      <c r="C191"/>
      <c r="I191" s="21"/>
      <c r="J191" s="21"/>
      <c r="K191" s="21"/>
    </row>
    <row r="192" spans="2:11">
      <c r="B192"/>
      <c r="C192"/>
      <c r="I192" s="21"/>
      <c r="J192" s="21"/>
      <c r="K192" s="21"/>
    </row>
    <row r="193" spans="2:11">
      <c r="B193"/>
      <c r="C193"/>
      <c r="I193" s="21"/>
      <c r="J193" s="21"/>
      <c r="K193" s="21"/>
    </row>
    <row r="194" spans="2:11">
      <c r="B194"/>
      <c r="C194"/>
      <c r="I194" s="21"/>
      <c r="J194" s="21"/>
      <c r="K194" s="21"/>
    </row>
    <row r="195" spans="2:11">
      <c r="B195"/>
      <c r="C195"/>
      <c r="I195" s="21"/>
      <c r="J195" s="21"/>
      <c r="K195" s="21"/>
    </row>
    <row r="196" spans="2:11">
      <c r="B196"/>
      <c r="C196"/>
      <c r="I196" s="21"/>
      <c r="J196" s="21"/>
      <c r="K196" s="21"/>
    </row>
    <row r="197" spans="2:11">
      <c r="B197"/>
      <c r="C197"/>
      <c r="I197" s="21"/>
      <c r="J197" s="21"/>
      <c r="K197" s="21"/>
    </row>
    <row r="198" spans="2:11">
      <c r="B198"/>
      <c r="C198"/>
      <c r="I198" s="21"/>
      <c r="J198" s="21"/>
      <c r="K198" s="21"/>
    </row>
    <row r="199" spans="2:11">
      <c r="B199"/>
      <c r="C199"/>
      <c r="I199" s="21"/>
      <c r="J199" s="21"/>
      <c r="K199" s="21"/>
    </row>
    <row r="200" spans="2:11">
      <c r="B200"/>
      <c r="C200"/>
      <c r="I200" s="21"/>
      <c r="J200" s="21"/>
      <c r="K200" s="21"/>
    </row>
    <row r="201" spans="2:11">
      <c r="B201"/>
      <c r="C201"/>
      <c r="I201" s="21"/>
      <c r="J201" s="21"/>
      <c r="K201" s="21"/>
    </row>
    <row r="202" spans="2:11">
      <c r="B202"/>
      <c r="C202"/>
      <c r="I202" s="21"/>
      <c r="J202" s="21"/>
      <c r="K202" s="21"/>
    </row>
    <row r="203" spans="2:11">
      <c r="B203"/>
      <c r="C203"/>
      <c r="I203" s="21"/>
      <c r="J203" s="21"/>
      <c r="K203" s="21"/>
    </row>
    <row r="204" spans="2:11">
      <c r="B204"/>
      <c r="C204"/>
      <c r="I204" s="21"/>
      <c r="J204" s="21"/>
      <c r="K204" s="21"/>
    </row>
    <row r="205" spans="2:11">
      <c r="B205"/>
      <c r="C205"/>
      <c r="I205" s="21"/>
      <c r="J205" s="21"/>
      <c r="K205" s="21"/>
    </row>
    <row r="206" spans="2:11">
      <c r="B206"/>
      <c r="C206"/>
      <c r="I206" s="21"/>
      <c r="J206" s="21"/>
      <c r="K206" s="21"/>
    </row>
    <row r="207" spans="2:11">
      <c r="B207"/>
      <c r="C207"/>
      <c r="I207" s="21"/>
      <c r="J207" s="21"/>
      <c r="K207" s="21"/>
    </row>
    <row r="208" spans="2:11">
      <c r="B208"/>
      <c r="C208"/>
      <c r="I208" s="21"/>
      <c r="J208" s="21"/>
      <c r="K208" s="21"/>
    </row>
    <row r="209" spans="2:11">
      <c r="B209"/>
      <c r="C209"/>
      <c r="I209" s="21"/>
      <c r="J209" s="21"/>
      <c r="K209" s="21"/>
    </row>
    <row r="210" spans="2:11">
      <c r="B210"/>
      <c r="C210"/>
      <c r="I210" s="21"/>
      <c r="J210" s="21"/>
      <c r="K210" s="21"/>
    </row>
    <row r="211" spans="2:11">
      <c r="B211"/>
      <c r="C211"/>
      <c r="I211" s="21"/>
      <c r="J211" s="21"/>
      <c r="K211" s="21"/>
    </row>
    <row r="212" spans="2:11">
      <c r="B212"/>
      <c r="C212"/>
      <c r="I212" s="21"/>
      <c r="J212" s="21"/>
      <c r="K212" s="21"/>
    </row>
    <row r="213" spans="2:11">
      <c r="B213"/>
      <c r="C213"/>
      <c r="I213" s="21"/>
      <c r="J213" s="21"/>
      <c r="K213" s="21"/>
    </row>
    <row r="214" spans="2:11">
      <c r="B214"/>
      <c r="C214"/>
      <c r="I214" s="21"/>
      <c r="J214" s="21"/>
      <c r="K214" s="21"/>
    </row>
    <row r="215" spans="2:11">
      <c r="B215"/>
      <c r="C215"/>
      <c r="I215" s="21"/>
      <c r="J215" s="21"/>
      <c r="K215" s="21"/>
    </row>
    <row r="216" spans="2:11">
      <c r="B216"/>
      <c r="C216"/>
      <c r="I216" s="21"/>
      <c r="J216" s="21"/>
      <c r="K216" s="21"/>
    </row>
    <row r="217" spans="2:11">
      <c r="B217"/>
      <c r="C217"/>
      <c r="I217" s="21"/>
      <c r="J217" s="21"/>
      <c r="K217" s="21"/>
    </row>
    <row r="218" spans="2:11">
      <c r="B218"/>
      <c r="C218"/>
      <c r="I218" s="21"/>
      <c r="J218" s="21"/>
      <c r="K218" s="21"/>
    </row>
    <row r="219" spans="2:11">
      <c r="B219"/>
      <c r="C219"/>
      <c r="I219" s="21"/>
      <c r="J219" s="21"/>
      <c r="K219" s="21"/>
    </row>
    <row r="220" spans="2:11">
      <c r="B220"/>
      <c r="C220"/>
      <c r="I220" s="21"/>
      <c r="J220" s="21"/>
      <c r="K220" s="21"/>
    </row>
    <row r="221" spans="2:11">
      <c r="B221"/>
      <c r="C221"/>
      <c r="I221" s="21"/>
      <c r="J221" s="21"/>
      <c r="K221" s="21"/>
    </row>
    <row r="222" spans="2:11">
      <c r="B222"/>
      <c r="C222"/>
      <c r="I222" s="21"/>
      <c r="J222" s="21"/>
      <c r="K222" s="21"/>
    </row>
    <row r="223" spans="2:11">
      <c r="B223"/>
      <c r="C223"/>
      <c r="I223" s="21"/>
      <c r="J223" s="21"/>
      <c r="K223" s="21"/>
    </row>
    <row r="224" spans="2:11">
      <c r="B224"/>
      <c r="C224"/>
      <c r="I224" s="21"/>
      <c r="J224" s="21"/>
      <c r="K224" s="21"/>
    </row>
    <row r="225" spans="2:11">
      <c r="B225"/>
      <c r="C225"/>
      <c r="I225" s="21"/>
      <c r="J225" s="21"/>
      <c r="K225" s="21"/>
    </row>
    <row r="226" spans="2:11">
      <c r="B226"/>
      <c r="C226"/>
      <c r="I226" s="21"/>
      <c r="J226" s="21"/>
      <c r="K226" s="21"/>
    </row>
    <row r="227" spans="2:11">
      <c r="B227"/>
      <c r="C227"/>
      <c r="I227" s="21"/>
      <c r="J227" s="21"/>
      <c r="K227" s="21"/>
    </row>
    <row r="228" spans="2:11">
      <c r="B228"/>
      <c r="C228"/>
      <c r="I228" s="21"/>
      <c r="J228" s="21"/>
      <c r="K228" s="21"/>
    </row>
    <row r="229" spans="2:11">
      <c r="B229"/>
      <c r="C229"/>
      <c r="I229" s="21"/>
      <c r="J229" s="21"/>
      <c r="K229" s="21"/>
    </row>
    <row r="230" spans="2:11">
      <c r="B230"/>
      <c r="C230"/>
      <c r="I230" s="21"/>
      <c r="J230" s="21"/>
      <c r="K230" s="21"/>
    </row>
    <row r="231" spans="2:11">
      <c r="B231"/>
      <c r="C231"/>
      <c r="I231" s="21"/>
      <c r="J231" s="21"/>
      <c r="K231" s="21"/>
    </row>
    <row r="232" spans="2:11">
      <c r="B232"/>
      <c r="C232"/>
      <c r="I232" s="21"/>
      <c r="J232" s="21"/>
      <c r="K232" s="21"/>
    </row>
    <row r="233" spans="2:11">
      <c r="B233"/>
      <c r="C233"/>
      <c r="I233" s="21"/>
      <c r="J233" s="21"/>
      <c r="K233" s="21"/>
    </row>
    <row r="234" spans="2:11">
      <c r="B234"/>
      <c r="C234"/>
      <c r="I234" s="21"/>
      <c r="J234" s="21"/>
      <c r="K234" s="21"/>
    </row>
    <row r="235" spans="2:11">
      <c r="B235"/>
      <c r="C235"/>
      <c r="I235" s="21"/>
      <c r="J235" s="21"/>
      <c r="K235" s="21"/>
    </row>
    <row r="236" spans="2:11">
      <c r="B236"/>
      <c r="C236"/>
      <c r="I236" s="21"/>
      <c r="J236" s="21"/>
      <c r="K236" s="21"/>
    </row>
    <row r="237" spans="2:11">
      <c r="B237"/>
      <c r="C237"/>
      <c r="I237" s="21"/>
      <c r="J237" s="21"/>
      <c r="K237" s="21"/>
    </row>
    <row r="238" spans="2:11">
      <c r="B238"/>
      <c r="C238"/>
      <c r="I238" s="21"/>
      <c r="J238" s="21"/>
      <c r="K238" s="21"/>
    </row>
    <row r="239" spans="2:11">
      <c r="B239"/>
      <c r="C239"/>
      <c r="I239" s="21"/>
      <c r="J239" s="21"/>
      <c r="K239" s="21"/>
    </row>
    <row r="240" spans="2:11">
      <c r="B240"/>
      <c r="C240"/>
      <c r="I240" s="21"/>
      <c r="J240" s="21"/>
      <c r="K240" s="21"/>
    </row>
    <row r="241" spans="2:11">
      <c r="B241"/>
      <c r="C241"/>
      <c r="I241" s="21"/>
      <c r="J241" s="21"/>
      <c r="K241" s="21"/>
    </row>
    <row r="242" spans="2:11">
      <c r="B242"/>
      <c r="C242"/>
      <c r="I242" s="21"/>
      <c r="J242" s="21"/>
      <c r="K242" s="21"/>
    </row>
    <row r="243" spans="2:11">
      <c r="B243"/>
      <c r="C243"/>
      <c r="I243" s="21"/>
      <c r="J243" s="21"/>
      <c r="K243" s="21"/>
    </row>
    <row r="244" spans="2:11">
      <c r="B244"/>
      <c r="C244"/>
      <c r="I244" s="21"/>
      <c r="J244" s="21"/>
      <c r="K244" s="21"/>
    </row>
    <row r="245" spans="2:11">
      <c r="B245"/>
      <c r="C245"/>
      <c r="I245" s="21"/>
      <c r="J245" s="21"/>
      <c r="K245" s="21"/>
    </row>
    <row r="246" spans="2:11">
      <c r="B246"/>
      <c r="C246"/>
      <c r="I246" s="21"/>
      <c r="J246" s="21"/>
      <c r="K246" s="21"/>
    </row>
    <row r="247" spans="2:11">
      <c r="B247"/>
      <c r="C247"/>
      <c r="I247" s="21"/>
      <c r="J247" s="21"/>
      <c r="K247" s="21"/>
    </row>
    <row r="248" spans="2:11">
      <c r="B248"/>
      <c r="C248"/>
      <c r="I248" s="21"/>
      <c r="J248" s="21"/>
      <c r="K248" s="21"/>
    </row>
    <row r="249" spans="2:11">
      <c r="B249"/>
      <c r="C249"/>
      <c r="I249" s="21"/>
      <c r="J249" s="21"/>
      <c r="K249" s="21"/>
    </row>
    <row r="250" spans="2:11">
      <c r="B250"/>
      <c r="C250"/>
      <c r="I250" s="21"/>
      <c r="J250" s="21"/>
      <c r="K250" s="21"/>
    </row>
    <row r="251" spans="2:11">
      <c r="B251"/>
      <c r="C251"/>
      <c r="I251" s="21"/>
      <c r="J251" s="21"/>
      <c r="K251" s="21"/>
    </row>
    <row r="252" spans="2:11">
      <c r="B252"/>
      <c r="C252"/>
      <c r="I252" s="21"/>
      <c r="J252" s="21"/>
      <c r="K252" s="21"/>
    </row>
    <row r="253" spans="2:11">
      <c r="B253"/>
      <c r="C253"/>
      <c r="I253" s="21"/>
      <c r="J253" s="21"/>
      <c r="K253" s="21"/>
    </row>
    <row r="254" spans="2:11">
      <c r="B254"/>
      <c r="C254"/>
      <c r="I254" s="21"/>
      <c r="J254" s="21"/>
      <c r="K254" s="21"/>
    </row>
    <row r="255" spans="2:11">
      <c r="B255"/>
      <c r="C255"/>
      <c r="I255" s="21"/>
      <c r="J255" s="21"/>
      <c r="K255" s="21"/>
    </row>
    <row r="256" spans="2:11">
      <c r="B256"/>
      <c r="C256"/>
      <c r="I256" s="21"/>
      <c r="J256" s="21"/>
      <c r="K256" s="21"/>
    </row>
    <row r="257" spans="2:11">
      <c r="B257"/>
      <c r="C257"/>
      <c r="I257" s="21"/>
      <c r="J257" s="21"/>
      <c r="K257" s="21"/>
    </row>
    <row r="258" spans="2:11">
      <c r="B258"/>
      <c r="C258"/>
      <c r="I258" s="21"/>
      <c r="J258" s="21"/>
      <c r="K258" s="21"/>
    </row>
    <row r="259" spans="2:11">
      <c r="B259"/>
      <c r="C259"/>
      <c r="I259" s="21"/>
      <c r="J259" s="21"/>
      <c r="K259" s="21"/>
    </row>
    <row r="260" spans="2:11">
      <c r="B260"/>
      <c r="C260"/>
      <c r="I260" s="21"/>
      <c r="J260" s="21"/>
      <c r="K260" s="21"/>
    </row>
    <row r="261" spans="2:11">
      <c r="B261"/>
      <c r="C261"/>
      <c r="I261" s="21"/>
      <c r="J261" s="21"/>
      <c r="K261" s="21"/>
    </row>
    <row r="262" spans="2:11">
      <c r="B262"/>
      <c r="C262"/>
      <c r="I262" s="21"/>
      <c r="J262" s="21"/>
      <c r="K262" s="21"/>
    </row>
    <row r="263" spans="2:11">
      <c r="B263"/>
      <c r="C263"/>
      <c r="I263" s="21"/>
      <c r="J263" s="21"/>
      <c r="K263" s="21"/>
    </row>
    <row r="264" spans="2:11">
      <c r="B264"/>
      <c r="C264"/>
      <c r="I264" s="21"/>
      <c r="J264" s="21"/>
      <c r="K264" s="21"/>
    </row>
    <row r="265" spans="2:11">
      <c r="B265"/>
      <c r="C265"/>
      <c r="I265" s="21"/>
      <c r="J265" s="21"/>
      <c r="K265" s="21"/>
    </row>
    <row r="266" spans="2:11">
      <c r="B266"/>
      <c r="C266"/>
      <c r="I266" s="21"/>
      <c r="J266" s="21"/>
      <c r="K266" s="21"/>
    </row>
    <row r="267" spans="2:11">
      <c r="B267"/>
      <c r="C267"/>
      <c r="I267" s="21"/>
      <c r="J267" s="21"/>
      <c r="K267" s="21"/>
    </row>
    <row r="268" spans="2:11">
      <c r="B268"/>
      <c r="C268"/>
      <c r="I268" s="21"/>
      <c r="J268" s="21"/>
      <c r="K268" s="21"/>
    </row>
    <row r="269" spans="2:11">
      <c r="B269"/>
      <c r="C269"/>
      <c r="I269" s="21"/>
      <c r="J269" s="21"/>
      <c r="K269" s="21"/>
    </row>
    <row r="270" spans="2:11">
      <c r="B270"/>
      <c r="C270"/>
      <c r="I270" s="21"/>
      <c r="J270" s="21"/>
      <c r="K270" s="21"/>
    </row>
    <row r="271" spans="2:11">
      <c r="B271"/>
      <c r="C271"/>
      <c r="I271" s="21"/>
      <c r="J271" s="21"/>
      <c r="K271" s="21"/>
    </row>
    <row r="272" spans="2:11">
      <c r="B272"/>
      <c r="C272"/>
      <c r="I272" s="21"/>
      <c r="J272" s="21"/>
      <c r="K272" s="21"/>
    </row>
    <row r="273" spans="2:11">
      <c r="B273"/>
      <c r="C273"/>
      <c r="I273" s="21"/>
      <c r="J273" s="21"/>
      <c r="K273" s="21"/>
    </row>
    <row r="274" spans="2:11">
      <c r="B274"/>
      <c r="C274"/>
      <c r="I274" s="21"/>
      <c r="J274" s="21"/>
      <c r="K274" s="21"/>
    </row>
    <row r="275" spans="2:11">
      <c r="B275"/>
      <c r="C275"/>
      <c r="I275" s="21"/>
      <c r="J275" s="21"/>
      <c r="K275" s="21"/>
    </row>
    <row r="276" spans="2:11">
      <c r="B276"/>
      <c r="C276"/>
      <c r="I276" s="21"/>
      <c r="J276" s="21"/>
      <c r="K276" s="21"/>
    </row>
    <row r="277" spans="2:11">
      <c r="B277"/>
      <c r="C277"/>
      <c r="I277" s="21"/>
      <c r="J277" s="21"/>
      <c r="K277" s="21"/>
    </row>
    <row r="278" spans="2:11">
      <c r="B278"/>
      <c r="C278"/>
      <c r="I278" s="21"/>
      <c r="J278" s="21"/>
      <c r="K278" s="21"/>
    </row>
    <row r="279" spans="2:11">
      <c r="B279"/>
      <c r="C279"/>
      <c r="I279" s="21"/>
      <c r="J279" s="21"/>
      <c r="K279" s="21"/>
    </row>
    <row r="280" spans="2:11">
      <c r="B280"/>
      <c r="C280"/>
      <c r="I280" s="21"/>
      <c r="J280" s="21"/>
      <c r="K280" s="21"/>
    </row>
    <row r="281" spans="2:11">
      <c r="B281"/>
      <c r="C281"/>
      <c r="I281" s="21"/>
      <c r="J281" s="21"/>
      <c r="K281" s="21"/>
    </row>
    <row r="282" spans="2:11">
      <c r="B282"/>
      <c r="C282"/>
      <c r="I282" s="21"/>
      <c r="J282" s="21"/>
      <c r="K282" s="21"/>
    </row>
    <row r="283" spans="2:11">
      <c r="B283"/>
      <c r="C283"/>
      <c r="I283" s="21"/>
      <c r="J283" s="21"/>
      <c r="K283" s="21"/>
    </row>
    <row r="284" spans="2:11">
      <c r="B284"/>
      <c r="C284"/>
      <c r="I284" s="21"/>
      <c r="J284" s="21"/>
      <c r="K284" s="21"/>
    </row>
    <row r="285" spans="2:11">
      <c r="B285"/>
      <c r="C285"/>
      <c r="I285" s="21"/>
      <c r="J285" s="21"/>
      <c r="K285" s="21"/>
    </row>
    <row r="286" spans="2:11">
      <c r="B286"/>
      <c r="C286"/>
      <c r="I286" s="21"/>
      <c r="J286" s="21"/>
      <c r="K286" s="21"/>
    </row>
    <row r="287" spans="2:11">
      <c r="B287"/>
      <c r="C287"/>
      <c r="I287" s="21"/>
      <c r="J287" s="21"/>
      <c r="K287" s="21"/>
    </row>
    <row r="288" spans="2:11">
      <c r="B288"/>
      <c r="C288"/>
      <c r="I288" s="21"/>
      <c r="J288" s="21"/>
      <c r="K288" s="21"/>
    </row>
    <row r="289" spans="2:11">
      <c r="B289"/>
      <c r="C289"/>
      <c r="I289" s="21"/>
      <c r="J289" s="21"/>
      <c r="K289" s="21"/>
    </row>
    <row r="290" spans="2:11">
      <c r="B290"/>
      <c r="C290"/>
      <c r="I290" s="21"/>
      <c r="J290" s="21"/>
      <c r="K290" s="21"/>
    </row>
    <row r="291" spans="2:11">
      <c r="B291"/>
      <c r="C291"/>
      <c r="I291" s="21"/>
      <c r="J291" s="21"/>
      <c r="K291" s="21"/>
    </row>
    <row r="292" spans="2:11">
      <c r="B292"/>
      <c r="C292"/>
      <c r="I292" s="21"/>
      <c r="J292" s="21"/>
      <c r="K292" s="21"/>
    </row>
    <row r="293" spans="2:11">
      <c r="B293"/>
      <c r="C293"/>
      <c r="I293" s="21"/>
      <c r="J293" s="21"/>
      <c r="K293" s="21"/>
    </row>
    <row r="294" spans="2:11">
      <c r="B294"/>
      <c r="C294"/>
      <c r="I294" s="21"/>
      <c r="J294" s="21"/>
      <c r="K294" s="21"/>
    </row>
    <row r="295" spans="2:11">
      <c r="B295"/>
      <c r="C295"/>
      <c r="I295" s="21"/>
      <c r="J295" s="21"/>
      <c r="K295" s="21"/>
    </row>
    <row r="296" spans="2:11">
      <c r="B296"/>
      <c r="C296"/>
      <c r="I296" s="21"/>
      <c r="J296" s="21"/>
      <c r="K296" s="21"/>
    </row>
    <row r="297" spans="2:11">
      <c r="B297"/>
      <c r="C297"/>
      <c r="I297" s="21"/>
      <c r="J297" s="21"/>
      <c r="K297" s="21"/>
    </row>
    <row r="298" spans="2:11">
      <c r="B298"/>
      <c r="C298"/>
      <c r="I298" s="21"/>
      <c r="J298" s="21"/>
      <c r="K298" s="21"/>
    </row>
    <row r="299" spans="2:11">
      <c r="B299"/>
      <c r="C299"/>
      <c r="I299" s="21"/>
      <c r="J299" s="21"/>
      <c r="K299" s="21"/>
    </row>
    <row r="300" spans="2:11">
      <c r="B300"/>
      <c r="C300"/>
      <c r="I300" s="21"/>
      <c r="J300" s="21"/>
      <c r="K300" s="21"/>
    </row>
    <row r="301" spans="2:11">
      <c r="B301"/>
      <c r="C301"/>
      <c r="I301" s="21"/>
      <c r="J301" s="21"/>
      <c r="K301" s="21"/>
    </row>
    <row r="302" spans="2:11">
      <c r="B302"/>
      <c r="C302"/>
      <c r="I302" s="21"/>
      <c r="J302" s="21"/>
      <c r="K302" s="21"/>
    </row>
    <row r="303" spans="2:11">
      <c r="B303"/>
      <c r="C303"/>
      <c r="I303" s="21"/>
      <c r="J303" s="21"/>
      <c r="K303" s="21"/>
    </row>
    <row r="304" spans="2:11">
      <c r="B304"/>
      <c r="C304"/>
      <c r="I304" s="21"/>
      <c r="J304" s="21"/>
      <c r="K304" s="21"/>
    </row>
    <row r="305" spans="2:11">
      <c r="B305"/>
      <c r="C305"/>
      <c r="I305" s="21"/>
      <c r="J305" s="21"/>
      <c r="K305" s="21"/>
    </row>
    <row r="306" spans="2:11">
      <c r="B306"/>
      <c r="C306"/>
      <c r="I306" s="21"/>
      <c r="J306" s="21"/>
      <c r="K306" s="21"/>
    </row>
    <row r="307" spans="2:11">
      <c r="B307"/>
      <c r="C307"/>
      <c r="I307" s="21"/>
      <c r="J307" s="21"/>
      <c r="K307" s="21"/>
    </row>
    <row r="308" spans="2:11">
      <c r="B308"/>
      <c r="C308"/>
      <c r="I308" s="21"/>
      <c r="J308" s="21"/>
      <c r="K308" s="21"/>
    </row>
    <row r="309" spans="2:11">
      <c r="B309"/>
      <c r="C309"/>
      <c r="I309" s="21"/>
      <c r="J309" s="21"/>
      <c r="K309" s="21"/>
    </row>
    <row r="310" spans="2:11">
      <c r="B310"/>
      <c r="C310"/>
      <c r="I310" s="21"/>
      <c r="J310" s="21"/>
      <c r="K310" s="21"/>
    </row>
    <row r="311" spans="2:11">
      <c r="B311"/>
      <c r="C311"/>
      <c r="I311" s="21"/>
      <c r="J311" s="21"/>
      <c r="K311" s="21"/>
    </row>
    <row r="312" spans="2:11">
      <c r="B312"/>
      <c r="C312"/>
      <c r="I312" s="21"/>
      <c r="J312" s="21"/>
      <c r="K312" s="21"/>
    </row>
    <row r="313" spans="2:11">
      <c r="B313"/>
      <c r="C313"/>
      <c r="I313" s="21"/>
      <c r="J313" s="21"/>
      <c r="K313" s="21"/>
    </row>
    <row r="314" spans="2:11">
      <c r="B314"/>
      <c r="C314"/>
      <c r="I314" s="21"/>
      <c r="J314" s="21"/>
      <c r="K314" s="21"/>
    </row>
    <row r="315" spans="2:11">
      <c r="B315"/>
      <c r="C315"/>
      <c r="I315" s="21"/>
      <c r="J315" s="21"/>
      <c r="K315" s="21"/>
    </row>
    <row r="316" spans="2:11">
      <c r="B316"/>
      <c r="C316"/>
      <c r="I316" s="21"/>
      <c r="J316" s="21"/>
      <c r="K316" s="21"/>
    </row>
    <row r="317" spans="2:11">
      <c r="B317"/>
      <c r="C317"/>
      <c r="I317" s="21"/>
      <c r="J317" s="21"/>
      <c r="K317" s="21"/>
    </row>
    <row r="318" spans="2:11">
      <c r="B318"/>
      <c r="C318"/>
      <c r="I318" s="21"/>
      <c r="J318" s="21"/>
      <c r="K318" s="21"/>
    </row>
    <row r="319" spans="2:11">
      <c r="B319"/>
      <c r="C319"/>
      <c r="I319" s="21"/>
      <c r="J319" s="21"/>
      <c r="K319" s="21"/>
    </row>
    <row r="320" spans="2:11">
      <c r="B320"/>
      <c r="C320"/>
      <c r="I320" s="21"/>
      <c r="J320" s="21"/>
      <c r="K320" s="21"/>
    </row>
    <row r="321" spans="2:11">
      <c r="B321"/>
      <c r="C321"/>
      <c r="I321" s="21"/>
      <c r="J321" s="21"/>
      <c r="K321" s="21"/>
    </row>
    <row r="322" spans="2:11">
      <c r="B322"/>
      <c r="C322"/>
    </row>
    <row r="323" spans="2:11">
      <c r="B323"/>
      <c r="C323"/>
    </row>
    <row r="324" spans="2:11">
      <c r="B324"/>
      <c r="C324"/>
    </row>
    <row r="325" spans="2:11">
      <c r="B325"/>
      <c r="C325"/>
    </row>
    <row r="326" spans="2:11">
      <c r="B326"/>
      <c r="C326"/>
    </row>
    <row r="327" spans="2:11">
      <c r="B327"/>
      <c r="C327"/>
    </row>
    <row r="328" spans="2:11">
      <c r="B328"/>
      <c r="C328"/>
    </row>
    <row r="329" spans="2:11">
      <c r="B329"/>
      <c r="C329"/>
    </row>
    <row r="330" spans="2:11">
      <c r="B330"/>
      <c r="C330"/>
    </row>
    <row r="331" spans="2:11">
      <c r="B331"/>
      <c r="C331"/>
    </row>
    <row r="332" spans="2:11">
      <c r="B332"/>
      <c r="C332"/>
    </row>
    <row r="333" spans="2:11">
      <c r="B333"/>
      <c r="C333"/>
    </row>
    <row r="334" spans="2:11">
      <c r="B334"/>
      <c r="C334"/>
    </row>
    <row r="335" spans="2:11">
      <c r="B335"/>
      <c r="C335"/>
    </row>
    <row r="336" spans="2:11">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row r="1370" spans="2:3">
      <c r="B1370"/>
      <c r="C1370"/>
    </row>
    <row r="1371" spans="2:3">
      <c r="B1371"/>
      <c r="C1371"/>
    </row>
    <row r="1372" spans="2:3">
      <c r="B1372"/>
      <c r="C1372"/>
    </row>
    <row r="1373" spans="2:3">
      <c r="B1373"/>
      <c r="C1373"/>
    </row>
    <row r="1374" spans="2:3">
      <c r="B1374"/>
      <c r="C1374"/>
    </row>
    <row r="1375" spans="2:3">
      <c r="B1375"/>
      <c r="C1375"/>
    </row>
    <row r="1376" spans="2:3">
      <c r="B1376"/>
      <c r="C1376"/>
    </row>
    <row r="1377" spans="2:3">
      <c r="B1377"/>
      <c r="C1377"/>
    </row>
    <row r="1378" spans="2:3">
      <c r="B1378"/>
      <c r="C1378"/>
    </row>
    <row r="1379" spans="2:3">
      <c r="B1379"/>
      <c r="C1379"/>
    </row>
    <row r="1380" spans="2:3">
      <c r="B1380"/>
      <c r="C1380"/>
    </row>
    <row r="1381" spans="2:3">
      <c r="B1381"/>
      <c r="C1381"/>
    </row>
    <row r="1382" spans="2:3">
      <c r="B1382"/>
      <c r="C1382"/>
    </row>
    <row r="1383" spans="2:3">
      <c r="B1383"/>
      <c r="C1383"/>
    </row>
    <row r="1384" spans="2:3">
      <c r="B1384"/>
      <c r="C1384"/>
    </row>
    <row r="1385" spans="2:3">
      <c r="B1385"/>
      <c r="C1385"/>
    </row>
    <row r="1386" spans="2:3">
      <c r="B1386"/>
      <c r="C1386"/>
    </row>
    <row r="1387" spans="2:3">
      <c r="B1387"/>
      <c r="C1387"/>
    </row>
    <row r="1388" spans="2:3">
      <c r="B1388"/>
      <c r="C1388"/>
    </row>
    <row r="1389" spans="2:3">
      <c r="B1389"/>
      <c r="C1389"/>
    </row>
    <row r="1390" spans="2:3">
      <c r="B1390"/>
      <c r="C1390"/>
    </row>
    <row r="1391" spans="2:3">
      <c r="B1391"/>
      <c r="C1391"/>
    </row>
    <row r="1392" spans="2:3">
      <c r="B1392"/>
      <c r="C1392"/>
    </row>
    <row r="1393" spans="2:3">
      <c r="B1393"/>
      <c r="C1393"/>
    </row>
    <row r="1394" spans="2:3">
      <c r="B1394"/>
      <c r="C1394"/>
    </row>
    <row r="1395" spans="2:3">
      <c r="B1395"/>
      <c r="C1395"/>
    </row>
    <row r="1396" spans="2:3">
      <c r="B1396"/>
      <c r="C1396"/>
    </row>
    <row r="1397" spans="2:3">
      <c r="B1397"/>
      <c r="C1397"/>
    </row>
    <row r="1398" spans="2:3">
      <c r="B1398"/>
      <c r="C1398"/>
    </row>
    <row r="1399" spans="2:3">
      <c r="B1399"/>
      <c r="C1399"/>
    </row>
    <row r="1400" spans="2:3">
      <c r="B1400"/>
      <c r="C1400"/>
    </row>
    <row r="1401" spans="2:3">
      <c r="B1401"/>
      <c r="C1401"/>
    </row>
    <row r="1402" spans="2:3">
      <c r="B1402"/>
      <c r="C1402"/>
    </row>
    <row r="1403" spans="2:3">
      <c r="B1403"/>
      <c r="C1403"/>
    </row>
    <row r="1404" spans="2:3">
      <c r="B1404"/>
      <c r="C1404"/>
    </row>
    <row r="1405" spans="2:3">
      <c r="B1405"/>
      <c r="C1405"/>
    </row>
    <row r="1406" spans="2:3">
      <c r="B1406"/>
      <c r="C1406"/>
    </row>
    <row r="1407" spans="2:3">
      <c r="B1407"/>
      <c r="C1407"/>
    </row>
    <row r="1408" spans="2:3">
      <c r="B1408"/>
      <c r="C1408"/>
    </row>
    <row r="1409" spans="2:3">
      <c r="B1409"/>
      <c r="C1409"/>
    </row>
    <row r="1410" spans="2:3">
      <c r="B1410"/>
      <c r="C1410"/>
    </row>
    <row r="1411" spans="2:3">
      <c r="B1411"/>
      <c r="C1411"/>
    </row>
    <row r="1412" spans="2:3">
      <c r="B1412"/>
      <c r="C1412"/>
    </row>
    <row r="1413" spans="2:3">
      <c r="B1413"/>
      <c r="C1413"/>
    </row>
    <row r="1414" spans="2:3">
      <c r="B1414"/>
      <c r="C1414"/>
    </row>
    <row r="1415" spans="2:3">
      <c r="B1415"/>
      <c r="C1415"/>
    </row>
    <row r="1416" spans="2:3">
      <c r="B1416"/>
      <c r="C1416"/>
    </row>
    <row r="1417" spans="2:3">
      <c r="B1417"/>
      <c r="C1417"/>
    </row>
    <row r="1418" spans="2:3">
      <c r="B1418"/>
      <c r="C1418"/>
    </row>
    <row r="1419" spans="2:3">
      <c r="B1419"/>
      <c r="C1419"/>
    </row>
    <row r="1420" spans="2:3">
      <c r="B1420"/>
      <c r="C1420"/>
    </row>
    <row r="1421" spans="2:3">
      <c r="B1421"/>
      <c r="C1421"/>
    </row>
    <row r="1422" spans="2:3">
      <c r="B1422"/>
      <c r="C1422"/>
    </row>
    <row r="1423" spans="2:3">
      <c r="B1423"/>
      <c r="C1423"/>
    </row>
    <row r="1424" spans="2:3">
      <c r="B1424"/>
      <c r="C1424"/>
    </row>
    <row r="1425" spans="2:3">
      <c r="B1425"/>
      <c r="C1425"/>
    </row>
    <row r="1426" spans="2:3">
      <c r="B1426"/>
      <c r="C1426"/>
    </row>
    <row r="1427" spans="2:3">
      <c r="B1427"/>
      <c r="C1427"/>
    </row>
    <row r="1428" spans="2:3">
      <c r="B1428"/>
      <c r="C1428"/>
    </row>
    <row r="1429" spans="2:3">
      <c r="B1429"/>
      <c r="C1429"/>
    </row>
    <row r="1430" spans="2:3">
      <c r="B1430"/>
      <c r="C1430"/>
    </row>
    <row r="1431" spans="2:3">
      <c r="B1431"/>
      <c r="C1431"/>
    </row>
    <row r="1432" spans="2:3">
      <c r="B1432"/>
      <c r="C1432"/>
    </row>
    <row r="1433" spans="2:3">
      <c r="B1433"/>
      <c r="C1433"/>
    </row>
    <row r="1434" spans="2:3">
      <c r="B1434"/>
      <c r="C1434"/>
    </row>
    <row r="1435" spans="2:3">
      <c r="B1435"/>
      <c r="C1435"/>
    </row>
    <row r="1436" spans="2:3">
      <c r="B1436"/>
      <c r="C1436"/>
    </row>
    <row r="1437" spans="2:3">
      <c r="B1437"/>
      <c r="C1437"/>
    </row>
    <row r="1438" spans="2:3">
      <c r="B1438"/>
      <c r="C1438"/>
    </row>
    <row r="1439" spans="2:3">
      <c r="B1439"/>
      <c r="C1439"/>
    </row>
    <row r="1440" spans="2:3">
      <c r="B1440"/>
      <c r="C1440"/>
    </row>
    <row r="1441" spans="2:3">
      <c r="B1441"/>
      <c r="C1441"/>
    </row>
    <row r="1442" spans="2:3">
      <c r="B1442"/>
      <c r="C1442"/>
    </row>
    <row r="1443" spans="2:3">
      <c r="B1443"/>
      <c r="C1443"/>
    </row>
    <row r="1444" spans="2:3">
      <c r="B1444"/>
      <c r="C1444"/>
    </row>
    <row r="1445" spans="2:3">
      <c r="B1445"/>
      <c r="C1445"/>
    </row>
    <row r="1446" spans="2:3">
      <c r="B1446"/>
      <c r="C1446"/>
    </row>
    <row r="1447" spans="2:3">
      <c r="B1447"/>
      <c r="C1447"/>
    </row>
    <row r="1448" spans="2:3">
      <c r="B1448"/>
      <c r="C1448"/>
    </row>
    <row r="1449" spans="2:3">
      <c r="B1449"/>
      <c r="C1449"/>
    </row>
    <row r="1450" spans="2:3">
      <c r="B1450"/>
      <c r="C1450"/>
    </row>
    <row r="1451" spans="2:3">
      <c r="B1451"/>
      <c r="C1451"/>
    </row>
    <row r="1452" spans="2:3">
      <c r="B1452"/>
      <c r="C1452"/>
    </row>
    <row r="1453" spans="2:3">
      <c r="B1453"/>
      <c r="C1453"/>
    </row>
    <row r="1454" spans="2:3">
      <c r="B1454"/>
      <c r="C1454"/>
    </row>
    <row r="1455" spans="2:3">
      <c r="B1455"/>
      <c r="C1455"/>
    </row>
    <row r="1456" spans="2:3">
      <c r="B1456"/>
      <c r="C1456"/>
    </row>
    <row r="1457" spans="2:3">
      <c r="B1457"/>
      <c r="C1457"/>
    </row>
    <row r="1458" spans="2:3">
      <c r="B1458"/>
      <c r="C1458"/>
    </row>
    <row r="1459" spans="2:3">
      <c r="B1459"/>
      <c r="C1459"/>
    </row>
    <row r="1460" spans="2:3">
      <c r="B1460"/>
      <c r="C1460"/>
    </row>
    <row r="1461" spans="2:3">
      <c r="B1461"/>
      <c r="C1461"/>
    </row>
    <row r="1462" spans="2:3">
      <c r="B1462"/>
      <c r="C1462"/>
    </row>
    <row r="1463" spans="2:3">
      <c r="B1463"/>
      <c r="C1463"/>
    </row>
    <row r="1464" spans="2:3">
      <c r="B1464"/>
      <c r="C1464"/>
    </row>
    <row r="1465" spans="2:3">
      <c r="B1465"/>
      <c r="C1465"/>
    </row>
    <row r="1466" spans="2:3">
      <c r="B1466"/>
      <c r="C1466"/>
    </row>
    <row r="1467" spans="2:3">
      <c r="B1467"/>
      <c r="C1467"/>
    </row>
    <row r="1468" spans="2:3">
      <c r="B1468"/>
      <c r="C1468"/>
    </row>
    <row r="1469" spans="2:3">
      <c r="B1469"/>
      <c r="C1469"/>
    </row>
    <row r="1470" spans="2:3">
      <c r="B1470"/>
      <c r="C1470"/>
    </row>
    <row r="1471" spans="2:3">
      <c r="B1471"/>
      <c r="C1471"/>
    </row>
    <row r="1472" spans="2:3">
      <c r="B1472"/>
      <c r="C1472"/>
    </row>
    <row r="1473" spans="2:3">
      <c r="B1473"/>
      <c r="C1473"/>
    </row>
    <row r="1474" spans="2:3">
      <c r="B1474"/>
      <c r="C1474"/>
    </row>
    <row r="1475" spans="2:3">
      <c r="B1475"/>
      <c r="C1475"/>
    </row>
    <row r="1476" spans="2:3">
      <c r="B1476"/>
      <c r="C1476"/>
    </row>
    <row r="1477" spans="2:3">
      <c r="B1477"/>
      <c r="C1477"/>
    </row>
    <row r="1478" spans="2:3">
      <c r="B1478"/>
      <c r="C1478"/>
    </row>
    <row r="1479" spans="2:3">
      <c r="B1479"/>
      <c r="C1479"/>
    </row>
    <row r="1480" spans="2:3">
      <c r="B1480"/>
      <c r="C1480"/>
    </row>
    <row r="1481" spans="2:3">
      <c r="B1481"/>
      <c r="C1481"/>
    </row>
    <row r="1482" spans="2:3">
      <c r="B1482"/>
      <c r="C1482"/>
    </row>
    <row r="1483" spans="2:3">
      <c r="B1483"/>
      <c r="C1483"/>
    </row>
    <row r="1484" spans="2:3">
      <c r="B1484"/>
      <c r="C1484"/>
    </row>
    <row r="1485" spans="2:3">
      <c r="B1485"/>
      <c r="C1485"/>
    </row>
    <row r="1486" spans="2:3">
      <c r="B1486"/>
      <c r="C1486"/>
    </row>
    <row r="1487" spans="2:3">
      <c r="B1487"/>
      <c r="C1487"/>
    </row>
    <row r="1488" spans="2:3">
      <c r="B1488"/>
      <c r="C1488"/>
    </row>
    <row r="1489" spans="2:3">
      <c r="B1489"/>
      <c r="C1489"/>
    </row>
    <row r="1490" spans="2:3">
      <c r="B1490"/>
      <c r="C1490"/>
    </row>
    <row r="1491" spans="2:3">
      <c r="B1491"/>
      <c r="C1491"/>
    </row>
    <row r="1492" spans="2:3">
      <c r="B1492"/>
      <c r="C1492"/>
    </row>
    <row r="1493" spans="2:3">
      <c r="B1493"/>
      <c r="C1493"/>
    </row>
    <row r="1494" spans="2:3">
      <c r="B1494"/>
      <c r="C1494"/>
    </row>
    <row r="1495" spans="2:3">
      <c r="B1495"/>
      <c r="C1495"/>
    </row>
    <row r="1496" spans="2:3">
      <c r="B1496"/>
      <c r="C1496"/>
    </row>
    <row r="1497" spans="2:3">
      <c r="B1497"/>
      <c r="C1497"/>
    </row>
    <row r="1498" spans="2:3">
      <c r="B1498"/>
      <c r="C1498"/>
    </row>
    <row r="1499" spans="2:3">
      <c r="B1499"/>
      <c r="C1499"/>
    </row>
    <row r="1500" spans="2:3">
      <c r="B1500"/>
      <c r="C1500"/>
    </row>
    <row r="1501" spans="2:3">
      <c r="B1501"/>
      <c r="C1501"/>
    </row>
    <row r="1502" spans="2:3">
      <c r="B1502"/>
      <c r="C1502"/>
    </row>
    <row r="1503" spans="2:3">
      <c r="B1503"/>
      <c r="C1503"/>
    </row>
    <row r="1504" spans="2:3">
      <c r="B1504"/>
      <c r="C1504"/>
    </row>
    <row r="1505" spans="2:3">
      <c r="B1505"/>
      <c r="C1505"/>
    </row>
    <row r="1506" spans="2:3">
      <c r="B1506"/>
      <c r="C1506"/>
    </row>
    <row r="1507" spans="2:3">
      <c r="B1507"/>
      <c r="C1507"/>
    </row>
    <row r="1508" spans="2:3">
      <c r="B1508"/>
      <c r="C1508"/>
    </row>
    <row r="1509" spans="2:3">
      <c r="B1509"/>
      <c r="C1509"/>
    </row>
    <row r="1510" spans="2:3">
      <c r="B1510"/>
      <c r="C1510"/>
    </row>
    <row r="1511" spans="2:3">
      <c r="B1511"/>
      <c r="C1511"/>
    </row>
    <row r="1512" spans="2:3">
      <c r="B1512"/>
      <c r="C1512"/>
    </row>
    <row r="1513" spans="2:3">
      <c r="B1513"/>
      <c r="C1513"/>
    </row>
    <row r="1514" spans="2:3">
      <c r="B1514"/>
      <c r="C1514"/>
    </row>
    <row r="1515" spans="2:3">
      <c r="B1515"/>
      <c r="C1515"/>
    </row>
    <row r="1516" spans="2:3">
      <c r="B1516"/>
      <c r="C1516"/>
    </row>
    <row r="1517" spans="2:3">
      <c r="B1517"/>
      <c r="C1517"/>
    </row>
    <row r="1518" spans="2:3">
      <c r="B1518"/>
      <c r="C1518"/>
    </row>
    <row r="1519" spans="2:3">
      <c r="B1519"/>
      <c r="C1519"/>
    </row>
    <row r="1520" spans="2:3">
      <c r="B1520"/>
      <c r="C1520"/>
    </row>
    <row r="1521" spans="2:3">
      <c r="B1521"/>
      <c r="C1521"/>
    </row>
    <row r="1522" spans="2:3">
      <c r="B1522"/>
      <c r="C1522"/>
    </row>
    <row r="1523" spans="2:3">
      <c r="B1523"/>
      <c r="C1523"/>
    </row>
    <row r="1524" spans="2:3">
      <c r="B1524"/>
      <c r="C1524"/>
    </row>
    <row r="1525" spans="2:3">
      <c r="B1525"/>
      <c r="C1525"/>
    </row>
    <row r="1526" spans="2:3">
      <c r="B1526"/>
      <c r="C1526"/>
    </row>
    <row r="1527" spans="2:3">
      <c r="B1527"/>
      <c r="C1527"/>
    </row>
    <row r="1528" spans="2:3">
      <c r="B1528"/>
      <c r="C1528"/>
    </row>
    <row r="1529" spans="2:3">
      <c r="B1529"/>
      <c r="C1529"/>
    </row>
    <row r="1530" spans="2:3">
      <c r="B1530"/>
      <c r="C1530"/>
    </row>
    <row r="1531" spans="2:3">
      <c r="B1531"/>
      <c r="C1531"/>
    </row>
    <row r="1532" spans="2:3">
      <c r="B1532"/>
      <c r="C1532"/>
    </row>
    <row r="1533" spans="2:3">
      <c r="B1533"/>
      <c r="C1533"/>
    </row>
    <row r="1534" spans="2:3">
      <c r="B1534"/>
      <c r="C1534"/>
    </row>
    <row r="1535" spans="2:3">
      <c r="B1535"/>
      <c r="C1535"/>
    </row>
    <row r="1536" spans="2:3">
      <c r="B1536"/>
      <c r="C1536"/>
    </row>
    <row r="1537" spans="2:3">
      <c r="B1537"/>
      <c r="C1537"/>
    </row>
    <row r="1538" spans="2:3">
      <c r="B1538"/>
      <c r="C1538"/>
    </row>
    <row r="1539" spans="2:3">
      <c r="B1539"/>
      <c r="C1539"/>
    </row>
    <row r="1540" spans="2:3">
      <c r="B1540"/>
      <c r="C1540"/>
    </row>
    <row r="1541" spans="2:3">
      <c r="B1541"/>
      <c r="C1541"/>
    </row>
    <row r="1542" spans="2:3">
      <c r="B1542"/>
      <c r="C1542"/>
    </row>
    <row r="1543" spans="2:3">
      <c r="B1543"/>
      <c r="C1543"/>
    </row>
    <row r="1544" spans="2:3">
      <c r="B1544"/>
      <c r="C1544"/>
    </row>
    <row r="1545" spans="2:3">
      <c r="B1545"/>
      <c r="C1545"/>
    </row>
    <row r="1546" spans="2:3">
      <c r="B1546"/>
      <c r="C1546"/>
    </row>
    <row r="1547" spans="2:3">
      <c r="B1547"/>
      <c r="C1547"/>
    </row>
    <row r="1548" spans="2:3">
      <c r="B1548"/>
      <c r="C1548"/>
    </row>
    <row r="1549" spans="2:3">
      <c r="B1549"/>
      <c r="C1549"/>
    </row>
    <row r="1550" spans="2:3">
      <c r="B1550"/>
      <c r="C1550"/>
    </row>
    <row r="1551" spans="2:3">
      <c r="B1551"/>
      <c r="C1551"/>
    </row>
    <row r="1552" spans="2:3">
      <c r="B1552"/>
      <c r="C1552"/>
    </row>
    <row r="1553" spans="2:3">
      <c r="B1553"/>
      <c r="C1553"/>
    </row>
    <row r="1554" spans="2:3">
      <c r="B1554"/>
      <c r="C1554"/>
    </row>
    <row r="1555" spans="2:3">
      <c r="B1555"/>
      <c r="C1555"/>
    </row>
    <row r="1556" spans="2:3">
      <c r="B1556"/>
      <c r="C1556"/>
    </row>
    <row r="1557" spans="2:3">
      <c r="B1557"/>
      <c r="C1557"/>
    </row>
    <row r="1558" spans="2:3">
      <c r="B1558"/>
      <c r="C1558"/>
    </row>
    <row r="1559" spans="2:3">
      <c r="B1559"/>
      <c r="C1559"/>
    </row>
    <row r="1560" spans="2:3">
      <c r="B1560"/>
      <c r="C1560"/>
    </row>
    <row r="1561" spans="2:3">
      <c r="B1561"/>
      <c r="C1561"/>
    </row>
    <row r="1562" spans="2:3">
      <c r="B1562"/>
      <c r="C1562"/>
    </row>
    <row r="1563" spans="2:3">
      <c r="B1563"/>
      <c r="C1563"/>
    </row>
    <row r="1564" spans="2:3">
      <c r="B1564"/>
      <c r="C1564"/>
    </row>
    <row r="1565" spans="2:3">
      <c r="B1565"/>
      <c r="C1565"/>
    </row>
    <row r="1566" spans="2:3">
      <c r="B1566"/>
      <c r="C1566"/>
    </row>
    <row r="1567" spans="2:3">
      <c r="B1567"/>
      <c r="C1567"/>
    </row>
    <row r="1568" spans="2:3">
      <c r="B1568"/>
      <c r="C1568"/>
    </row>
    <row r="1569" spans="2:3">
      <c r="B1569"/>
      <c r="C1569"/>
    </row>
    <row r="1570" spans="2:3">
      <c r="B1570"/>
      <c r="C1570"/>
    </row>
    <row r="1571" spans="2:3">
      <c r="B1571"/>
      <c r="C1571"/>
    </row>
    <row r="1572" spans="2:3">
      <c r="B1572"/>
      <c r="C1572"/>
    </row>
    <row r="1573" spans="2:3">
      <c r="B1573"/>
      <c r="C1573"/>
    </row>
    <row r="1574" spans="2:3">
      <c r="B1574"/>
      <c r="C1574"/>
    </row>
    <row r="1575" spans="2:3">
      <c r="B1575"/>
      <c r="C1575"/>
    </row>
    <row r="1576" spans="2:3">
      <c r="B1576"/>
      <c r="C1576"/>
    </row>
    <row r="1577" spans="2:3">
      <c r="B1577"/>
      <c r="C1577"/>
    </row>
    <row r="1578" spans="2:3">
      <c r="B1578"/>
      <c r="C1578"/>
    </row>
    <row r="1579" spans="2:3">
      <c r="B1579"/>
      <c r="C1579"/>
    </row>
    <row r="1580" spans="2:3">
      <c r="B1580"/>
      <c r="C1580"/>
    </row>
    <row r="1581" spans="2:3">
      <c r="B1581"/>
      <c r="C1581"/>
    </row>
    <row r="1582" spans="2:3">
      <c r="B1582"/>
      <c r="C1582"/>
    </row>
    <row r="1583" spans="2:3">
      <c r="B1583"/>
      <c r="C1583"/>
    </row>
    <row r="1584" spans="2:3">
      <c r="B1584"/>
      <c r="C1584"/>
    </row>
    <row r="1585" spans="2:3">
      <c r="B1585"/>
      <c r="C1585"/>
    </row>
    <row r="1586" spans="2:3">
      <c r="B1586"/>
      <c r="C1586"/>
    </row>
    <row r="1587" spans="2:3">
      <c r="B1587"/>
      <c r="C1587"/>
    </row>
    <row r="1588" spans="2:3">
      <c r="B1588"/>
      <c r="C1588"/>
    </row>
    <row r="1589" spans="2:3">
      <c r="B1589"/>
      <c r="C1589"/>
    </row>
    <row r="1590" spans="2:3">
      <c r="B1590"/>
      <c r="C1590"/>
    </row>
    <row r="1591" spans="2:3">
      <c r="B1591"/>
      <c r="C1591"/>
    </row>
    <row r="1592" spans="2:3">
      <c r="B1592"/>
      <c r="C1592"/>
    </row>
    <row r="1593" spans="2:3">
      <c r="B1593"/>
      <c r="C1593"/>
    </row>
    <row r="1594" spans="2:3">
      <c r="B1594"/>
      <c r="C1594"/>
    </row>
    <row r="1595" spans="2:3">
      <c r="B1595"/>
      <c r="C1595"/>
    </row>
    <row r="1596" spans="2:3">
      <c r="B1596"/>
      <c r="C1596"/>
    </row>
    <row r="1597" spans="2:3">
      <c r="B1597"/>
      <c r="C1597"/>
    </row>
    <row r="1598" spans="2:3">
      <c r="B1598"/>
      <c r="C1598"/>
    </row>
    <row r="1599" spans="2:3">
      <c r="B1599"/>
      <c r="C1599"/>
    </row>
    <row r="1600" spans="2:3">
      <c r="B1600"/>
      <c r="C1600"/>
    </row>
    <row r="1601" spans="2:3">
      <c r="B1601"/>
      <c r="C1601"/>
    </row>
    <row r="1602" spans="2:3">
      <c r="B1602"/>
      <c r="C1602"/>
    </row>
    <row r="1603" spans="2:3">
      <c r="B1603"/>
      <c r="C1603"/>
    </row>
    <row r="1604" spans="2:3">
      <c r="B1604"/>
      <c r="C1604"/>
    </row>
    <row r="1605" spans="2:3">
      <c r="B1605"/>
      <c r="C1605"/>
    </row>
    <row r="1606" spans="2:3">
      <c r="B1606"/>
      <c r="C1606"/>
    </row>
    <row r="1607" spans="2:3">
      <c r="B1607"/>
      <c r="C1607"/>
    </row>
    <row r="1608" spans="2:3">
      <c r="B1608"/>
      <c r="C1608"/>
    </row>
    <row r="1609" spans="2:3">
      <c r="B1609"/>
      <c r="C1609"/>
    </row>
    <row r="1610" spans="2:3">
      <c r="B1610"/>
      <c r="C1610"/>
    </row>
    <row r="1611" spans="2:3">
      <c r="B1611"/>
      <c r="C1611"/>
    </row>
    <row r="1612" spans="2:3">
      <c r="B1612"/>
      <c r="C1612"/>
    </row>
    <row r="1613" spans="2:3">
      <c r="B1613"/>
      <c r="C1613"/>
    </row>
    <row r="1614" spans="2:3">
      <c r="B1614"/>
      <c r="C1614"/>
    </row>
    <row r="1615" spans="2:3">
      <c r="B1615"/>
      <c r="C1615"/>
    </row>
    <row r="1616" spans="2:3">
      <c r="B1616"/>
      <c r="C1616"/>
    </row>
    <row r="1617" spans="2:3">
      <c r="B1617"/>
      <c r="C1617"/>
    </row>
    <row r="1618" spans="2:3">
      <c r="B1618"/>
      <c r="C1618"/>
    </row>
    <row r="1619" spans="2:3">
      <c r="B1619"/>
      <c r="C1619"/>
    </row>
    <row r="1620" spans="2:3">
      <c r="B1620"/>
      <c r="C1620"/>
    </row>
    <row r="1621" spans="2:3">
      <c r="B1621"/>
      <c r="C1621"/>
    </row>
    <row r="1622" spans="2:3">
      <c r="B1622"/>
      <c r="C1622"/>
    </row>
    <row r="1623" spans="2:3">
      <c r="B1623"/>
      <c r="C1623"/>
    </row>
    <row r="1624" spans="2:3">
      <c r="B1624"/>
      <c r="C1624"/>
    </row>
    <row r="1625" spans="2:3">
      <c r="B1625"/>
      <c r="C1625"/>
    </row>
    <row r="1626" spans="2:3">
      <c r="B1626"/>
      <c r="C1626"/>
    </row>
    <row r="1627" spans="2:3">
      <c r="B1627"/>
      <c r="C1627"/>
    </row>
    <row r="1628" spans="2:3">
      <c r="B1628"/>
      <c r="C1628"/>
    </row>
    <row r="1629" spans="2:3">
      <c r="B1629"/>
      <c r="C1629"/>
    </row>
    <row r="1630" spans="2:3">
      <c r="B1630"/>
      <c r="C1630"/>
    </row>
    <row r="1631" spans="2:3">
      <c r="B1631"/>
      <c r="C1631"/>
    </row>
    <row r="1632" spans="2:3">
      <c r="B1632"/>
      <c r="C1632"/>
    </row>
    <row r="1633" spans="2:3">
      <c r="B1633"/>
      <c r="C1633"/>
    </row>
    <row r="1634" spans="2:3">
      <c r="B1634"/>
      <c r="C1634"/>
    </row>
    <row r="1635" spans="2:3">
      <c r="B1635"/>
      <c r="C1635"/>
    </row>
    <row r="1636" spans="2:3">
      <c r="B1636"/>
      <c r="C1636"/>
    </row>
    <row r="1637" spans="2:3">
      <c r="B1637"/>
      <c r="C1637"/>
    </row>
    <row r="1638" spans="2:3">
      <c r="B1638"/>
      <c r="C1638"/>
    </row>
    <row r="1639" spans="2:3">
      <c r="B1639"/>
      <c r="C1639"/>
    </row>
    <row r="1640" spans="2:3">
      <c r="B1640"/>
      <c r="C1640"/>
    </row>
    <row r="1641" spans="2:3">
      <c r="B1641"/>
      <c r="C1641"/>
    </row>
    <row r="1642" spans="2:3">
      <c r="B1642"/>
      <c r="C1642"/>
    </row>
    <row r="1643" spans="2:3">
      <c r="B1643"/>
      <c r="C1643"/>
    </row>
    <row r="1644" spans="2:3">
      <c r="B1644"/>
      <c r="C1644"/>
    </row>
    <row r="1645" spans="2:3">
      <c r="B1645"/>
      <c r="C1645"/>
    </row>
    <row r="1646" spans="2:3">
      <c r="B1646"/>
      <c r="C1646"/>
    </row>
    <row r="1647" spans="2:3">
      <c r="B1647"/>
      <c r="C1647"/>
    </row>
    <row r="1648" spans="2:3">
      <c r="B1648"/>
      <c r="C1648"/>
    </row>
    <row r="1649" spans="2:3">
      <c r="B1649"/>
      <c r="C1649"/>
    </row>
    <row r="1650" spans="2:3">
      <c r="B1650"/>
      <c r="C1650"/>
    </row>
    <row r="1651" spans="2:3">
      <c r="B1651"/>
      <c r="C1651"/>
    </row>
    <row r="1652" spans="2:3">
      <c r="B1652"/>
      <c r="C1652"/>
    </row>
    <row r="1653" spans="2:3">
      <c r="B1653"/>
      <c r="C1653"/>
    </row>
    <row r="1654" spans="2:3">
      <c r="B1654"/>
      <c r="C1654"/>
    </row>
    <row r="1655" spans="2:3">
      <c r="B1655"/>
      <c r="C1655"/>
    </row>
    <row r="1656" spans="2:3">
      <c r="B1656"/>
      <c r="C1656"/>
    </row>
    <row r="1657" spans="2:3">
      <c r="B1657"/>
      <c r="C1657"/>
    </row>
    <row r="1658" spans="2:3">
      <c r="B1658"/>
      <c r="C1658"/>
    </row>
    <row r="1659" spans="2:3">
      <c r="B1659"/>
      <c r="C1659"/>
    </row>
    <row r="1660" spans="2:3">
      <c r="B1660"/>
      <c r="C1660"/>
    </row>
    <row r="1661" spans="2:3">
      <c r="B1661"/>
      <c r="C1661"/>
    </row>
    <row r="1662" spans="2:3">
      <c r="B1662"/>
      <c r="C1662"/>
    </row>
    <row r="1663" spans="2:3">
      <c r="B1663"/>
      <c r="C1663"/>
    </row>
    <row r="1664" spans="2:3">
      <c r="B1664"/>
      <c r="C1664"/>
    </row>
    <row r="1665" spans="2:3">
      <c r="B1665"/>
      <c r="C1665"/>
    </row>
    <row r="1666" spans="2:3">
      <c r="B1666"/>
      <c r="C1666"/>
    </row>
    <row r="1667" spans="2:3">
      <c r="B1667"/>
      <c r="C1667"/>
    </row>
    <row r="1668" spans="2:3">
      <c r="B1668"/>
      <c r="C1668"/>
    </row>
    <row r="1669" spans="2:3">
      <c r="B1669"/>
      <c r="C1669"/>
    </row>
    <row r="1670" spans="2:3">
      <c r="B1670"/>
      <c r="C1670"/>
    </row>
    <row r="1671" spans="2:3">
      <c r="B1671"/>
      <c r="C1671"/>
    </row>
    <row r="1672" spans="2:3">
      <c r="B1672"/>
      <c r="C1672"/>
    </row>
    <row r="1673" spans="2:3">
      <c r="B1673"/>
      <c r="C1673"/>
    </row>
    <row r="1674" spans="2:3">
      <c r="B1674"/>
      <c r="C1674"/>
    </row>
    <row r="1675" spans="2:3">
      <c r="B1675"/>
      <c r="C1675"/>
    </row>
    <row r="1676" spans="2:3">
      <c r="B1676"/>
      <c r="C1676"/>
    </row>
    <row r="1677" spans="2:3">
      <c r="B1677"/>
      <c r="C1677"/>
    </row>
    <row r="1678" spans="2:3">
      <c r="B1678"/>
      <c r="C1678"/>
    </row>
    <row r="1679" spans="2:3">
      <c r="B1679"/>
      <c r="C1679"/>
    </row>
    <row r="1680" spans="2:3">
      <c r="B1680"/>
      <c r="C1680"/>
    </row>
    <row r="1681" spans="2:3">
      <c r="B1681"/>
      <c r="C1681"/>
    </row>
    <row r="1682" spans="2:3">
      <c r="B1682"/>
      <c r="C1682"/>
    </row>
    <row r="1683" spans="2:3">
      <c r="B1683"/>
      <c r="C1683"/>
    </row>
    <row r="1684" spans="2:3">
      <c r="B1684"/>
      <c r="C1684"/>
    </row>
    <row r="1685" spans="2:3">
      <c r="B1685"/>
      <c r="C1685"/>
    </row>
    <row r="1686" spans="2:3">
      <c r="B1686"/>
      <c r="C1686"/>
    </row>
    <row r="1687" spans="2:3">
      <c r="B1687"/>
      <c r="C1687"/>
    </row>
    <row r="1688" spans="2:3">
      <c r="B1688"/>
      <c r="C1688"/>
    </row>
    <row r="1689" spans="2:3">
      <c r="B1689"/>
      <c r="C1689"/>
    </row>
    <row r="1690" spans="2:3">
      <c r="B1690"/>
      <c r="C1690"/>
    </row>
    <row r="1691" spans="2:3">
      <c r="B1691"/>
      <c r="C1691"/>
    </row>
    <row r="1692" spans="2:3">
      <c r="B1692"/>
      <c r="C1692"/>
    </row>
    <row r="1693" spans="2:3">
      <c r="B1693"/>
      <c r="C1693"/>
    </row>
    <row r="1694" spans="2:3">
      <c r="B1694"/>
      <c r="C1694"/>
    </row>
    <row r="1695" spans="2:3">
      <c r="B1695"/>
      <c r="C1695"/>
    </row>
    <row r="1696" spans="2:3">
      <c r="B1696"/>
      <c r="C1696"/>
    </row>
    <row r="1697" spans="2:3">
      <c r="B1697"/>
      <c r="C1697"/>
    </row>
    <row r="1698" spans="2:3">
      <c r="B1698"/>
      <c r="C1698"/>
    </row>
    <row r="1699" spans="2:3">
      <c r="B1699"/>
      <c r="C1699"/>
    </row>
    <row r="1700" spans="2:3">
      <c r="B1700"/>
      <c r="C1700"/>
    </row>
    <row r="1701" spans="2:3">
      <c r="B1701"/>
      <c r="C1701"/>
    </row>
    <row r="1702" spans="2:3">
      <c r="B1702"/>
      <c r="C1702"/>
    </row>
    <row r="1703" spans="2:3">
      <c r="B1703"/>
      <c r="C1703"/>
    </row>
    <row r="1704" spans="2:3">
      <c r="B1704"/>
      <c r="C1704"/>
    </row>
    <row r="1705" spans="2:3">
      <c r="B1705"/>
      <c r="C1705"/>
    </row>
    <row r="1706" spans="2:3">
      <c r="B1706"/>
      <c r="C1706"/>
    </row>
    <row r="1707" spans="2:3">
      <c r="B1707"/>
      <c r="C1707"/>
    </row>
    <row r="1708" spans="2:3">
      <c r="B1708"/>
      <c r="C1708"/>
    </row>
    <row r="1709" spans="2:3">
      <c r="B1709"/>
      <c r="C1709"/>
    </row>
    <row r="1710" spans="2:3">
      <c r="B1710"/>
      <c r="C1710"/>
    </row>
    <row r="1711" spans="2:3">
      <c r="B1711"/>
      <c r="C1711"/>
    </row>
    <row r="1712" spans="2:3">
      <c r="B1712"/>
      <c r="C1712"/>
    </row>
    <row r="1713" spans="2:3">
      <c r="B1713"/>
      <c r="C1713"/>
    </row>
    <row r="1714" spans="2:3">
      <c r="B1714"/>
      <c r="C1714"/>
    </row>
    <row r="1715" spans="2:3">
      <c r="B1715"/>
      <c r="C1715"/>
    </row>
    <row r="1716" spans="2:3">
      <c r="B1716"/>
      <c r="C1716"/>
    </row>
    <row r="1717" spans="2:3">
      <c r="B1717"/>
      <c r="C1717"/>
    </row>
    <row r="1718" spans="2:3">
      <c r="B1718"/>
      <c r="C1718"/>
    </row>
    <row r="1719" spans="2:3">
      <c r="B1719"/>
      <c r="C1719"/>
    </row>
    <row r="1720" spans="2:3">
      <c r="B1720"/>
      <c r="C1720"/>
    </row>
    <row r="1721" spans="2:3">
      <c r="B1721"/>
      <c r="C1721"/>
    </row>
    <row r="1722" spans="2:3">
      <c r="B1722"/>
      <c r="C1722"/>
    </row>
    <row r="1723" spans="2:3">
      <c r="B1723"/>
      <c r="C1723"/>
    </row>
    <row r="1724" spans="2:3">
      <c r="B1724"/>
      <c r="C1724"/>
    </row>
    <row r="1725" spans="2:3">
      <c r="B1725"/>
      <c r="C1725"/>
    </row>
    <row r="1726" spans="2:3">
      <c r="B1726"/>
      <c r="C1726"/>
    </row>
    <row r="1727" spans="2:3">
      <c r="B1727"/>
      <c r="C1727"/>
    </row>
    <row r="1728" spans="2:3">
      <c r="B1728"/>
      <c r="C1728"/>
    </row>
    <row r="1729" spans="2:3">
      <c r="B1729"/>
      <c r="C1729"/>
    </row>
    <row r="1730" spans="2:3">
      <c r="B1730"/>
      <c r="C1730"/>
    </row>
    <row r="1731" spans="2:3">
      <c r="B1731"/>
      <c r="C1731"/>
    </row>
    <row r="1732" spans="2:3">
      <c r="B1732"/>
      <c r="C1732"/>
    </row>
    <row r="1733" spans="2:3">
      <c r="B1733"/>
      <c r="C1733"/>
    </row>
    <row r="1734" spans="2:3">
      <c r="B1734"/>
      <c r="C1734"/>
    </row>
    <row r="1735" spans="2:3">
      <c r="B1735"/>
      <c r="C1735"/>
    </row>
    <row r="1736" spans="2:3">
      <c r="B1736"/>
      <c r="C1736"/>
    </row>
    <row r="1737" spans="2:3">
      <c r="B1737"/>
      <c r="C1737"/>
    </row>
    <row r="1738" spans="2:3">
      <c r="B1738"/>
      <c r="C1738"/>
    </row>
    <row r="1739" spans="2:3">
      <c r="B1739"/>
      <c r="C1739"/>
    </row>
    <row r="1740" spans="2:3">
      <c r="B1740"/>
      <c r="C1740"/>
    </row>
    <row r="1741" spans="2:3">
      <c r="B1741"/>
      <c r="C1741"/>
    </row>
    <row r="1742" spans="2:3">
      <c r="B1742"/>
      <c r="C1742"/>
    </row>
    <row r="1743" spans="2:3">
      <c r="B1743"/>
      <c r="C1743"/>
    </row>
    <row r="1744" spans="2:3">
      <c r="B1744"/>
      <c r="C1744"/>
    </row>
    <row r="1745" spans="2:3">
      <c r="B1745"/>
      <c r="C1745"/>
    </row>
    <row r="1746" spans="2:3">
      <c r="B1746"/>
      <c r="C1746"/>
    </row>
    <row r="1747" spans="2:3">
      <c r="B1747"/>
      <c r="C1747"/>
    </row>
    <row r="1748" spans="2:3">
      <c r="B1748"/>
      <c r="C1748"/>
    </row>
    <row r="1749" spans="2:3">
      <c r="B1749"/>
      <c r="C1749"/>
    </row>
    <row r="1750" spans="2:3">
      <c r="B1750"/>
      <c r="C1750"/>
    </row>
    <row r="1751" spans="2:3">
      <c r="B1751"/>
      <c r="C1751"/>
    </row>
    <row r="1752" spans="2:3">
      <c r="B1752"/>
      <c r="C1752"/>
    </row>
    <row r="1753" spans="2:3">
      <c r="B1753"/>
      <c r="C1753"/>
    </row>
    <row r="1754" spans="2:3">
      <c r="B1754"/>
      <c r="C1754"/>
    </row>
    <row r="1755" spans="2:3">
      <c r="B1755"/>
      <c r="C1755"/>
    </row>
    <row r="1756" spans="2:3">
      <c r="B1756"/>
      <c r="C1756"/>
    </row>
    <row r="1757" spans="2:3">
      <c r="B1757"/>
      <c r="C1757"/>
    </row>
    <row r="1758" spans="2:3">
      <c r="B1758"/>
      <c r="C1758"/>
    </row>
    <row r="1759" spans="2:3">
      <c r="B1759"/>
      <c r="C1759"/>
    </row>
    <row r="1760" spans="2:3">
      <c r="B1760"/>
      <c r="C1760"/>
    </row>
    <row r="1761" spans="2:3">
      <c r="B1761"/>
      <c r="C1761"/>
    </row>
    <row r="1762" spans="2:3">
      <c r="B1762"/>
      <c r="C1762"/>
    </row>
    <row r="1763" spans="2:3">
      <c r="B1763"/>
      <c r="C1763"/>
    </row>
    <row r="1764" spans="2:3">
      <c r="B1764"/>
      <c r="C1764"/>
    </row>
    <row r="1765" spans="2:3">
      <c r="B1765"/>
      <c r="C1765"/>
    </row>
    <row r="1766" spans="2:3">
      <c r="B1766"/>
      <c r="C1766"/>
    </row>
    <row r="1767" spans="2:3">
      <c r="B1767"/>
      <c r="C1767"/>
    </row>
    <row r="1768" spans="2:3">
      <c r="B1768"/>
      <c r="C1768"/>
    </row>
    <row r="1769" spans="2:3">
      <c r="B1769"/>
      <c r="C1769"/>
    </row>
    <row r="1770" spans="2:3">
      <c r="B1770"/>
      <c r="C1770"/>
    </row>
    <row r="1771" spans="2:3">
      <c r="B1771"/>
      <c r="C1771"/>
    </row>
    <row r="1772" spans="2:3">
      <c r="B1772"/>
      <c r="C1772"/>
    </row>
    <row r="1773" spans="2:3">
      <c r="B1773"/>
      <c r="C1773"/>
    </row>
    <row r="1774" spans="2:3">
      <c r="B1774"/>
      <c r="C1774"/>
    </row>
    <row r="1775" spans="2:3">
      <c r="B1775"/>
      <c r="C1775"/>
    </row>
    <row r="1776" spans="2:3">
      <c r="B1776"/>
      <c r="C1776"/>
    </row>
    <row r="1777" spans="2:3">
      <c r="B1777"/>
      <c r="C1777"/>
    </row>
    <row r="1778" spans="2:3">
      <c r="B1778"/>
      <c r="C1778"/>
    </row>
    <row r="1779" spans="2:3">
      <c r="B1779"/>
      <c r="C1779"/>
    </row>
    <row r="1780" spans="2:3">
      <c r="B1780"/>
      <c r="C1780"/>
    </row>
    <row r="1781" spans="2:3">
      <c r="B1781"/>
      <c r="C1781"/>
    </row>
    <row r="1782" spans="2:3">
      <c r="B1782"/>
      <c r="C1782"/>
    </row>
    <row r="1783" spans="2:3">
      <c r="B1783"/>
      <c r="C1783"/>
    </row>
    <row r="1784" spans="2:3">
      <c r="B1784"/>
      <c r="C1784"/>
    </row>
    <row r="1785" spans="2:3">
      <c r="B1785"/>
      <c r="C1785"/>
    </row>
    <row r="1786" spans="2:3">
      <c r="B1786"/>
      <c r="C1786"/>
    </row>
    <row r="1787" spans="2:3">
      <c r="B1787"/>
      <c r="C1787"/>
    </row>
    <row r="1788" spans="2:3">
      <c r="B1788"/>
      <c r="C1788"/>
    </row>
    <row r="1789" spans="2:3">
      <c r="B1789"/>
      <c r="C1789"/>
    </row>
    <row r="1790" spans="2:3">
      <c r="B1790"/>
      <c r="C1790"/>
    </row>
    <row r="1791" spans="2:3">
      <c r="B1791"/>
      <c r="C1791"/>
    </row>
    <row r="1792" spans="2:3">
      <c r="B1792"/>
      <c r="C1792"/>
    </row>
    <row r="1793" spans="2:3">
      <c r="B1793"/>
      <c r="C1793"/>
    </row>
    <row r="1794" spans="2:3">
      <c r="B1794"/>
      <c r="C1794"/>
    </row>
    <row r="1795" spans="2:3">
      <c r="B1795"/>
      <c r="C1795"/>
    </row>
    <row r="1796" spans="2:3">
      <c r="B1796"/>
      <c r="C1796"/>
    </row>
    <row r="1797" spans="2:3">
      <c r="B1797"/>
      <c r="C1797"/>
    </row>
    <row r="1798" spans="2:3">
      <c r="B1798"/>
      <c r="C1798"/>
    </row>
    <row r="1799" spans="2:3">
      <c r="B1799"/>
      <c r="C1799"/>
    </row>
    <row r="1800" spans="2:3">
      <c r="B1800"/>
      <c r="C1800"/>
    </row>
    <row r="1801" spans="2:3">
      <c r="B1801"/>
      <c r="C1801"/>
    </row>
    <row r="1802" spans="2:3">
      <c r="B1802"/>
      <c r="C1802"/>
    </row>
    <row r="1803" spans="2:3">
      <c r="B1803"/>
      <c r="C1803"/>
    </row>
    <row r="1804" spans="2:3">
      <c r="B1804"/>
      <c r="C1804"/>
    </row>
    <row r="1805" spans="2:3">
      <c r="B1805"/>
      <c r="C1805"/>
    </row>
    <row r="1806" spans="2:3">
      <c r="B1806"/>
      <c r="C1806"/>
    </row>
    <row r="1807" spans="2:3">
      <c r="B1807"/>
      <c r="C1807"/>
    </row>
    <row r="1808" spans="2:3">
      <c r="B1808"/>
      <c r="C1808"/>
    </row>
    <row r="1809" spans="2:3">
      <c r="B1809"/>
      <c r="C1809"/>
    </row>
    <row r="1810" spans="2:3">
      <c r="B1810"/>
      <c r="C1810"/>
    </row>
    <row r="1811" spans="2:3">
      <c r="B1811"/>
      <c r="C1811"/>
    </row>
    <row r="1812" spans="2:3">
      <c r="B1812"/>
      <c r="C1812"/>
    </row>
    <row r="1813" spans="2:3">
      <c r="B1813"/>
      <c r="C1813"/>
    </row>
    <row r="1814" spans="2:3">
      <c r="B1814"/>
      <c r="C1814"/>
    </row>
    <row r="1815" spans="2:3">
      <c r="B1815"/>
      <c r="C1815"/>
    </row>
    <row r="1816" spans="2:3">
      <c r="B1816"/>
      <c r="C1816"/>
    </row>
    <row r="1817" spans="2:3">
      <c r="B1817"/>
      <c r="C1817"/>
    </row>
    <row r="1818" spans="2:3">
      <c r="B1818"/>
      <c r="C1818"/>
    </row>
    <row r="1819" spans="2:3">
      <c r="B1819"/>
      <c r="C1819"/>
    </row>
    <row r="1820" spans="2:3">
      <c r="B1820"/>
      <c r="C1820"/>
    </row>
    <row r="1821" spans="2:3">
      <c r="B1821"/>
      <c r="C1821"/>
    </row>
    <row r="1822" spans="2:3">
      <c r="B1822"/>
      <c r="C1822"/>
    </row>
    <row r="1823" spans="2:3">
      <c r="B1823"/>
      <c r="C1823"/>
    </row>
    <row r="1824" spans="2:3">
      <c r="B1824"/>
      <c r="C1824"/>
    </row>
    <row r="1825" spans="2:3">
      <c r="B1825"/>
      <c r="C1825"/>
    </row>
    <row r="1826" spans="2:3">
      <c r="B1826"/>
      <c r="C1826"/>
    </row>
    <row r="1827" spans="2:3">
      <c r="B1827"/>
      <c r="C1827"/>
    </row>
    <row r="1828" spans="2:3">
      <c r="B1828"/>
      <c r="C1828"/>
    </row>
    <row r="1829" spans="2:3">
      <c r="B1829"/>
      <c r="C1829"/>
    </row>
    <row r="1830" spans="2:3">
      <c r="B1830"/>
      <c r="C1830"/>
    </row>
    <row r="1831" spans="2:3">
      <c r="B1831"/>
      <c r="C1831"/>
    </row>
    <row r="1832" spans="2:3">
      <c r="B1832"/>
      <c r="C1832"/>
    </row>
    <row r="1833" spans="2:3">
      <c r="B1833"/>
      <c r="C1833"/>
    </row>
    <row r="1834" spans="2:3">
      <c r="B1834"/>
      <c r="C1834"/>
    </row>
    <row r="1835" spans="2:3">
      <c r="B1835"/>
      <c r="C1835"/>
    </row>
    <row r="1836" spans="2:3">
      <c r="B1836"/>
      <c r="C1836"/>
    </row>
    <row r="1837" spans="2:3">
      <c r="B1837"/>
      <c r="C1837"/>
    </row>
    <row r="1838" spans="2:3">
      <c r="B1838"/>
      <c r="C1838"/>
    </row>
    <row r="1839" spans="2:3">
      <c r="B1839"/>
      <c r="C1839"/>
    </row>
    <row r="1840" spans="2:3">
      <c r="B1840"/>
      <c r="C1840"/>
    </row>
    <row r="1841" spans="2:3">
      <c r="B1841"/>
      <c r="C1841"/>
    </row>
    <row r="1842" spans="2:3">
      <c r="B1842"/>
      <c r="C1842"/>
    </row>
    <row r="1843" spans="2:3">
      <c r="B1843"/>
      <c r="C184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2.xml>��
</file>

<file path=customXml/itemProps1.xml><?xml version="1.0" encoding="utf-8"?>
<ds:datastoreItem xmlns:ds="http://schemas.openxmlformats.org/officeDocument/2006/customXml" ds:itemID="{8E17E15E-755C-4457-86F9-BA63937711F3}">
  <ds:schemaRefs>
    <ds:schemaRef ds:uri="http://schemas.advancedformulaenvironment.officeapps.live.com/afejsonblob/1.0"/>
  </ds:schemaRefs>
</ds:datastoreItem>
</file>

<file path=customXml/itemProps2.xml><?xml version="1.0" encoding="utf-8"?>
<ds:datastoreItem xmlns:ds="http://schemas.openxmlformats.org/officeDocument/2006/customXml" ds:itemID="{6F2513AD-ED84-487D-B657-817EAE5549A4}">
  <ds:schemaRefs>
    <ds:schemaRef ds:uri="http://schemas.microsoft.com/DataMashup"/>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vt:i4>
      </vt:variant>
    </vt:vector>
  </HeadingPairs>
  <TitlesOfParts>
    <vt:vector size="21" baseType="lpstr">
      <vt:lpstr>Case</vt:lpstr>
      <vt:lpstr>TIME</vt:lpstr>
      <vt:lpstr>Sheet2</vt:lpstr>
      <vt:lpstr>_tTotal</vt:lpstr>
      <vt:lpstr>Table3</vt:lpstr>
      <vt:lpstr>_tSub</vt:lpstr>
      <vt:lpstr>SUB (L3)</vt:lpstr>
      <vt:lpstr>Sheet1</vt:lpstr>
      <vt:lpstr>Import (L3)</vt:lpstr>
      <vt:lpstr>Print (L5)</vt:lpstr>
      <vt:lpstr>_tBudget</vt:lpstr>
      <vt:lpstr>Budget (L6)</vt:lpstr>
      <vt:lpstr>Bonus 2, 3</vt:lpstr>
      <vt:lpstr>Bonus 4</vt:lpstr>
      <vt:lpstr>Answers</vt:lpstr>
      <vt:lpstr>Model</vt:lpstr>
      <vt:lpstr>_tComb</vt:lpstr>
      <vt:lpstr>Date</vt:lpstr>
      <vt:lpstr>Hours</vt:lpstr>
      <vt:lpstr>Name</vt:lpstr>
      <vt:lpstr>Role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FMWC;Klinsmann Langhanz</dc:creator>
  <cp:keywords/>
  <dc:description/>
  <cp:lastModifiedBy>Mark Biegert</cp:lastModifiedBy>
  <cp:revision/>
  <dcterms:created xsi:type="dcterms:W3CDTF">2024-06-01T13:26:32Z</dcterms:created>
  <dcterms:modified xsi:type="dcterms:W3CDTF">2025-08-22T17:52:29Z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2024-12-17T10:13:09Z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bdc15255-cfb4-48e1-856d-e59f2c45fee8</vt:lpwstr>
  </property>
  <property fmtid="{D5CDD505-2E9C-101B-9397-08002B2CF9AE}" pid="8" name="MSIP_Label_ea60d57e-af5b-4752-ac57-3e4f28ca11dc_ContentBits">
    <vt:lpwstr>0</vt:lpwstr>
  </property>
</Properties>
</file>