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09BC8DE-EFB8-4D0F-BCC5-ACF4FE2E87A2}"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9" i="1" l="1" a="1"/>
  <c r="W19" i="1" s="1"/>
  <c r="R5" i="1"/>
  <c r="R6" i="1"/>
  <c r="R7" i="1"/>
  <c r="Q5" i="1" a="1"/>
  <c r="Q5" i="1" s="1"/>
  <c r="Q6" i="1" a="1"/>
  <c r="Q6" i="1" s="1"/>
  <c r="Q7" i="1" a="1"/>
  <c r="Q7" i="1" s="1"/>
  <c r="Q8" i="1" a="1"/>
  <c r="Q8" i="1" s="1"/>
  <c r="W12" i="1" a="1"/>
  <c r="W12" i="1" s="1"/>
  <c r="R4" i="1"/>
  <c r="Q4" i="1" a="1"/>
  <c r="Q4" i="1" s="1"/>
  <c r="P28" i="1" a="1"/>
  <c r="P28" i="1" s="1"/>
  <c r="W3" i="1" a="1"/>
  <c r="W3" i="1" s="1"/>
  <c r="P21" i="1" a="1"/>
  <c r="P21" i="1" s="1"/>
  <c r="P13" i="1" a="1"/>
  <c r="P13" i="1" s="1"/>
  <c r="X12" i="1"/>
  <c r="R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<sst xmlns="http://schemas.openxmlformats.org/spreadsheetml/2006/main" count="11" uniqueCount="11">
  <si>
    <t>Result</t>
  </si>
  <si>
    <t>Consequence</t>
  </si>
  <si>
    <t>Likelihood</t>
  </si>
  <si>
    <t>Question  1: Risk Analysis Table</t>
  </si>
  <si>
    <t>Number of Activity</t>
  </si>
  <si>
    <t>Risk Type</t>
  </si>
  <si>
    <t>Very Low</t>
  </si>
  <si>
    <t>Low</t>
  </si>
  <si>
    <t>High</t>
  </si>
  <si>
    <t>Very High</t>
  </si>
  <si>
    <t>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</si>
</sst>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1"/>
      <name val="Times New Roman"/>
      <family val="1"/>
    </font>
    <font>
      <sz val="14"/>
      <color theme="1"/>
      <name val="Calibri"/>
      <family val="2"/>
    </font>
    <font>
      <sz val="11"/>
      <color theme="1"/>
      <name val="Aptos Mono"/>
      <family val="3"/>
    </font>
  </fonts>
  <fills count="13">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DC705A"/>
        <bgColor indexed="64"/>
      </patternFill>
    </fill>
  </fills>
  <borders count="22">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1">
    <xf numFmtId="0" fontId="0" fillId="0" borderId="0"/>
  </cellStyleXfs>
  <cellXfs count="52">
    <xf numFmtId="0" fontId="0" fillId="0" borderId="0" xfId="0"/>
    <xf numFmtId="14" fontId="0" fillId="0" borderId="0" xfId="0" applyNumberFormat="1"/>
    <xf numFmtId="0" fontId="2" fillId="0" borderId="0" xfId="0" applyFont="1"/>
    <xf numFmtId="0" fontId="0" fillId="0" borderId="0" xfId="0" applyAlignment="1">
      <alignment horizontal="center"/>
    </xf>
    <xf numFmtId="0" fontId="3" fillId="0" borderId="0" xfId="0" applyFont="1" applyAlignment="1">
      <alignment vertical="center"/>
    </xf>
    <xf numFmtId="3" fontId="2" fillId="0" borderId="0" xfId="0" applyNumberFormat="1" applyFont="1"/>
    <xf numFmtId="14" fontId="2" fillId="0" borderId="0" xfId="0" applyNumberFormat="1" applyFont="1" applyAlignment="1">
      <alignment horizontal="center" vertical="center" wrapText="1"/>
    </xf>
    <xf numFmtId="0" fontId="2" fillId="0" borderId="0" xfId="0" applyFont="1" applyAlignment="1">
      <alignment horizontal="center" vertical="center" wrapText="1"/>
    </xf>
    <xf numFmtId="14" fontId="4" fillId="3" borderId="1"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5" fillId="2" borderId="11" xfId="0" applyFont="1" applyFill="1" applyBorder="1" applyAlignment="1">
      <alignment vertical="center"/>
    </xf>
    <xf numFmtId="0" fontId="5" fillId="2" borderId="0" xfId="0" applyFont="1" applyFill="1" applyAlignment="1">
      <alignment vertical="center"/>
    </xf>
    <xf numFmtId="0" fontId="5" fillId="2" borderId="11" xfId="0" applyFont="1" applyFill="1" applyBorder="1" applyAlignment="1">
      <alignment horizontal="center" vertical="center" wrapText="1"/>
    </xf>
    <xf numFmtId="0" fontId="5" fillId="2" borderId="0" xfId="0" applyFont="1" applyFill="1" applyAlignment="1">
      <alignment horizontal="center" vertical="center" wrapText="1"/>
    </xf>
    <xf numFmtId="3" fontId="5" fillId="7" borderId="7" xfId="0" applyNumberFormat="1" applyFont="1" applyFill="1" applyBorder="1" applyAlignment="1">
      <alignment horizontal="center" vertical="center" wrapText="1"/>
    </xf>
    <xf numFmtId="0" fontId="5" fillId="5" borderId="7" xfId="0" applyFont="1" applyFill="1" applyBorder="1" applyAlignment="1">
      <alignment horizontal="center"/>
    </xf>
    <xf numFmtId="0" fontId="5" fillId="8" borderId="14" xfId="0" applyFont="1" applyFill="1" applyBorder="1" applyAlignment="1">
      <alignment horizontal="center"/>
    </xf>
    <xf numFmtId="0" fontId="5" fillId="8" borderId="6" xfId="0" applyFont="1" applyFill="1" applyBorder="1" applyAlignment="1">
      <alignment horizontal="center" vertical="center"/>
    </xf>
    <xf numFmtId="0" fontId="5" fillId="8" borderId="4" xfId="0" applyFont="1" applyFill="1" applyBorder="1" applyAlignment="1">
      <alignment horizontal="center" vertical="center"/>
    </xf>
    <xf numFmtId="0" fontId="5" fillId="8" borderId="13" xfId="0" applyFont="1" applyFill="1" applyBorder="1" applyAlignment="1">
      <alignment horizontal="center"/>
    </xf>
    <xf numFmtId="0" fontId="5" fillId="9" borderId="13" xfId="0" applyFont="1" applyFill="1" applyBorder="1" applyAlignment="1">
      <alignment horizontal="center"/>
    </xf>
    <xf numFmtId="0" fontId="5" fillId="10" borderId="16" xfId="0" applyFont="1" applyFill="1" applyBorder="1" applyAlignment="1">
      <alignment horizontal="center"/>
    </xf>
    <xf numFmtId="0" fontId="5" fillId="10" borderId="13" xfId="0" applyFont="1" applyFill="1" applyBorder="1" applyAlignment="1">
      <alignment horizontal="center"/>
    </xf>
    <xf numFmtId="0" fontId="5" fillId="10" borderId="12" xfId="0" applyFont="1" applyFill="1" applyBorder="1" applyAlignment="1">
      <alignment horizontal="center"/>
    </xf>
    <xf numFmtId="0" fontId="5" fillId="11" borderId="15" xfId="0" applyFont="1" applyFill="1" applyBorder="1" applyAlignment="1">
      <alignment horizontal="center"/>
    </xf>
    <xf numFmtId="0" fontId="5" fillId="11" borderId="16" xfId="0" applyFont="1" applyFill="1" applyBorder="1" applyAlignment="1">
      <alignment horizontal="center"/>
    </xf>
    <xf numFmtId="0" fontId="5" fillId="11" borderId="12" xfId="0" applyFont="1" applyFill="1" applyBorder="1" applyAlignment="1">
      <alignment horizontal="center"/>
    </xf>
    <xf numFmtId="0" fontId="5" fillId="11" borderId="13" xfId="0" applyFont="1" applyFill="1" applyBorder="1" applyAlignment="1">
      <alignment horizontal="center"/>
    </xf>
    <xf numFmtId="0" fontId="5" fillId="9" borderId="3" xfId="0" applyFont="1" applyFill="1" applyBorder="1" applyAlignment="1">
      <alignment horizontal="center" vertical="center"/>
    </xf>
    <xf numFmtId="0" fontId="5" fillId="9" borderId="17" xfId="0" applyFont="1" applyFill="1" applyBorder="1" applyAlignment="1">
      <alignment horizontal="center"/>
    </xf>
    <xf numFmtId="0" fontId="5" fillId="11" borderId="2" xfId="0" applyFont="1" applyFill="1" applyBorder="1" applyAlignment="1">
      <alignment horizontal="center"/>
    </xf>
    <xf numFmtId="0" fontId="5" fillId="10" borderId="2" xfId="0" applyFont="1" applyFill="1" applyBorder="1" applyAlignment="1">
      <alignment horizontal="center"/>
    </xf>
    <xf numFmtId="0" fontId="5" fillId="9" borderId="2" xfId="0" applyFont="1" applyFill="1" applyBorder="1" applyAlignment="1">
      <alignment horizontal="center"/>
    </xf>
    <xf numFmtId="0" fontId="5" fillId="8" borderId="5" xfId="0" applyFont="1" applyFill="1" applyBorder="1" applyAlignment="1">
      <alignment horizontal="center"/>
    </xf>
    <xf numFmtId="0" fontId="5" fillId="12" borderId="14" xfId="0" applyFont="1" applyFill="1" applyBorder="1" applyAlignment="1">
      <alignment horizontal="center"/>
    </xf>
    <xf numFmtId="0" fontId="5" fillId="12" borderId="13" xfId="0" applyFont="1" applyFill="1" applyBorder="1" applyAlignment="1">
      <alignment horizontal="center"/>
    </xf>
    <xf numFmtId="0" fontId="5" fillId="12" borderId="4" xfId="0" applyFont="1" applyFill="1" applyBorder="1" applyAlignment="1">
      <alignment horizontal="center" vertical="center"/>
    </xf>
    <xf numFmtId="0" fontId="5" fillId="12" borderId="2" xfId="0" applyFont="1" applyFill="1" applyBorder="1" applyAlignment="1">
      <alignment horizontal="center"/>
    </xf>
    <xf numFmtId="0" fontId="5" fillId="11" borderId="20" xfId="0" applyFont="1" applyFill="1" applyBorder="1" applyAlignment="1">
      <alignment horizontal="center"/>
    </xf>
    <xf numFmtId="0" fontId="5" fillId="10" borderId="20" xfId="0" applyFont="1" applyFill="1" applyBorder="1" applyAlignment="1">
      <alignment horizontal="center"/>
    </xf>
    <xf numFmtId="0" fontId="5" fillId="9" borderId="20" xfId="0" applyFont="1" applyFill="1" applyBorder="1" applyAlignment="1">
      <alignment horizontal="center"/>
    </xf>
    <xf numFmtId="0" fontId="5" fillId="12" borderId="20" xfId="0" applyFont="1" applyFill="1" applyBorder="1" applyAlignment="1">
      <alignment horizontal="center"/>
    </xf>
    <xf numFmtId="0" fontId="5" fillId="8" borderId="21" xfId="0" applyFont="1" applyFill="1" applyBorder="1" applyAlignment="1">
      <alignment horizontal="center"/>
    </xf>
    <xf numFmtId="0" fontId="5" fillId="4" borderId="7" xfId="0" applyFont="1" applyFill="1" applyBorder="1" applyAlignment="1">
      <alignment horizontal="center" vertical="center" textRotation="180"/>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5" fillId="6" borderId="7" xfId="0" applyFont="1" applyFill="1" applyBorder="1" applyAlignment="1">
      <alignment horizontal="center" vertical="center"/>
    </xf>
    <xf numFmtId="3" fontId="0" fillId="0" borderId="0" xfId="0" applyNumberFormat="1"/>
    <xf numFmtId="0" fontId="6" fillId="0" borderId="0" xfId="0" applyFont="1"/>
  </cellXfs>
  <cellStyles count="1">
    <cellStyle name="Normal" xfId="0" builtinId="0"/>
  </cellStyles>
  <dxfs count="0"/>
  <tableStyles count="0" defaultTableStyle="TableStyleMedium2" defaultPivotStyle="PivotStyleLight16"/>
  <colors>
    <mruColors>
      <color rgb="FFDC705A"/>
      <color rgb="FFFF33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161925</xdr:colOff>
      <xdr:row>9</xdr:row>
      <xdr:rowOff>209548</xdr:rowOff>
    </xdr:from>
    <xdr:to>
      <xdr:col>12</xdr:col>
      <xdr:colOff>19098</xdr:colOff>
      <xdr:row>24</xdr:row>
      <xdr:rowOff>169544</xdr:rowOff>
    </xdr:to>
    <xdr:pic>
      <xdr:nvPicPr>
        <xdr:cNvPr id="4" name="Picture 3" descr="What is a risk? It's not what you think it is RISK-ACADEMY Blog">
          <a:extLst>
            <a:ext uri="{FF2B5EF4-FFF2-40B4-BE49-F238E27FC236}">
              <a16:creationId xmlns:a16="http://schemas.microsoft.com/office/drawing/2014/main" id="{B2093DA6-B50D-B96D-9605-F40692A95E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50" y="2314573"/>
          <a:ext cx="4918758" cy="31242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608841</xdr:colOff>
      <xdr:row>7</xdr:row>
      <xdr:rowOff>9525</xdr:rowOff>
    </xdr:from>
    <xdr:to>
      <xdr:col>11</xdr:col>
      <xdr:colOff>548966</xdr:colOff>
      <xdr:row>9</xdr:row>
      <xdr:rowOff>163920</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4964169" y="1597797"/>
          <a:ext cx="602070" cy="740225"/>
        </a:xfrm>
        <a:prstGeom prst="rightArrow">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endParaRPr lang="en-AU" sz="1800" b="1">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3</xdr:col>
      <xdr:colOff>228600</xdr:colOff>
      <xdr:row>10</xdr:row>
      <xdr:rowOff>3809</xdr:rowOff>
    </xdr:from>
    <xdr:to>
      <xdr:col>12</xdr:col>
      <xdr:colOff>0</xdr:colOff>
      <xdr:row>27</xdr:row>
      <xdr:rowOff>161925</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476375" y="2175509"/>
          <a:ext cx="4848225" cy="3072766"/>
        </a:xfrm>
        <a:prstGeom prst="rect">
          <a:avLst/>
        </a:prstGeom>
        <a:solidFill>
          <a:schemeClr val="accent2">
            <a:lumMod val="75000"/>
            <a:alpha val="88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30:</a:t>
          </a:r>
          <a:r>
            <a:rPr lang="en-AU" sz="1800" b="1" baseline="0">
              <a:solidFill>
                <a:srgbClr val="FFFF00"/>
              </a:solidFill>
              <a:effectLst/>
              <a:latin typeface="Times New Roman" panose="02020603050405020304" pitchFamily="18" charset="0"/>
              <a:ea typeface="+mn-ea"/>
              <a:cs typeface="Times New Roman" panose="02020603050405020304" pitchFamily="18" charset="0"/>
            </a:rPr>
            <a:t> Risk Analysis</a:t>
          </a:r>
        </a:p>
        <a:p>
          <a:pPr algn="ctr"/>
          <a:r>
            <a:rPr lang="en-AU" sz="1400" b="1">
              <a:solidFill>
                <a:schemeClr val="bg1"/>
              </a:solidFill>
              <a:effectLst/>
              <a:latin typeface="Times New Roman" panose="02020603050405020304" pitchFamily="18" charset="0"/>
              <a:ea typeface="+mn-ea"/>
              <a:cs typeface="Times New Roman" panose="02020603050405020304" pitchFamily="18" charset="0"/>
            </a:rPr>
            <a:t>In risk analysis, activities are categorized into various groups according to their likelihood of occurrence and their impact. </a:t>
          </a:r>
        </a:p>
        <a:p>
          <a:pPr algn="ctr"/>
          <a:endParaRPr lang="en-AU" sz="1400" b="1">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1">
              <a:solidFill>
                <a:schemeClr val="bg1"/>
              </a:solidFill>
              <a:effectLst/>
              <a:latin typeface="Times New Roman" panose="02020603050405020304" pitchFamily="18" charset="0"/>
              <a:ea typeface="+mn-ea"/>
              <a:cs typeface="Times New Roman" panose="02020603050405020304" pitchFamily="18" charset="0"/>
            </a:rPr>
            <a:t>The question tables display the count of activities within each groupof likelihood score (L) and consequence score (C). The objective is to extract the number of activities in each risk group, as shown in the result table, following the rules provided below:</a:t>
          </a:r>
        </a:p>
        <a:p>
          <a:pPr algn="ctr"/>
          <a:r>
            <a:rPr lang="en-AU" sz="1400" b="1" baseline="0">
              <a:solidFill>
                <a:schemeClr val="bg1"/>
              </a:solidFill>
              <a:effectLst/>
              <a:latin typeface="Times New Roman" panose="02020603050405020304" pitchFamily="18" charset="0"/>
              <a:ea typeface="+mn-ea"/>
              <a:cs typeface="Times New Roman" panose="02020603050405020304" pitchFamily="18" charset="0"/>
            </a:rPr>
            <a:t>Very Low: L&lt;7, C&lt;7, L+C&lt;7</a:t>
          </a:r>
        </a:p>
        <a:p>
          <a:pPr marL="0" marR="0" lvl="0" indent="0" algn="ctr" defTabSz="914400" eaLnBrk="1" fontAlgn="auto" latinLnBrk="0" hangingPunct="1">
            <a:lnSpc>
              <a:spcPct val="100000"/>
            </a:lnSpc>
            <a:spcBef>
              <a:spcPts val="0"/>
            </a:spcBef>
            <a:spcAft>
              <a:spcPts val="0"/>
            </a:spcAft>
            <a:buClrTx/>
            <a:buSzTx/>
            <a:buFontTx/>
            <a:buNone/>
            <a:tabLst/>
            <a:defRPr/>
          </a:pPr>
          <a:r>
            <a:rPr lang="en-AU" sz="1100" b="1" baseline="0">
              <a:solidFill>
                <a:schemeClr val="bg1"/>
              </a:solidFill>
              <a:effectLst/>
              <a:latin typeface="+mn-lt"/>
              <a:ea typeface="+mn-ea"/>
              <a:cs typeface="+mn-cs"/>
            </a:rPr>
            <a:t> Low: L&lt;9, C&lt;9, L+C&lt;9</a:t>
          </a:r>
          <a:endParaRPr lang="en-AU" sz="1400">
            <a:solidFill>
              <a:schemeClr val="bg1"/>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AU" sz="1100" b="1" baseline="0">
              <a:solidFill>
                <a:schemeClr val="bg1"/>
              </a:solidFill>
              <a:effectLst/>
              <a:latin typeface="+mn-lt"/>
              <a:ea typeface="+mn-ea"/>
              <a:cs typeface="+mn-cs"/>
            </a:rPr>
            <a:t>Moderate: L&lt;10, C&lt;10, L+C&lt;10</a:t>
          </a:r>
          <a:endParaRPr lang="en-AU" sz="1400">
            <a:solidFill>
              <a:schemeClr val="bg1"/>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AU" sz="1100" b="1" baseline="0">
              <a:solidFill>
                <a:schemeClr val="bg1"/>
              </a:solidFill>
              <a:effectLst/>
              <a:latin typeface="+mn-lt"/>
              <a:ea typeface="+mn-ea"/>
              <a:cs typeface="+mn-cs"/>
            </a:rPr>
            <a:t>High: L&lt;12, C&lt;12, L+C&lt;12</a:t>
          </a:r>
          <a:endParaRPr lang="en-AU" sz="1400">
            <a:solidFill>
              <a:schemeClr val="bg1"/>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AU" sz="1100" b="1" baseline="0">
              <a:solidFill>
                <a:schemeClr val="bg1"/>
              </a:solidFill>
              <a:effectLst/>
              <a:latin typeface="+mn-lt"/>
              <a:ea typeface="+mn-ea"/>
              <a:cs typeface="+mn-cs"/>
            </a:rPr>
            <a:t>Very High: Other</a:t>
          </a:r>
          <a:endParaRPr lang="en-AU" sz="1400">
            <a:solidFill>
              <a:schemeClr val="bg1"/>
            </a:solidFill>
            <a:effectLst/>
          </a:endParaRPr>
        </a:p>
        <a:p>
          <a:pPr algn="ctr"/>
          <a:endParaRPr lang="en-AU" sz="1400" b="1" baseline="0">
            <a:solidFill>
              <a:schemeClr val="bg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108778</xdr:colOff>
      <xdr:row>8</xdr:row>
      <xdr:rowOff>23813</xdr:rowOff>
    </xdr:from>
    <xdr:to>
      <xdr:col>7</xdr:col>
      <xdr:colOff>96528</xdr:colOff>
      <xdr:row>10</xdr:row>
      <xdr:rowOff>6758</xdr:rowOff>
    </xdr:to>
    <xdr:sp macro="" textlink="">
      <xdr:nvSpPr>
        <xdr:cNvPr id="3" name="Arrow: Right 2">
          <a:extLst>
            <a:ext uri="{FF2B5EF4-FFF2-40B4-BE49-F238E27FC236}">
              <a16:creationId xmlns:a16="http://schemas.microsoft.com/office/drawing/2014/main" id="{CAFD7726-4A30-5ACF-DE3D-828037EB8B44}"/>
            </a:ext>
          </a:extLst>
        </xdr:cNvPr>
        <xdr:cNvSpPr/>
      </xdr:nvSpPr>
      <xdr:spPr>
        <a:xfrm rot="5400000">
          <a:off x="2254305" y="1764486"/>
          <a:ext cx="402045" cy="711650"/>
        </a:xfrm>
        <a:prstGeom prst="rightArrow">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endParaRPr lang="en-AU" sz="1800" b="1">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32"/>
  <sheetViews>
    <sheetView tabSelected="1" workbookViewId="0">
      <selection activeCell="V14" sqref="V14"/>
    </sheetView>
  </sheetViews>
  <sheetFormatPr defaultRowHeight="13.8" x14ac:dyDescent="0.25"/>
  <cols>
    <col min="2" max="2" width="2.8984375" customWidth="1"/>
    <col min="3" max="7" width="4.69921875" style="3" customWidth="1"/>
    <col min="8" max="8" width="4.69921875" customWidth="1"/>
    <col min="9" max="9" width="3.5" customWidth="1"/>
    <col min="10" max="10" width="12.3984375" customWidth="1"/>
    <col min="11" max="11" width="10.5" bestFit="1" customWidth="1"/>
    <col min="12" max="12" width="16.5" bestFit="1" customWidth="1"/>
    <col min="13" max="13" width="8" customWidth="1"/>
  </cols>
  <sheetData>
    <row r="1" spans="2:24" ht="18" x14ac:dyDescent="0.25">
      <c r="B1" s="44" t="s">
        <v>3</v>
      </c>
      <c r="C1" s="45"/>
      <c r="D1" s="45"/>
      <c r="E1" s="45"/>
      <c r="F1" s="45"/>
      <c r="G1" s="45"/>
      <c r="H1" s="46"/>
      <c r="K1" s="47" t="s">
        <v>0</v>
      </c>
      <c r="L1" s="48"/>
    </row>
    <row r="2" spans="2:24" s="4" customFormat="1" ht="18" customHeight="1" x14ac:dyDescent="0.25">
      <c r="B2" s="10"/>
      <c r="C2" s="11"/>
      <c r="D2" s="49" t="s">
        <v>1</v>
      </c>
      <c r="E2" s="49"/>
      <c r="F2" s="49"/>
      <c r="G2" s="49"/>
      <c r="H2" s="49"/>
      <c r="K2" s="8" t="s">
        <v>5</v>
      </c>
      <c r="L2" s="9" t="s">
        <v>4</v>
      </c>
    </row>
    <row r="3" spans="2:24" s="7" customFormat="1" ht="18" x14ac:dyDescent="0.35">
      <c r="B3" s="12"/>
      <c r="C3" s="13"/>
      <c r="D3" s="14">
        <v>1</v>
      </c>
      <c r="E3" s="14">
        <v>3</v>
      </c>
      <c r="F3" s="14">
        <v>5</v>
      </c>
      <c r="G3" s="14">
        <v>7</v>
      </c>
      <c r="H3" s="14">
        <v>9</v>
      </c>
      <c r="I3" s="6"/>
      <c r="J3" s="6"/>
      <c r="K3" s="30" t="s">
        <v>6</v>
      </c>
      <c r="L3" s="38">
        <v>16</v>
      </c>
      <c r="Q3" s="7">
        <v>0</v>
      </c>
      <c r="W3" s="7" t="str" cm="1">
        <f t="array" ref="W3:X7">_xlfn.LET(_xlpm.F, _xlfn.LAMBDA(_xlpm.i, SUM(_xlfn.IFS(C4:C8+D3:H3&lt;=_xlpm.i, D4:H8, 1, 0))), _xlpm.m, _xlfn.MAP({0;7;9;10;12;18}, _xlfn.LAMBDA(_xlpm.x, _xlpm.F(_xlpm.x))), _xlfn.HSTACK(_xlfn.VSTACK("Very Low", "Low", "Moderate", "High", "Very High"), _xlfn.DROP(_xlpm.m, 1)-_xlfn.DROP(_xlpm.m, -1)))</f>
        <v>Very Low</v>
      </c>
      <c r="X3" s="7">
        <v>16</v>
      </c>
    </row>
    <row r="4" spans="2:24" s="2" customFormat="1" ht="18" x14ac:dyDescent="0.35">
      <c r="B4" s="43" t="s">
        <v>2</v>
      </c>
      <c r="C4" s="15">
        <v>1</v>
      </c>
      <c r="D4" s="24">
        <v>5</v>
      </c>
      <c r="E4" s="26">
        <v>3</v>
      </c>
      <c r="F4" s="26"/>
      <c r="G4" s="23">
        <v>3</v>
      </c>
      <c r="H4" s="28">
        <v>5</v>
      </c>
      <c r="I4" s="5"/>
      <c r="J4" s="5"/>
      <c r="K4" s="31" t="s">
        <v>7</v>
      </c>
      <c r="L4" s="39">
        <v>12</v>
      </c>
      <c r="P4" s="2">
        <v>7</v>
      </c>
      <c r="Q4" s="2" cm="1">
        <f t="array" ref="Q4">SUM($D$4:$H$8*SIGN(($D$3:$H$3&lt;P4)*($C$4:$C$8&lt;P4)*($D$3:$H$3+$C$4:$C$8&lt;=P4)))</f>
        <v>16</v>
      </c>
      <c r="R4">
        <f t="shared" ref="R4:R7" si="0">Q4-Q3</f>
        <v>16</v>
      </c>
      <c r="W4" s="2" t="str">
        <v>Low</v>
      </c>
      <c r="X4" s="2">
        <v>12</v>
      </c>
    </row>
    <row r="5" spans="2:24" s="2" customFormat="1" ht="18" x14ac:dyDescent="0.35">
      <c r="B5" s="43"/>
      <c r="C5" s="15">
        <v>3</v>
      </c>
      <c r="D5" s="25">
        <v>1</v>
      </c>
      <c r="E5" s="27">
        <v>3</v>
      </c>
      <c r="F5" s="22">
        <v>3</v>
      </c>
      <c r="G5" s="20">
        <v>6</v>
      </c>
      <c r="H5" s="36">
        <v>5</v>
      </c>
      <c r="I5" s="5"/>
      <c r="J5" s="5"/>
      <c r="K5" s="32" t="s">
        <v>10</v>
      </c>
      <c r="L5" s="40">
        <v>25</v>
      </c>
      <c r="P5" s="2">
        <v>9</v>
      </c>
      <c r="Q5" s="2" cm="1">
        <f t="array" ref="Q5">SUM($D$4:$H$8*SIGN(($D$3:$H$3&lt;P5)*($C$4:$C$8&lt;P5)*($D$3:$H$3+$C$4:$C$8&lt;=P5)))</f>
        <v>28</v>
      </c>
      <c r="R5">
        <f t="shared" si="0"/>
        <v>12</v>
      </c>
      <c r="W5" s="2" t="str">
        <v>Moderate</v>
      </c>
      <c r="X5" s="2">
        <v>25</v>
      </c>
    </row>
    <row r="6" spans="2:24" s="2" customFormat="1" ht="18" x14ac:dyDescent="0.35">
      <c r="B6" s="43"/>
      <c r="C6" s="15">
        <v>5</v>
      </c>
      <c r="D6" s="25">
        <v>4</v>
      </c>
      <c r="E6" s="22">
        <v>6</v>
      </c>
      <c r="F6" s="20">
        <v>4</v>
      </c>
      <c r="G6" s="35">
        <v>6</v>
      </c>
      <c r="H6" s="18">
        <v>1</v>
      </c>
      <c r="I6" s="5"/>
      <c r="J6" s="5"/>
      <c r="K6" s="37" t="s">
        <v>8</v>
      </c>
      <c r="L6" s="41">
        <v>16</v>
      </c>
      <c r="P6" s="2">
        <v>11</v>
      </c>
      <c r="Q6" s="2" cm="1">
        <f t="array" ref="Q6">SUM($D$4:$H$8*SIGN(($D$3:$H$3&lt;P6)*($C$4:$C$8&lt;P6)*($D$3:$H$3+$C$4:$C$8&lt;=P6)))</f>
        <v>53</v>
      </c>
      <c r="R6">
        <f t="shared" si="0"/>
        <v>25</v>
      </c>
      <c r="W6" s="2" t="str">
        <v>High</v>
      </c>
      <c r="X6" s="2">
        <v>16</v>
      </c>
    </row>
    <row r="7" spans="2:24" s="2" customFormat="1" ht="18" x14ac:dyDescent="0.35">
      <c r="B7" s="43"/>
      <c r="C7" s="15">
        <v>7</v>
      </c>
      <c r="D7" s="21"/>
      <c r="E7" s="20">
        <v>6</v>
      </c>
      <c r="F7" s="35"/>
      <c r="G7" s="19">
        <v>5</v>
      </c>
      <c r="H7" s="18">
        <v>4</v>
      </c>
      <c r="I7" s="5"/>
      <c r="J7" s="5"/>
      <c r="K7" s="33" t="s">
        <v>9</v>
      </c>
      <c r="L7" s="42">
        <v>18</v>
      </c>
      <c r="P7" s="2">
        <v>13</v>
      </c>
      <c r="Q7" s="2" cm="1">
        <f t="array" ref="Q7">SUM($D$4:$H$8*SIGN(($D$3:$H$3&lt;P7)*($C$4:$C$8&lt;P7)*($D$3:$H$3+$C$4:$C$8&lt;=P7)))</f>
        <v>69</v>
      </c>
      <c r="R7">
        <f t="shared" si="0"/>
        <v>16</v>
      </c>
      <c r="W7" s="2" t="str">
        <v>Very High</v>
      </c>
      <c r="X7" s="2">
        <v>18</v>
      </c>
    </row>
    <row r="8" spans="2:24" ht="18" x14ac:dyDescent="0.35">
      <c r="B8" s="43"/>
      <c r="C8" s="15">
        <v>9</v>
      </c>
      <c r="D8" s="29">
        <v>4</v>
      </c>
      <c r="E8" s="34">
        <v>5</v>
      </c>
      <c r="F8" s="16">
        <v>6</v>
      </c>
      <c r="G8" s="16">
        <v>2</v>
      </c>
      <c r="H8" s="17"/>
      <c r="I8" s="1"/>
      <c r="J8" s="1"/>
      <c r="P8" s="2">
        <v>19</v>
      </c>
      <c r="Q8" s="2" cm="1">
        <f t="array" ref="Q8">SUM($D$4:$H$8*SIGN(($D$3:$H$3&lt;P8)*($C$4:$C$8&lt;P8)*($D$3:$H$3+$C$4:$C$8&lt;=P8)))</f>
        <v>87</v>
      </c>
      <c r="R8">
        <f>Q8-Q7</f>
        <v>18</v>
      </c>
    </row>
    <row r="9" spans="2:24" x14ac:dyDescent="0.25">
      <c r="I9" s="1"/>
      <c r="J9" s="1"/>
    </row>
    <row r="10" spans="2:24" x14ac:dyDescent="0.25">
      <c r="I10" s="1"/>
      <c r="J10" s="1"/>
    </row>
    <row r="11" spans="2:24" x14ac:dyDescent="0.25">
      <c r="I11" s="1"/>
      <c r="J11" s="1"/>
    </row>
    <row r="12" spans="2:24" ht="14.4" x14ac:dyDescent="0.3">
      <c r="I12" s="1"/>
      <c r="J12" s="1"/>
      <c r="W12" cm="1">
        <f t="array" ref="W12:W16">_xlfn.LET(_xlpm.cc,C4:C8,_xlpm.dh,D3:H3,_xlpm.ac,D4:H8,_xlpm.s,_xlfn.SCAN(0,{7;9;11;13;19},_xlfn.LAMBDA(_xlpm.a,_xlpm.x,SUM((_xlpm.cc&lt;_xlpm.x)*(_xlpm.dh&lt;_xlpm.x)*(_xlpm.cc+_xlpm.dh&lt;_xlpm.x)*_xlpm.ac))),_xlfn.DROP(_xlpm.s-_xlfn.VSTACK(0,_xlpm.s),-1))</f>
        <v>16</v>
      </c>
      <c r="X12" s="51" t="str">
        <f ca="1">_xlfn.FORMULATEXT(W12)</f>
        <v>=LET(cc,C4:C8,dh,D3:H3,ac,D4:H8,s,SCAN(0,{7;9;11;13;19},LAMBDA(a,x,SUM((cc&lt;x)*(dh&lt;x)*(cc+dh&lt;x)*ac))),DROP(s-VSTACK(0,s),-1))</v>
      </c>
    </row>
    <row r="13" spans="2:24" x14ac:dyDescent="0.25">
      <c r="I13" s="1"/>
      <c r="J13" s="1"/>
      <c r="P13" cm="1">
        <f t="array" ref="P13:T17">$D$4:$H$8*OR($D$3:$H$3&lt;P6,$C$4:$C$8&lt;P6,$D$3:$H$3+$C$4:$C$8&lt;P6)</f>
        <v>5</v>
      </c>
      <c r="Q13">
        <v>3</v>
      </c>
      <c r="R13">
        <v>0</v>
      </c>
      <c r="S13">
        <v>3</v>
      </c>
      <c r="T13">
        <v>5</v>
      </c>
      <c r="W13">
        <v>12</v>
      </c>
    </row>
    <row r="14" spans="2:24" x14ac:dyDescent="0.25">
      <c r="I14" s="1"/>
      <c r="J14" s="1"/>
      <c r="P14">
        <v>1</v>
      </c>
      <c r="Q14">
        <v>3</v>
      </c>
      <c r="R14">
        <v>3</v>
      </c>
      <c r="S14">
        <v>6</v>
      </c>
      <c r="T14">
        <v>5</v>
      </c>
      <c r="W14">
        <v>25</v>
      </c>
    </row>
    <row r="15" spans="2:24" x14ac:dyDescent="0.25">
      <c r="I15" s="1"/>
      <c r="J15" s="1"/>
      <c r="P15">
        <v>4</v>
      </c>
      <c r="Q15">
        <v>6</v>
      </c>
      <c r="R15">
        <v>4</v>
      </c>
      <c r="S15">
        <v>6</v>
      </c>
      <c r="T15">
        <v>1</v>
      </c>
      <c r="W15">
        <v>16</v>
      </c>
    </row>
    <row r="16" spans="2:24" x14ac:dyDescent="0.25">
      <c r="P16">
        <v>0</v>
      </c>
      <c r="Q16">
        <v>6</v>
      </c>
      <c r="R16">
        <v>0</v>
      </c>
      <c r="S16">
        <v>5</v>
      </c>
      <c r="T16">
        <v>4</v>
      </c>
      <c r="W16">
        <v>18</v>
      </c>
    </row>
    <row r="17" spans="16:23" x14ac:dyDescent="0.25">
      <c r="P17">
        <v>4</v>
      </c>
      <c r="Q17">
        <v>5</v>
      </c>
      <c r="R17">
        <v>6</v>
      </c>
      <c r="S17">
        <v>2</v>
      </c>
      <c r="T17">
        <v>0</v>
      </c>
    </row>
    <row r="19" spans="16:23" x14ac:dyDescent="0.25">
      <c r="W19" cm="1">
        <f t="array" ref="W19:W23">_xlfn.LET(_xlpm.ll,C4:C8,_xlpm.cc,D3:H3,_xlpm.ac,D4:H8,_xlpm.s,_xlfn.SCAN(0,{7;9;11;13;19},_xlfn.LAMBDA(_xlpm.a,_xlpm.b,SUM((_xlpm.ll&lt;_xlpm.b)*(_xlpm.cc&lt;_xlpm.b)*(_xlpm.ll+_xlpm.cc&lt;_xlpm.b)*_xlpm.ac))),_xlfn.DROP(_xlfn.VSTACK(_xlpm.s,0)-_xlfn.VSTACK(0,_xlpm.s),-1))</f>
        <v>16</v>
      </c>
    </row>
    <row r="20" spans="16:23" x14ac:dyDescent="0.25">
      <c r="W20">
        <v>12</v>
      </c>
    </row>
    <row r="21" spans="16:23" x14ac:dyDescent="0.25">
      <c r="P21" s="50" t="b" cm="1">
        <f t="array" ref="P21:T25">$D$3:$H$3+$C$4:$C$8&lt;12</f>
        <v>1</v>
      </c>
      <c r="Q21" t="b">
        <v>1</v>
      </c>
      <c r="R21" t="b">
        <v>1</v>
      </c>
      <c r="S21" t="b">
        <v>1</v>
      </c>
      <c r="T21" t="b">
        <v>1</v>
      </c>
      <c r="W21">
        <v>25</v>
      </c>
    </row>
    <row r="22" spans="16:23" x14ac:dyDescent="0.25">
      <c r="P22" t="b">
        <v>1</v>
      </c>
      <c r="Q22" t="b">
        <v>1</v>
      </c>
      <c r="R22" t="b">
        <v>1</v>
      </c>
      <c r="S22" t="b">
        <v>1</v>
      </c>
      <c r="T22" t="b">
        <v>0</v>
      </c>
      <c r="W22">
        <v>16</v>
      </c>
    </row>
    <row r="23" spans="16:23" x14ac:dyDescent="0.25">
      <c r="P23" t="b">
        <v>1</v>
      </c>
      <c r="Q23" t="b">
        <v>1</v>
      </c>
      <c r="R23" t="b">
        <v>1</v>
      </c>
      <c r="S23" t="b">
        <v>0</v>
      </c>
      <c r="T23" t="b">
        <v>0</v>
      </c>
      <c r="W23">
        <v>18</v>
      </c>
    </row>
    <row r="24" spans="16:23" x14ac:dyDescent="0.25">
      <c r="P24" t="b">
        <v>1</v>
      </c>
      <c r="Q24" t="b">
        <v>1</v>
      </c>
      <c r="R24" t="b">
        <v>0</v>
      </c>
      <c r="S24" t="b">
        <v>0</v>
      </c>
      <c r="T24" t="b">
        <v>0</v>
      </c>
    </row>
    <row r="25" spans="16:23" x14ac:dyDescent="0.25">
      <c r="P25" t="b">
        <v>1</v>
      </c>
      <c r="Q25" t="b">
        <v>0</v>
      </c>
      <c r="R25" t="b">
        <v>0</v>
      </c>
      <c r="S25" t="b">
        <v>0</v>
      </c>
      <c r="T25" t="b">
        <v>0</v>
      </c>
    </row>
    <row r="28" spans="16:23" x14ac:dyDescent="0.25">
      <c r="P28" cm="1">
        <f t="array" ref="P28:T32">_xlfn.IFS(C4:C8+D3:H3&lt;=10,D4:H8,1,0)</f>
        <v>5</v>
      </c>
      <c r="Q28">
        <v>3</v>
      </c>
      <c r="R28">
        <v>0</v>
      </c>
      <c r="S28">
        <v>3</v>
      </c>
      <c r="T28">
        <v>5</v>
      </c>
    </row>
    <row r="29" spans="16:23" x14ac:dyDescent="0.25">
      <c r="P29">
        <v>1</v>
      </c>
      <c r="Q29">
        <v>3</v>
      </c>
      <c r="R29">
        <v>3</v>
      </c>
      <c r="S29">
        <v>6</v>
      </c>
      <c r="T29">
        <v>0</v>
      </c>
    </row>
    <row r="30" spans="16:23" x14ac:dyDescent="0.25">
      <c r="P30">
        <v>4</v>
      </c>
      <c r="Q30">
        <v>6</v>
      </c>
      <c r="R30">
        <v>4</v>
      </c>
      <c r="S30">
        <v>0</v>
      </c>
      <c r="T30">
        <v>0</v>
      </c>
    </row>
    <row r="31" spans="16:23" x14ac:dyDescent="0.25">
      <c r="P31">
        <v>0</v>
      </c>
      <c r="Q31">
        <v>6</v>
      </c>
      <c r="R31">
        <v>0</v>
      </c>
      <c r="S31">
        <v>0</v>
      </c>
      <c r="T31">
        <v>0</v>
      </c>
    </row>
    <row r="32" spans="16:23" x14ac:dyDescent="0.25">
      <c r="P32">
        <v>4</v>
      </c>
      <c r="Q32">
        <v>0</v>
      </c>
      <c r="R32">
        <v>0</v>
      </c>
      <c r="S32">
        <v>0</v>
      </c>
      <c r="T32">
        <v>0</v>
      </c>
    </row>
  </sheetData>
  <sortState xmlns:xlrd2="http://schemas.microsoft.com/office/spreadsheetml/2017/richdata2" ref="C4:H8">
    <sortCondition ref="C4:C8"/>
  </sortState>
  <mergeCells count="4">
    <mergeCell ref="B4:B8"/>
    <mergeCell ref="B1:H1"/>
    <mergeCell ref="K1:L1"/>
    <mergeCell ref="D2:H2"/>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2024-04-02T02:49:42Z</dcterms:modified>
</cp:coreProperties>
</file>