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71F4B57-6603-4D18-984A-1C868A5F82AD}"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EDA" sheetId="2" r:id="rId2"/>
    <sheet name="PQ_Alt" sheetId="3" r:id="rId3"/>
    <sheet name="Alt_PQ" sheetId="7" r:id="rId4"/>
    <sheet name="SingleFunctionWork" sheetId="8" r:id="rId5"/>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 name="fn">_xlfn.LAMBDA(_xlpm.c,_xlpm.d,INDEX(_xlfn._xlws.FILTER(EDA!$F$3:$H$13,(_nC=_xlpm.c)*(EDA!$F$3:$F$13&gt;_xlpm.d),TODAY()),1,))</definedName>
    <definedName name="fq">_xlfn.LAMBDA(_xlpm.s, _xlfn.LET( _xlpm.z, fw(_xlpm.s), _xlpm.w, fx(_xlpm.z), _xlpm.y, fy(_xlpm.z), _xlpm.q, fz(_xlpm.y,_xlpm.w), _xlpm.q ))</definedName>
    <definedName name="fw">_xlfn.LAMBDA(_xlpm.z,_xlfn._xlws.FILTER(EDA!$F$3:$H$13,_nStates=_xlpm.z))</definedName>
    <definedName name="fx">_xlfn.LAMBDA(_xlpm.z, _xlfn.LET( _xlpm.fx,_xlfn.LAMBDA(_xlpm.c,_xlpm.d,INDEX(_xlfn._xlws.FILTER(EDA!$F$3:$H$13,(_nC=_xlpm.c)*(EDA!$F$3:$F$13&gt;_xlpm.d),TODAY()),1,1)), _xlpm.d,INDEX(_xlpm.z,,1), _xlpm.c,INDEX(_xlpm.z,,2), _xlfn.BYROW(_xlfn.HSTACK(_xlpm.c,_xlpm.d),_xlfn.LAMBDA(_xlpm.r,_xlpm.fx(INDEX(_xlpm.r,,1),INDEX(_xlpm.r,,2)))) ))</definedName>
    <definedName name="fy">_xlfn.LAMBDA(_xlpm.qq, _xlfn.LET(_xlpm.z, _xlfn.BYROW(_xlpm.qq,_xlfn.LAMBDA(_xlpm.r,_xlfn.LET( _xlpm.fn,_xlfn.LAMBDA(_xlpm.c,_xlpm.d,INDEX(_xlfn._xlws.FILTER(EDA!$F$3:$H$13,(_nC=_xlpm.c)*(EDA!$F$3:$F$13&gt;_xlpm.d),TODAY()),1,)), TEXT(INDEX(_xlpm.r,,1),"dd-mmm-yyyy")&amp;INDEX(_xlpm.r,,2)))), _xlpm.zz,_xlfn.DROP(_xlfn.REDUCE("",_xlpm.z,_xlfn.LAMBDA(_xlpm.a,_xlpm.v,_xlfn.VSTACK(_xlpm.a,_xlfn.TEXTSPLIT(_xlpm.v,"C")))),1), _xlfn.HSTACK(_xlfn.TAKE(_xlpm.zz,,1)+0,"C"&amp;_xlfn.TAKE(_xlpm.zz,,-1))) )</definedName>
    <definedName name="fz">_xlfn.LAMBDA(_xlpm.a,_xlpm.b, SUM(_xlfn.BYROW(_xlfn.HSTACK(_xlpm.a,_xlpm.b),_xlfn.LAMBDA(_xlpm.r,SUM(_xlfn._xlws.FILTER(_nQ,(_nSC=INDEX(_xlpm.r,1,2))*(EDA!$B$3:$B$41&gt;=INDEX(_xlpm.r,1,1))*(EDA!$B$3:$B$41&lt;=INDEX(_xlpm.r,,3))))))))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8" l="1" a="1"/>
  <c r="J16" i="8" s="1"/>
  <c r="Q9" i="2" a="1"/>
  <c r="Q9" i="2" s="1"/>
  <c r="S11" i="2" a="1"/>
  <c r="S11" i="2" s="1"/>
  <c r="Q8" i="2" a="1"/>
  <c r="Q8" i="2" s="1"/>
  <c r="O9" i="2" a="1"/>
  <c r="O9" i="2" s="1"/>
  <c r="M9" i="2"/>
  <c r="M10" i="2"/>
  <c r="M11" i="2"/>
  <c r="M12" i="2"/>
  <c r="M13" i="2"/>
  <c r="N3" i="2"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N3" i="2" l="1"/>
  <c r="O29" i="2"/>
  <c r="O35" i="2"/>
  <c r="O25" i="2"/>
  <c r="O21" i="2"/>
  <c r="Q14" i="2" l="1" a="1"/>
  <c r="Q14" i="2" s="1"/>
  <c r="R3" i="2" a="1"/>
  <c r="R3" i="2" s="1"/>
  <c r="Q3" i="2" a="1"/>
  <c r="Q3" i="2" s="1"/>
  <c r="S9" i="2" l="1" a="1"/>
  <c r="S9" i="2" s="1"/>
  <c r="T3" i="2" a="1"/>
  <c r="T3" i="2" s="1"/>
  <c r="U3" i="2" s="1" a="1"/>
  <c r="U3" i="2" s="1"/>
  <c r="N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<sst xmlns="http://schemas.openxmlformats.org/spreadsheetml/2006/main" count="437" uniqueCount="25">
  <si>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</si>
  <si>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</si>
  <si>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</si>
  <si>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</si>
  <si>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</si>
  <si>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</si>
  <si>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</si>
  <si>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</si>
  <si>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</si>
  <si>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</si>
  <si>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</si>
  <si>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</si>
  <si>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</si>
  <si>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</si>
  <si>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</si>
  <si>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</si>
  <si>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</si>
  <si>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</si>
  <si>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</si>
  <si>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</si>
  <si>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</si>
  <si>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</si>
  <si>
    <t>I am lazy and I cheated. I simply defined a bunch of intermediate</t>
  </si>
  <si>
    <t>functions that mimicked what I did for the EDA. This was the first</t>
  </si>
  <si>
    <t>time I used this approach, so I learned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</si>
</sst>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1" fontId="2" fillId="0" borderId="0" xfId="0" applyNumberFormat="1" applyFont="1"/>
    <xf numFmtId="2" fontId="2" fillId="0" borderId="0" xfId="0" applyNumberFormat="1" applyFont="1"/>
    <xf numFmtId="0" fontId="5" fillId="5" borderId="5" xfId="0" applyFont="1" applyFill="1" applyBorder="1" applyAlignment="1">
      <alignment horizontal="center" vertical="center"/>
    </xf>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U41"/>
  <sheetViews>
    <sheetView topLeftCell="F1" workbookViewId="0">
      <selection activeCell="T10" sqref="T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0" max="20" width="11" customWidth="1"/>
    <col min="21" max="21" width="7.88671875" customWidth="1"/>
    <col min="22" max="22" width="6.21875" customWidth="1"/>
    <col min="23" max="23" width="9.77734375" bestFit="1" customWidth="1"/>
    <col min="24" max="24" width="12.44140625" customWidth="1"/>
    <col min="25" max="25" width="8.88671875" customWidth="1"/>
  </cols>
  <sheetData>
    <row r="1" spans="1:21" s="8" customFormat="1" ht="22.5" customHeight="1" x14ac:dyDescent="0.25">
      <c r="A1" s="1"/>
      <c r="B1" s="52" t="s">
        <v>9</v>
      </c>
      <c r="C1" s="52"/>
      <c r="D1" s="52"/>
      <c r="F1" s="52" t="s">
        <v>10</v>
      </c>
      <c r="G1" s="52"/>
      <c r="H1" s="52"/>
      <c r="J1" s="52" t="s">
        <v>0</v>
      </c>
      <c r="K1" s="52"/>
      <c r="T1" s="8" t="s">
        <v>21</v>
      </c>
    </row>
    <row r="2" spans="1:21" s="1" customFormat="1" x14ac:dyDescent="0.3">
      <c r="A2" s="2"/>
      <c r="B2" s="11" t="s">
        <v>1</v>
      </c>
      <c r="C2" s="13" t="s">
        <v>2</v>
      </c>
      <c r="D2" s="16" t="s">
        <v>3</v>
      </c>
      <c r="F2" s="11" t="s">
        <v>1</v>
      </c>
      <c r="G2" s="13" t="s">
        <v>2</v>
      </c>
      <c r="H2" s="16" t="s">
        <v>11</v>
      </c>
      <c r="J2" s="4" t="s">
        <v>11</v>
      </c>
      <c r="K2" s="5" t="s">
        <v>17</v>
      </c>
    </row>
    <row r="3" spans="1:21" s="1" customFormat="1" x14ac:dyDescent="0.3">
      <c r="A3" s="2"/>
      <c r="B3" s="12">
        <v>45125</v>
      </c>
      <c r="C3" s="14" t="s">
        <v>4</v>
      </c>
      <c r="D3" s="17">
        <v>40</v>
      </c>
      <c r="F3" s="12">
        <v>45108</v>
      </c>
      <c r="G3" s="14" t="s">
        <v>8</v>
      </c>
      <c r="H3" s="17" t="s">
        <v>15</v>
      </c>
      <c r="J3" s="6" t="s">
        <v>15</v>
      </c>
      <c r="K3" s="9">
        <v>155</v>
      </c>
      <c r="M3" s="1" t="s">
        <v>12</v>
      </c>
      <c r="N3" s="48" cm="1">
        <f t="array" ref="N3:P6">_xlfn._xlws.FILTER(F3:H13,_nStates=M3)</f>
        <v>45108</v>
      </c>
      <c r="O3" s="1" t="str">
        <v>C-2</v>
      </c>
      <c r="P3" s="1" t="str">
        <v>NSW</v>
      </c>
      <c r="Q3" s="48" cm="1">
        <f t="array" aca="1" ref="Q3:Q6" ca="1">_xlfn.LET(
_xlpm.fx,_xlfn.LAMBDA(_xlpm.c,_xlpm.d,INDEX(_xlfn._xlws.FILTER($F$3:$H$13,(_nC=_xlpm.c)*($F$3:$F$13&gt;_xlpm.d),TODAY()),1,1)),
_xlpm.d,INDEX(_xlfn.ANCHORARRAY(N3),,1),
_xlpm.c,INDEX(_xlfn.ANCHORARRAY(N3),,2),
_xlfn.BYROW(_xlfn.HSTACK(_xlpm.c,_xlpm.d),_xlfn.LAMBDA(_xlpm.r,_xlpm.fx(INDEX(_xlpm.r,,1),INDEX(_xlpm.r,,2))))
)</f>
        <v>45252</v>
      </c>
      <c r="R3" s="49" cm="1">
        <f t="array" aca="1" ref="R3:S6"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45108</v>
      </c>
      <c r="S3" s="1" t="str">
        <f ca="1"/>
        <v>C-2</v>
      </c>
      <c r="T3" s="49" cm="1">
        <f t="array" aca="1" ref="T3:T6" ca="1">_xlfn.ANCHORARRAY(Q3)</f>
        <v>45252</v>
      </c>
      <c r="U3" s="50" cm="1">
        <f t="array" aca="1" ref="U3" ca="1">SUM(_xlfn.BYROW(_xlfn.HSTACK(_xlfn.ANCHORARRAY(R3),_xlfn.ANCHORARRAY(T3)),_xlfn.LAMBDA(_xlpm.r,SUM(_xlfn._xlws.FILTER(_nQ,(_nSC=INDEX(_xlpm.r,1,2))*($B$3:$B$41&gt;=INDEX(_xlpm.r,1,1))*($B$3:$B$41&lt;=INDEX(_xlpm.r,,3)))))))</f>
        <v>383</v>
      </c>
    </row>
    <row r="4" spans="1:21" s="1" customFormat="1" x14ac:dyDescent="0.3">
      <c r="A4" s="2"/>
      <c r="B4" s="12">
        <v>45126</v>
      </c>
      <c r="C4" s="14" t="s">
        <v>5</v>
      </c>
      <c r="D4" s="17">
        <v>22</v>
      </c>
      <c r="F4" s="12">
        <v>45108</v>
      </c>
      <c r="G4" s="14" t="s">
        <v>4</v>
      </c>
      <c r="H4" s="17" t="s">
        <v>12</v>
      </c>
      <c r="J4" s="6" t="s">
        <v>12</v>
      </c>
      <c r="K4" s="7">
        <v>360</v>
      </c>
      <c r="N4" s="49">
        <v>45108</v>
      </c>
      <c r="O4" s="1" t="str">
        <v>C-3</v>
      </c>
      <c r="P4" s="1" t="str">
        <v>NSW</v>
      </c>
      <c r="Q4" s="48">
        <f ca="1"/>
        <v>45229</v>
      </c>
      <c r="R4" s="49">
        <f ca="1"/>
        <v>45108</v>
      </c>
      <c r="S4" s="1" t="str">
        <f ca="1"/>
        <v>C-3</v>
      </c>
      <c r="T4" s="49">
        <f ca="1"/>
        <v>45229</v>
      </c>
      <c r="U4" s="50"/>
    </row>
    <row r="5" spans="1:21" s="1" customFormat="1" x14ac:dyDescent="0.3">
      <c r="A5" s="2"/>
      <c r="B5" s="12">
        <v>45133</v>
      </c>
      <c r="C5" s="14" t="s">
        <v>6</v>
      </c>
      <c r="D5" s="17">
        <v>24</v>
      </c>
      <c r="F5" s="12">
        <v>45108</v>
      </c>
      <c r="G5" s="14" t="s">
        <v>7</v>
      </c>
      <c r="H5" s="17" t="s">
        <v>12</v>
      </c>
      <c r="J5" s="6" t="s">
        <v>14</v>
      </c>
      <c r="K5" s="7">
        <v>91</v>
      </c>
      <c r="N5" s="49">
        <v>45169</v>
      </c>
      <c r="O5" s="1" t="str">
        <v>C-4</v>
      </c>
      <c r="P5" s="1" t="str">
        <v>NSW</v>
      </c>
      <c r="Q5" s="48">
        <f ca="1"/>
        <v>45462</v>
      </c>
      <c r="R5" s="49">
        <f ca="1"/>
        <v>45169</v>
      </c>
      <c r="S5" s="1" t="str">
        <f ca="1"/>
        <v>C-4</v>
      </c>
      <c r="T5" s="49">
        <f ca="1"/>
        <v>45462</v>
      </c>
      <c r="U5" s="49"/>
    </row>
    <row r="6" spans="1:21" s="1" customFormat="1" x14ac:dyDescent="0.3">
      <c r="A6" s="2"/>
      <c r="B6" s="12">
        <v>45134</v>
      </c>
      <c r="C6" s="14" t="s">
        <v>6</v>
      </c>
      <c r="D6" s="17">
        <v>12</v>
      </c>
      <c r="F6" s="12">
        <v>45108</v>
      </c>
      <c r="G6" s="14" t="s">
        <v>6</v>
      </c>
      <c r="H6" s="17" t="s">
        <v>14</v>
      </c>
      <c r="J6" s="6" t="s">
        <v>13</v>
      </c>
      <c r="K6" s="7">
        <v>45</v>
      </c>
      <c r="N6" s="1">
        <v>45294</v>
      </c>
      <c r="O6" s="1" t="str">
        <v>C-3</v>
      </c>
      <c r="P6" s="1" t="str">
        <v>NSW</v>
      </c>
      <c r="Q6" s="48">
        <f ca="1"/>
        <v>45334</v>
      </c>
      <c r="R6" s="49">
        <f ca="1"/>
        <v>45294</v>
      </c>
      <c r="S6" s="1" t="str">
        <f ca="1"/>
        <v>C-3</v>
      </c>
      <c r="T6" s="49">
        <f ca="1"/>
        <v>45334</v>
      </c>
      <c r="U6" s="49"/>
    </row>
    <row r="7" spans="1:21" s="1" customFormat="1" x14ac:dyDescent="0.3">
      <c r="A7" s="2"/>
      <c r="B7" s="12">
        <v>45138</v>
      </c>
      <c r="C7" s="14" t="s">
        <v>7</v>
      </c>
      <c r="D7" s="17">
        <v>31</v>
      </c>
      <c r="F7" s="12">
        <v>45108</v>
      </c>
      <c r="G7" s="14" t="s">
        <v>5</v>
      </c>
      <c r="H7" s="17" t="s">
        <v>13</v>
      </c>
      <c r="I7" s="3"/>
      <c r="J7" s="6" t="s">
        <v>16</v>
      </c>
      <c r="K7" s="7">
        <v>208</v>
      </c>
    </row>
    <row r="8" spans="1:21" x14ac:dyDescent="0.3">
      <c r="B8" s="12">
        <v>45138</v>
      </c>
      <c r="C8" s="14" t="s">
        <v>7</v>
      </c>
      <c r="D8" s="17">
        <v>35</v>
      </c>
      <c r="E8" s="1"/>
      <c r="F8" s="12">
        <v>45158</v>
      </c>
      <c r="G8" s="14" t="s">
        <v>5</v>
      </c>
      <c r="H8" s="17" t="s">
        <v>16</v>
      </c>
      <c r="I8" s="3"/>
      <c r="M8" s="1"/>
      <c r="N8" s="51">
        <f ca="1">U3</f>
        <v>383</v>
      </c>
      <c r="Q8" cm="1">
        <f t="array" aca="1" ref="Q8" ca="1">_xlfn.LET(
_xlpm.z, fw(M3),
_xlpm.w, fx(_xlpm.z),
_xlpm.y, fy(_xlpm.z),
_xlpm.q, fz(_xlpm.y,_xlpm.w),
_xlpm.q
)</f>
        <v>383</v>
      </c>
      <c r="R8" s="49"/>
    </row>
    <row r="9" spans="1:21" x14ac:dyDescent="0.3">
      <c r="B9" s="12">
        <v>45141</v>
      </c>
      <c r="C9" s="14" t="s">
        <v>7</v>
      </c>
      <c r="D9" s="17">
        <v>25</v>
      </c>
      <c r="E9" s="1"/>
      <c r="F9" s="12">
        <v>45169</v>
      </c>
      <c r="G9" s="14" t="s">
        <v>6</v>
      </c>
      <c r="H9" s="17" t="s">
        <v>12</v>
      </c>
      <c r="M9" t="str">
        <f>F17</f>
        <v>NSW</v>
      </c>
      <c r="N9">
        <f t="dataTable" ref="N9:N13" dt2D="0" dtr="0" r1="M3" ca="1"/>
        <v>383</v>
      </c>
      <c r="O9" t="b" cm="1">
        <f t="array" ref="O9:O13">G17:G21=N9:N13</f>
        <v>1</v>
      </c>
      <c r="Q9" cm="1">
        <f t="array" aca="1" ref="Q9" ca="1">fq(M3)</f>
        <v>383</v>
      </c>
      <c r="R9" s="49"/>
      <c r="S9" cm="1">
        <f t="array" aca="1" ref="S9" ca="1">_xlfn.LAMBDA(_xlpm.a,_xlpm.b, SUM(_xlfn.BYROW(_xlfn.HSTACK(_xlpm.a,_xlpm.b),_xlfn.LAMBDA(_xlpm.r,SUM(_xlfn._xlws.FILTER(_nQ,(_nSC=INDEX(_xlpm.r,1,2))*($B$3:$B$41&gt;=INDEX(_xlpm.r,1,1))*($B$3:$B$41&lt;=INDEX(_xlpm.r,,3))))))))(_xlfn.ANCHORARRAY(R3),_xlfn.ANCHORARRAY(Q3))</f>
        <v>383</v>
      </c>
    </row>
    <row r="10" spans="1:21" x14ac:dyDescent="0.3">
      <c r="B10" s="12">
        <v>45157</v>
      </c>
      <c r="C10" s="14" t="s">
        <v>6</v>
      </c>
      <c r="D10" s="17">
        <v>10</v>
      </c>
      <c r="E10" s="1"/>
      <c r="F10" s="12">
        <v>45229</v>
      </c>
      <c r="G10" s="14" t="s">
        <v>7</v>
      </c>
      <c r="H10" s="17" t="s">
        <v>15</v>
      </c>
      <c r="M10" t="str">
        <f>F18</f>
        <v>QLD</v>
      </c>
      <c r="N10">
        <v>87</v>
      </c>
      <c r="O10" t="b">
        <v>1</v>
      </c>
      <c r="R10" s="49"/>
    </row>
    <row r="11" spans="1:21" x14ac:dyDescent="0.3">
      <c r="B11" s="12">
        <v>45168</v>
      </c>
      <c r="C11" s="14" t="s">
        <v>4</v>
      </c>
      <c r="D11" s="17">
        <v>11</v>
      </c>
      <c r="E11" s="1"/>
      <c r="F11" s="12">
        <v>45252</v>
      </c>
      <c r="G11" s="14" t="s">
        <v>4</v>
      </c>
      <c r="H11" s="17" t="s">
        <v>16</v>
      </c>
      <c r="M11" t="str">
        <f>F19</f>
        <v>SA</v>
      </c>
      <c r="N11">
        <v>46</v>
      </c>
      <c r="O11" t="b">
        <v>1</v>
      </c>
      <c r="R11" s="49"/>
      <c r="S11" cm="1">
        <f t="array" aca="1" ref="S11" ca="1">_xlfn.LAMBDA(_xlpm.s, _xlfn.LET(
_xlpm.z, fw(_xlpm.s),
_xlpm.w, fx(_xlpm.z),
_xlpm.y, fy(_xlpm.z),
_xlpm.q, fz(_xlpm.y,_xlpm.w),
_xlpm.q
))("NSW")</f>
        <v>383</v>
      </c>
    </row>
    <row r="12" spans="1:21" x14ac:dyDescent="0.3">
      <c r="B12" s="12">
        <v>45169</v>
      </c>
      <c r="C12" s="14" t="s">
        <v>7</v>
      </c>
      <c r="D12" s="17">
        <v>25</v>
      </c>
      <c r="E12" s="1"/>
      <c r="F12" s="12">
        <v>45294</v>
      </c>
      <c r="G12" s="14" t="s">
        <v>7</v>
      </c>
      <c r="H12" s="17" t="s">
        <v>12</v>
      </c>
      <c r="M12" t="str">
        <f>F20</f>
        <v>TA</v>
      </c>
      <c r="N12">
        <v>155</v>
      </c>
      <c r="O12" t="b">
        <v>1</v>
      </c>
    </row>
    <row r="13" spans="1:21" x14ac:dyDescent="0.3">
      <c r="B13" s="22">
        <v>45172</v>
      </c>
      <c r="C13" s="15" t="s">
        <v>8</v>
      </c>
      <c r="D13" s="18">
        <v>36</v>
      </c>
      <c r="E13" s="1"/>
      <c r="F13" s="12">
        <v>45334</v>
      </c>
      <c r="G13" s="14" t="s">
        <v>7</v>
      </c>
      <c r="H13" s="17" t="s">
        <v>13</v>
      </c>
      <c r="M13" t="str">
        <f>F21</f>
        <v>WA</v>
      </c>
      <c r="N13">
        <v>268</v>
      </c>
      <c r="O13" t="b">
        <v>1</v>
      </c>
    </row>
    <row r="14" spans="1:21" x14ac:dyDescent="0.3">
      <c r="B14" s="12">
        <v>45177</v>
      </c>
      <c r="C14" s="14" t="s">
        <v>7</v>
      </c>
      <c r="D14" s="17">
        <v>28</v>
      </c>
      <c r="E14" s="1"/>
      <c r="F14" s="10"/>
      <c r="Q14" cm="1">
        <f t="array" aca="1" ref="Q14:Q17" ca="1">_xlfn.LAMBDA(_xlpm.z, _xlfn.LET(
_xlpm.fx,_xlfn.LAMBDA(_xlpm.c,_xlpm.d,INDEX(_xlfn._xlws.FILTER($F$3:$H$13,(_nC=_xlpm.c)*($F$3:$F$13&gt;_xlpm.d),TODAY()),1,1)),
_xlpm.d,INDEX(_xlpm.z,,1),
_xlpm.c,INDEX(_xlpm.z,,2),
_xlfn.BYROW(_xlfn.HSTACK(_xlpm.c,_xlpm.d),_xlfn.LAMBDA(_xlpm.r,_xlpm.fx(INDEX(_xlpm.r,,1),INDEX(_xlpm.r,,2))))
))(_xlfn.ANCHORARRAY(N3))</f>
        <v>45252</v>
      </c>
    </row>
    <row r="15" spans="1:21" x14ac:dyDescent="0.3">
      <c r="B15" s="12">
        <v>45178</v>
      </c>
      <c r="C15" s="14" t="s">
        <v>5</v>
      </c>
      <c r="D15" s="17">
        <v>11</v>
      </c>
      <c r="E15" s="1"/>
      <c r="F15" s="10"/>
      <c r="Q15">
        <f ca="1"/>
        <v>45229</v>
      </c>
    </row>
    <row r="16" spans="1:21" x14ac:dyDescent="0.3">
      <c r="B16" s="22">
        <v>45183</v>
      </c>
      <c r="C16" s="15" t="s">
        <v>8</v>
      </c>
      <c r="D16" s="18">
        <v>12</v>
      </c>
      <c r="E16" s="1"/>
      <c r="F16" s="47" t="s">
        <v>20</v>
      </c>
      <c r="M16" t="s">
        <v>18</v>
      </c>
      <c r="N16" t="s">
        <v>19</v>
      </c>
      <c r="Q16">
        <f ca="1"/>
        <v>45462</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Q17">
        <f ca="1"/>
        <v>45334</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disablePrompts="1"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18A7-2DE0-4EDF-B0C5-2CCA79CF36D2}">
  <dimension ref="A1:K41"/>
  <sheetViews>
    <sheetView tabSelected="1" topLeftCell="A6" workbookViewId="0">
      <selection activeCell="N20" sqref="N2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c r="J12" t="s">
        <v>22</v>
      </c>
    </row>
    <row r="13" spans="1:11" x14ac:dyDescent="0.3">
      <c r="B13" s="22">
        <v>45172</v>
      </c>
      <c r="C13" s="15" t="s">
        <v>8</v>
      </c>
      <c r="D13" s="18">
        <v>36</v>
      </c>
      <c r="E13" s="1"/>
      <c r="F13" s="12">
        <v>45334</v>
      </c>
      <c r="G13" s="14" t="s">
        <v>7</v>
      </c>
      <c r="H13" s="17" t="s">
        <v>13</v>
      </c>
      <c r="J13" t="s">
        <v>23</v>
      </c>
    </row>
    <row r="14" spans="1:11" x14ac:dyDescent="0.3">
      <c r="B14" s="12">
        <v>45177</v>
      </c>
      <c r="C14" s="14" t="s">
        <v>7</v>
      </c>
      <c r="D14" s="17">
        <v>28</v>
      </c>
      <c r="E14" s="1"/>
      <c r="F14" s="10"/>
      <c r="J14" t="s">
        <v>24</v>
      </c>
    </row>
    <row r="15" spans="1:11" x14ac:dyDescent="0.3">
      <c r="B15" s="12">
        <v>45178</v>
      </c>
      <c r="C15" s="14" t="s">
        <v>5</v>
      </c>
      <c r="D15" s="17">
        <v>11</v>
      </c>
      <c r="E15" s="1"/>
      <c r="F15" s="10"/>
    </row>
    <row r="16" spans="1:11" x14ac:dyDescent="0.3">
      <c r="B16" s="22">
        <v>45183</v>
      </c>
      <c r="C16" s="15" t="s">
        <v>8</v>
      </c>
      <c r="D16" s="18">
        <v>12</v>
      </c>
      <c r="E16" s="1"/>
      <c r="F16" s="10"/>
      <c r="J16" s="4" t="str" cm="1">
        <f t="array" aca="1" ref="J16:K21" ca="1">_xlfn.LET(
_xlpm.m, _xlfn.UNIQUE(H3:H13),
_xlpm.x, _xlfn.DROP(_xlfn.REDUCE(0,_xlpm.m,_xlfn.LAMBDA(_xlpm.a,_xlpm.v,_xlfn.VSTACK(_xlpm.a,_xlfn.HSTACK(_xlpm.v,fq(_xlpm.v))))),1),
_xlfn.VSTACK({"States","Sales"},_xlpm.x)
)</f>
        <v>States</v>
      </c>
      <c r="K16" s="5" t="str">
        <f ca="1"/>
        <v>Sales</v>
      </c>
    </row>
    <row r="17" spans="2:11" x14ac:dyDescent="0.3">
      <c r="B17" s="22">
        <v>45201</v>
      </c>
      <c r="C17" s="15" t="s">
        <v>8</v>
      </c>
      <c r="D17" s="18">
        <v>34</v>
      </c>
      <c r="E17" s="1"/>
      <c r="F17" s="10"/>
      <c r="J17" s="6" t="str">
        <f ca="1"/>
        <v>TA</v>
      </c>
      <c r="K17" s="9">
        <f ca="1"/>
        <v>155</v>
      </c>
    </row>
    <row r="18" spans="2:11" x14ac:dyDescent="0.3">
      <c r="B18" s="22">
        <v>45201</v>
      </c>
      <c r="C18" s="15" t="s">
        <v>8</v>
      </c>
      <c r="D18" s="18">
        <v>25</v>
      </c>
      <c r="E18" s="1"/>
      <c r="J18" s="6" t="str">
        <f ca="1"/>
        <v>NSW</v>
      </c>
      <c r="K18" s="7">
        <f ca="1"/>
        <v>383</v>
      </c>
    </row>
    <row r="19" spans="2:11" x14ac:dyDescent="0.3">
      <c r="B19" s="12">
        <v>45212</v>
      </c>
      <c r="C19" s="14" t="s">
        <v>6</v>
      </c>
      <c r="D19" s="17">
        <v>24</v>
      </c>
      <c r="E19" s="1"/>
      <c r="J19" s="6" t="str">
        <f ca="1"/>
        <v>SA</v>
      </c>
      <c r="K19" s="7">
        <f ca="1"/>
        <v>46</v>
      </c>
    </row>
    <row r="20" spans="2:11" x14ac:dyDescent="0.3">
      <c r="B20" s="22">
        <v>45220</v>
      </c>
      <c r="C20" s="15" t="s">
        <v>8</v>
      </c>
      <c r="D20" s="18">
        <v>33</v>
      </c>
      <c r="E20" s="1"/>
      <c r="J20" s="6" t="str">
        <f ca="1"/>
        <v>QLD</v>
      </c>
      <c r="K20" s="7">
        <f ca="1"/>
        <v>87</v>
      </c>
    </row>
    <row r="21" spans="2:11" x14ac:dyDescent="0.3">
      <c r="B21" s="12">
        <v>45222</v>
      </c>
      <c r="C21" s="14" t="s">
        <v>7</v>
      </c>
      <c r="D21" s="17">
        <v>23</v>
      </c>
      <c r="E21" s="1"/>
      <c r="J21" s="6" t="str">
        <f ca="1"/>
        <v>WA</v>
      </c>
      <c r="K21" s="7">
        <f ca="1"/>
        <v>268</v>
      </c>
    </row>
    <row r="22" spans="2:11" x14ac:dyDescent="0.3">
      <c r="B22" s="12">
        <v>45222</v>
      </c>
      <c r="C22" s="14" t="s">
        <v>5</v>
      </c>
      <c r="D22" s="17">
        <v>37</v>
      </c>
      <c r="E22" s="1"/>
    </row>
    <row r="23" spans="2:11" x14ac:dyDescent="0.3">
      <c r="B23" s="12">
        <v>45239</v>
      </c>
      <c r="C23" s="14" t="s">
        <v>5</v>
      </c>
      <c r="D23" s="17">
        <v>13</v>
      </c>
      <c r="E23" s="1"/>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customXml/itemProps2.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Original</vt:lpstr>
      <vt:lpstr>EDA</vt:lpstr>
      <vt:lpstr>PQ_Alt</vt:lpstr>
      <vt:lpstr>Alt_PQ</vt:lpstr>
      <vt:lpstr>SingleFunctionWork</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2024-06-19T19:16:28Z</dcterms:modified>
</cp:coreProperties>
</file>