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/>
  <mc:AlternateContent xmlns:mc="http://schemas.openxmlformats.org/markup-compatibility/2006">
    <mc:Choice Requires="x15">
      <x15ac:absPath xmlns:x15ac="http://schemas.microsoft.com/office/spreadsheetml/2010/11/ac" url="C:\Users\Mark\Dropbox\GitHub\PowerQueryBitsAndPieces\DepthCharges\"/>
    </mc:Choice>
  </mc:AlternateContent>
  <xr:revisionPtr revIDLastSave="0" documentId="13_ncr:1_{F5084461-4DF3-41A0-9EAA-7B8984CB0A37}" xr6:coauthVersionLast="47" xr6:coauthVersionMax="47" xr10:uidLastSave="{00000000-0000-0000-0000-000000000000}"/>
  <bookViews>
    <workbookView xWindow="11508" yWindow="-12" windowWidth="11544" windowHeight="12264" activeTab="1" xr2:uid="{00000000-000D-0000-FFFF-FFFF00000000}"/>
    <workbookView xWindow="-108" yWindow="-108" windowWidth="23256" windowHeight="12456" xr2:uid="{3F792F1A-FA22-420A-90DA-7DE8BFA8AC8C}"/>
  </bookViews>
  <sheets>
    <sheet name="_tCrossCheck" sheetId="4" r:id="rId1"/>
    <sheet name="Raw" sheetId="1" r:id="rId2"/>
    <sheet name="Sheet1" sheetId="2" r:id="rId3"/>
  </sheets>
  <externalReferences>
    <externalReference r:id="rId4"/>
  </externalReferences>
  <definedNames>
    <definedName name="_xlnm._FilterDatabase" localSheetId="2" hidden="1">Sheet1!$A$5:$F$27</definedName>
    <definedName name="_mA">Raw!$AI$29:$AM$33</definedName>
    <definedName name="_mB">Raw!$AI$36:$AI$40</definedName>
    <definedName name="_mEst">Sheet1!$H$7:$H$12</definedName>
    <definedName name="_mF">Sheet1!$B$7:$G$24</definedName>
    <definedName name="_xlcn.WorksheetConnection_Book1Table21" hidden="1">[1]!Table2</definedName>
    <definedName name="_xlcn.WorksheetConnection_DepthChargeProduction.xlsx_tWeight1" hidden="1">_tWeight[]</definedName>
    <definedName name="solver_adj" localSheetId="2" hidden="1">Sheet1!$H$7:$H$12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Sheet1!$H$11</definedName>
    <definedName name="solver_lhs2" localSheetId="2" hidden="1">Sheet1!$H$12</definedName>
    <definedName name="solver_lhs3" localSheetId="2" hidden="1">Sheet1!$H$10</definedName>
    <definedName name="solver_lhs4" localSheetId="2" hidden="1">Sheet1!$H$7</definedName>
    <definedName name="solver_lhs5" localSheetId="2" hidden="1">Sheet1!$H$8</definedName>
    <definedName name="solver_lhs6" localSheetId="2" hidden="1">Sheet1!$H$9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6</definedName>
    <definedName name="solver_nwt" localSheetId="2" hidden="1">1</definedName>
    <definedName name="solver_opt" localSheetId="2" hidden="1">Sheet1!$K$25</definedName>
    <definedName name="solver_pre" localSheetId="2" hidden="1">0.000001</definedName>
    <definedName name="solver_rbv" localSheetId="2" hidden="1">1</definedName>
    <definedName name="solver_rel1" localSheetId="2" hidden="1">3</definedName>
    <definedName name="solver_rel2" localSheetId="2" hidden="1">3</definedName>
    <definedName name="solver_rel3" localSheetId="2" hidden="1">3</definedName>
    <definedName name="solver_rel4" localSheetId="2" hidden="1">3</definedName>
    <definedName name="solver_rel5" localSheetId="2" hidden="1">3</definedName>
    <definedName name="solver_rel6" localSheetId="2" hidden="1">3</definedName>
    <definedName name="solver_rhs1" localSheetId="2" hidden="1">500</definedName>
    <definedName name="solver_rhs2" localSheetId="2" hidden="1">30</definedName>
    <definedName name="solver_rhs3" localSheetId="2" hidden="1">200</definedName>
    <definedName name="solver_rhs4" localSheetId="2" hidden="1">400</definedName>
    <definedName name="solver_rhs5" localSheetId="2" hidden="1">500</definedName>
    <definedName name="solver_rhs6" localSheetId="2" hidden="1">300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2</definedName>
    <definedName name="solver_val" localSheetId="2" hidden="1">0</definedName>
    <definedName name="solver_ver" localSheetId="2" hidden="1">3</definedName>
  </definedNames>
  <calcPr calcId="191029"/>
  <pivotCaches>
    <pivotCache cacheId="97" r:id="rId5"/>
    <pivotCache cacheId="100" r:id="rId6"/>
    <pivotCache cacheId="106" r:id="rId7"/>
    <pivotCache cacheId="109" r:id="rId8"/>
    <pivotCache cacheId="121" r:id="rId9"/>
  </pivotCaches>
  <extLst>
    <ext xmlns:x15="http://schemas.microsoft.com/office/spreadsheetml/2010/11/main" uri="{FCE2AD5D-F65C-4FA6-A056-5C36A1767C68}">
      <x15:dataModel>
        <x15:modelTables>
          <x15:modelTable id="_tCrossCheck_ef7a9abc-95d9-4fc5-80d5-01703ce66c78" name="_tCrossCheck" connection="Query - _tCrossCheck"/>
          <x15:modelTable id="_tWeight 1_4ee9788a-65cc-4db1-b534-900e6df6abc8" name="_tWeight 1" connection="Query - _tWeight"/>
          <x15:modelTable id="_tWeight" name="_tWeight" connection="WorksheetConnection_DepthChargeProduction.xlsx!_tWeight"/>
          <x15:modelTable id="Table2-034b2204-3ca6-4bef-b90f-4f549b414ad3" name="Table2" connection="WorksheetConnection_Book1!Table2"/>
        </x15:modelTables>
        <x15:modelRelationships>
          <x15:modelRelationship fromTable="_tCrossCheck" fromColumn="Attribute" toTable="_tWeight" toColumn="Attribu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3" i="4" l="1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4" i="4"/>
  <c r="B3" i="2"/>
  <c r="I7" i="2" a="1"/>
  <c r="I7" i="2" s="1"/>
  <c r="K7" i="2" s="1"/>
  <c r="AJ42" i="1" a="1"/>
  <c r="AJ42" i="1" s="1"/>
  <c r="W41" i="1"/>
  <c r="V14" i="1"/>
  <c r="V13" i="1"/>
  <c r="V12" i="1"/>
  <c r="V10" i="1"/>
  <c r="V9" i="1"/>
  <c r="A13" i="1"/>
  <c r="A14" i="1" s="1"/>
  <c r="A15" i="1" s="1"/>
  <c r="A16" i="1" s="1"/>
  <c r="A17" i="1" s="1"/>
  <c r="A19" i="1"/>
  <c r="A20" i="1"/>
  <c r="A21" i="1" s="1"/>
  <c r="A31" i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3" i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5" i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7" i="1"/>
  <c r="A68" i="1"/>
  <c r="A69" i="1" s="1"/>
  <c r="A70" i="1" s="1"/>
  <c r="A71" i="1" s="1"/>
  <c r="A72" i="1" s="1"/>
  <c r="A73" i="1" s="1"/>
  <c r="K18" i="2" l="1"/>
  <c r="K16" i="2"/>
  <c r="K15" i="2"/>
  <c r="K14" i="2"/>
  <c r="K13" i="2"/>
  <c r="K12" i="2"/>
  <c r="K24" i="2"/>
  <c r="K23" i="2"/>
  <c r="K11" i="2"/>
  <c r="K10" i="2"/>
  <c r="K22" i="2"/>
  <c r="K21" i="2"/>
  <c r="K9" i="2"/>
  <c r="K8" i="2"/>
  <c r="K17" i="2"/>
  <c r="K20" i="2"/>
  <c r="K19" i="2"/>
  <c r="A22" i="1"/>
  <c r="A23" i="1" s="1"/>
  <c r="A24" i="1"/>
  <c r="A25" i="1" s="1"/>
  <c r="A26" i="1" s="1"/>
  <c r="A27" i="1" s="1"/>
  <c r="A28" i="1" s="1"/>
  <c r="A29" i="1" s="1"/>
  <c r="K25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Mark Biegert</author>
  </authors>
  <commentList>
    <comment ref="D41" authorId="0" shapeId="0" xr:uid="{49A17ED1-B3B2-4889-B08F-67FA80BF5A34}">
      <text>
        <r>
          <rPr>
            <b/>
            <sz val="9"/>
            <color indexed="81"/>
            <rFont val="Tahoma"/>
            <family val="2"/>
          </rPr>
          <t>Mark Biegert:</t>
        </r>
        <r>
          <rPr>
            <sz val="9"/>
            <color indexed="81"/>
            <rFont val="Tahoma"/>
            <family val="2"/>
          </rPr>
          <t xml:space="preserve">
Original Arithmetic Error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B34FBF-DD95-4DB0-B0E6-67313CD5C623}" name="Query - _tCrossCheck" description="Connection to the '_tCrossCheck' query in the workbook." type="100" refreshedVersion="8" minRefreshableVersion="5">
    <extLst>
      <ext xmlns:x15="http://schemas.microsoft.com/office/spreadsheetml/2010/11/main" uri="{DE250136-89BD-433C-8126-D09CA5730AF9}">
        <x15:connection id="9f2d6fea-068f-42d5-8513-8abdf3d0b920"/>
      </ext>
    </extLst>
  </connection>
  <connection id="2" xr16:uid="{1C44CBB2-8BBF-48DA-BD91-BCC605C86657}" keepAlive="1" name="Query - _tRaw" description="Connection to the '_tRaw' query in the workbook." type="5" refreshedVersion="0" background="1">
    <dbPr connection="Provider=Microsoft.Mashup.OleDb.1;Data Source=$Workbook$;Location=_tRaw;Extended Properties=&quot;&quot;" command="SELECT * FROM [_tRaw]"/>
  </connection>
  <connection id="3" xr16:uid="{B0928FE9-8C0D-4E06-A896-BDEBEBE11F7B}" name="Query - _tWeight" description="Connection to the '_tWeight' query in the workbook." type="100" refreshedVersion="8" minRefreshableVersion="5" saveData="1">
    <extLst>
      <ext xmlns:x15="http://schemas.microsoft.com/office/spreadsheetml/2010/11/main" uri="{DE250136-89BD-433C-8126-D09CA5730AF9}">
        <x15:connection id="1778722e-50c8-4ca7-baae-91d0bea20100"/>
      </ext>
    </extLst>
  </connection>
  <connection id="4" xr16:uid="{3BECE656-8A1F-4FF2-B54C-B9FAC1FE1DD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00000000-0015-0000-FFFF-FFFF01000000}" name="WorksheetConnection_Book1!Table2" type="102" refreshedVersion="8" minRefreshableVersion="5">
    <extLst>
      <ext xmlns:x15="http://schemas.microsoft.com/office/spreadsheetml/2010/11/main" uri="{DE250136-89BD-433C-8126-D09CA5730AF9}">
        <x15:connection id="Table2-034b2204-3ca6-4bef-b90f-4f549b414ad3" autoDelete="1">
          <x15:rangePr sourceName="_xlcn.WorksheetConnection_Book1Table21"/>
        </x15:connection>
      </ext>
    </extLst>
  </connection>
  <connection id="6" xr16:uid="{375D82E0-CFC0-4844-A455-8BD7B00B6F0D}" name="WorksheetConnection_DepthChargeProduction.xlsx!_tWeight" type="102" refreshedVersion="8" minRefreshableVersion="5">
    <extLst>
      <ext xmlns:x15="http://schemas.microsoft.com/office/spreadsheetml/2010/11/main" uri="{DE250136-89BD-433C-8126-D09CA5730AF9}">
        <x15:connection id="_tWeight">
          <x15:rangePr sourceName="_xlcn.WorksheetConnection_DepthChargeProduction.xlsx_tWeight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<sst xmlns="http://schemas.openxmlformats.org/spreadsheetml/2006/main" count="321" uniqueCount="55">
  <si>
    <t>Mark 14</t>
  </si>
  <si>
    <t>Mark 7</t>
  </si>
  <si>
    <t xml:space="preserve">August </t>
  </si>
  <si>
    <t xml:space="preserve">September </t>
  </si>
  <si>
    <t xml:space="preserve">October </t>
  </si>
  <si>
    <t xml:space="preserve">November </t>
  </si>
  <si>
    <t xml:space="preserve">December </t>
  </si>
  <si>
    <t xml:space="preserve">February </t>
  </si>
  <si>
    <t xml:space="preserve">March </t>
  </si>
  <si>
    <t xml:space="preserve">April </t>
  </si>
  <si>
    <t xml:space="preserve">July </t>
  </si>
  <si>
    <t xml:space="preserve">June </t>
  </si>
  <si>
    <t xml:space="preserve">January </t>
  </si>
  <si>
    <t>May</t>
  </si>
  <si>
    <t>Year</t>
  </si>
  <si>
    <t>Month</t>
  </si>
  <si>
    <t>January</t>
  </si>
  <si>
    <t xml:space="preserve">Mark 8 </t>
  </si>
  <si>
    <t>Marke 9,9-2,9-3, and 9-4</t>
  </si>
  <si>
    <t>Mark 6</t>
  </si>
  <si>
    <t>AS Projectile Mk 10</t>
  </si>
  <si>
    <t>Total Surface Craft</t>
  </si>
  <si>
    <t>Tonnage</t>
  </si>
  <si>
    <t>Grand Total</t>
  </si>
  <si>
    <t>Attribute</t>
  </si>
  <si>
    <t>Mark 8</t>
  </si>
  <si>
    <t>Weight</t>
  </si>
  <si>
    <t>DATE:</t>
  </si>
  <si>
    <t>SUBJECT:</t>
  </si>
  <si>
    <t>Mark Biegert</t>
  </si>
  <si>
    <t>FROM:</t>
  </si>
  <si>
    <t>August</t>
  </si>
  <si>
    <t>December</t>
  </si>
  <si>
    <t>July</t>
  </si>
  <si>
    <t>November</t>
  </si>
  <si>
    <t>October</t>
  </si>
  <si>
    <t>September</t>
  </si>
  <si>
    <t>1940 Total</t>
  </si>
  <si>
    <t>April</t>
  </si>
  <si>
    <t>February</t>
  </si>
  <si>
    <t>March</t>
  </si>
  <si>
    <t>1941 Total</t>
  </si>
  <si>
    <t>June</t>
  </si>
  <si>
    <t>1942 Total</t>
  </si>
  <si>
    <t>1943 Total</t>
  </si>
  <si>
    <t>1944 Total</t>
  </si>
  <si>
    <t>1945 Total</t>
  </si>
  <si>
    <t>trial</t>
  </si>
  <si>
    <t>Error</t>
  </si>
  <si>
    <t>Generate Mine Weights</t>
  </si>
  <si>
    <t>Part of Raw Matrix</t>
  </si>
  <si>
    <t>Weights</t>
  </si>
  <si>
    <t>Est Ton</t>
  </si>
  <si>
    <t>Actual</t>
  </si>
  <si>
    <t>AshCan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</si>
</sst>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5" x14ac:knownFonts="1">
    <font>
      <sz val="11"/>
      <color theme="1"/>
      <name val="Consolas"/>
      <family val="2"/>
      <scheme val="minor"/>
    </font>
    <font>
      <sz val="10"/>
      <color theme="1"/>
      <name val="Consolas"/>
      <family val="3"/>
    </font>
    <font>
      <sz val="10"/>
      <color theme="1"/>
      <name val="Consolas"/>
      <family val="2"/>
    </font>
    <font>
      <b/>
      <sz val="12"/>
      <color theme="3"/>
      <name val="Consolas"/>
      <family val="3"/>
    </font>
    <font>
      <sz val="9"/>
      <color rgb="FF7F7F7F"/>
      <name val="Tahoma"/>
      <family val="2"/>
    </font>
    <font>
      <sz val="10"/>
      <color rgb="FF3F3F76"/>
      <name val="Consolas"/>
      <family val="3"/>
    </font>
    <font>
      <b/>
      <sz val="10"/>
      <color rgb="FF7030A0"/>
      <name val="Tahoma"/>
      <family val="2"/>
    </font>
    <font>
      <b/>
      <u/>
      <sz val="10"/>
      <color theme="3"/>
      <name val="Consolas"/>
      <family val="3"/>
    </font>
    <font>
      <b/>
      <sz val="11"/>
      <color rgb="FF000099"/>
      <name val="Consolas"/>
      <family val="3"/>
    </font>
    <font>
      <sz val="11"/>
      <color theme="1"/>
      <name val="Consolas"/>
      <family val="2"/>
      <scheme val="minor"/>
    </font>
    <font>
      <sz val="11"/>
      <color theme="0"/>
      <name val="Consolas"/>
      <family val="2"/>
      <scheme val="minor"/>
    </font>
    <font>
      <b/>
      <sz val="11"/>
      <color theme="1"/>
      <name val="Consolas"/>
      <family val="3"/>
    </font>
    <font>
      <b/>
      <sz val="11"/>
      <color theme="1"/>
      <name val="Consolas"/>
      <family val="3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2" tint="0.59999389629810485"/>
        <bgColor indexed="64"/>
      </patternFill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/>
      <right/>
      <top/>
      <bottom style="double">
        <color auto="1"/>
      </bottom>
      <diagonal/>
    </border>
  </borders>
  <cellStyleXfs count="12">
    <xf numFmtId="0" fontId="0" fillId="0" borderId="0"/>
    <xf numFmtId="0" fontId="1" fillId="0" borderId="0" applyFill="0" applyBorder="0" applyProtection="0">
      <alignment vertical="top"/>
    </xf>
    <xf numFmtId="0" fontId="2" fillId="4" borderId="0" applyNumberFormat="0" applyBorder="0" applyAlignment="0" applyProtection="0"/>
    <xf numFmtId="0" fontId="3" fillId="0" borderId="0" applyNumberFormat="0" applyProtection="0">
      <alignment vertical="center"/>
    </xf>
    <xf numFmtId="0" fontId="4" fillId="0" borderId="0" applyNumberFormat="0" applyFill="0" applyBorder="0" applyAlignment="0" applyProtection="0"/>
    <xf numFmtId="0" fontId="5" fillId="2" borderId="1" applyNumberFormat="0" applyAlignment="0" applyProtection="0"/>
    <xf numFmtId="0" fontId="6" fillId="0" borderId="0" applyNumberFormat="0" applyFill="0" applyBorder="0" applyAlignment="0" applyProtection="0">
      <alignment vertical="top"/>
    </xf>
    <xf numFmtId="0" fontId="7" fillId="0" borderId="0" applyNumberFormat="0" applyFill="0" applyProtection="0">
      <alignment vertical="center"/>
    </xf>
    <xf numFmtId="0" fontId="8" fillId="0" borderId="0" applyNumberFormat="0" applyFill="0" applyBorder="0" applyProtection="0">
      <alignment vertical="center"/>
    </xf>
    <xf numFmtId="0" fontId="2" fillId="3" borderId="0" applyNumberFormat="0" applyBorder="0" applyAlignment="0" applyProtection="0"/>
    <xf numFmtId="0" fontId="11" fillId="0" borderId="0" applyNumberFormat="0" applyFill="0" applyAlignment="0" applyProtection="0"/>
    <xf numFmtId="0" fontId="9" fillId="5" borderId="0" applyNumberFormat="0" applyBorder="0" applyAlignment="0" applyProtection="0"/>
  </cellStyleXfs>
  <cellXfs count="23">
    <xf numFmtId="0" fontId="0" fillId="0" borderId="0" xfId="0"/>
    <xf numFmtId="0" fontId="0" fillId="0" borderId="0" xfId="0" pivotButton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applyAlignment="1">
      <alignment horizontal="center" vertical="center" wrapText="1"/>
    </xf>
    <xf numFmtId="1" fontId="0" fillId="0" borderId="0" xfId="0" applyNumberFormat="1"/>
    <xf numFmtId="0" fontId="0" fillId="6" borderId="0" xfId="0" applyFill="1"/>
    <xf numFmtId="0" fontId="0" fillId="0" borderId="0" xfId="0" applyFill="1"/>
    <xf numFmtId="0" fontId="0" fillId="0" borderId="0" xfId="0" applyNumberFormat="1"/>
    <xf numFmtId="0" fontId="2" fillId="4" borderId="0" xfId="2"/>
    <xf numFmtId="0" fontId="2" fillId="3" borderId="0" xfId="9"/>
    <xf numFmtId="0" fontId="0" fillId="7" borderId="0" xfId="0" applyFill="1"/>
    <xf numFmtId="0" fontId="9" fillId="5" borderId="0" xfId="11"/>
    <xf numFmtId="0" fontId="12" fillId="0" borderId="11" xfId="0" applyFont="1" applyBorder="1"/>
    <xf numFmtId="0" fontId="10" fillId="8" borderId="0" xfId="0" applyFont="1" applyFill="1"/>
  </cellXfs>
  <cellStyles count="12">
    <cellStyle name="20% - Accent1 2" xfId="9" xr:uid="{62768CE9-9044-41B4-9B79-2277AA49E285}"/>
    <cellStyle name="20% - Accent3 2" xfId="2" xr:uid="{E008B804-3845-42E8-ACC5-5C483E7D8EC4}"/>
    <cellStyle name="20% - Accent4" xfId="11" builtinId="42"/>
    <cellStyle name="Comment" xfId="6" xr:uid="{2023B972-35A2-4376-AB51-4920AA082D2F}"/>
    <cellStyle name="Explanatory Text 2" xfId="4" xr:uid="{8419F395-D4F3-4DE8-BB6D-1F30EE305700}"/>
    <cellStyle name="Heading 1" xfId="10" builtinId="16" customBuiltin="1"/>
    <cellStyle name="Heading 1 2" xfId="3" xr:uid="{8C141834-D3FB-4FFE-8396-32FD98D648BA}"/>
    <cellStyle name="Heading 2 2" xfId="8" xr:uid="{8C686B4E-63D8-4539-AD10-A7B30A7765FA}"/>
    <cellStyle name="Heading 3 2" xfId="7" xr:uid="{67C9B412-1483-450D-95C4-E21CEB18197A}"/>
    <cellStyle name="Input 2" xfId="5" xr:uid="{84656734-B292-4808-B30F-D88276E76A9B}"/>
    <cellStyle name="Normal" xfId="0" builtinId="0"/>
    <cellStyle name="Normal 2" xfId="1" xr:uid="{81AACFF8-BD1A-4E8B-86AE-BB86DB6A1174}"/>
  </cellStyles>
  <dxfs count="53">
    <dxf>
      <alignment wrapText="1"/>
    </dxf>
    <dxf>
      <alignment horizontal="center"/>
    </dxf>
    <dxf>
      <alignment vertic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wrapText="1"/>
    </dxf>
    <dxf>
      <alignment horizontal="center"/>
    </dxf>
    <dxf>
      <alignment vertic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wrapText="1"/>
    </dxf>
    <dxf>
      <alignment horizontal="center"/>
    </dxf>
    <dxf>
      <alignment vertic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2" formatCode="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alignment vertical="center"/>
    </dxf>
    <dxf>
      <alignment horizontal="center"/>
    </dxf>
    <dxf>
      <alignment wrapText="1"/>
    </dxf>
    <dxf>
      <font>
        <color theme="1"/>
      </font>
      <fill>
        <patternFill>
          <bgColor theme="9" tint="0.79998168889431442"/>
        </patternFill>
      </fill>
    </dxf>
    <dxf>
      <border>
        <right style="medium">
          <color auto="1"/>
        </right>
      </border>
    </dxf>
    <dxf>
      <fill>
        <patternFill>
          <bgColor theme="6" tint="0.79998168889431442"/>
        </patternFill>
      </fill>
    </dxf>
    <dxf>
      <border>
        <right style="medium">
          <color auto="1"/>
        </right>
      </border>
    </dxf>
    <dxf>
      <border>
        <top style="double">
          <color auto="1"/>
        </top>
      </border>
    </dxf>
    <dxf>
      <font>
        <b/>
        <i val="0"/>
        <color theme="0"/>
      </font>
      <fill>
        <patternFill>
          <bgColor theme="5" tint="-0.24994659260841701"/>
        </patternFill>
      </fill>
    </dxf>
    <dxf>
      <fill>
        <patternFill>
          <bgColor rgb="FFEAEAEA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rgb="FFEAEAEA"/>
        </patternFill>
      </fill>
    </dxf>
    <dxf>
      <fill>
        <patternFill>
          <bgColor theme="0" tint="-4.9989318521683403E-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  <dxf>
      <fill>
        <patternFill>
          <bgColor theme="0" tint="-4.9989318521683403E-2"/>
        </patternFill>
      </fill>
    </dxf>
    <dxf>
      <border>
        <right style="thin">
          <color auto="1"/>
        </right>
        <bottom/>
        <vertical/>
      </border>
    </dxf>
    <dxf>
      <font>
        <b/>
        <i val="0"/>
      </font>
      <fill>
        <patternFill>
          <bgColor theme="5" tint="0.79998168889431442"/>
        </patternFill>
      </fill>
      <border>
        <left/>
        <top style="double">
          <color auto="1"/>
        </top>
      </border>
    </dxf>
    <dxf>
      <font>
        <b/>
        <i val="0"/>
      </font>
      <fill>
        <patternFill>
          <bgColor theme="5" tint="0.59996337778862885"/>
        </patternFill>
      </fill>
      <border>
        <bottom style="double">
          <color auto="1"/>
        </bottom>
      </border>
    </dxf>
  </dxfs>
  <tableStyles count="6" defaultTableStyle="TableStyleMedium9" defaultPivotStyle="Mark Standard">
    <tableStyle name="Biegert Standard" table="0" count="4" xr9:uid="{40BAA919-6790-4C4C-8357-E05B8B76B79B}">
      <tableStyleElement type="headerRow" dxfId="52"/>
      <tableStyleElement type="totalRow" dxfId="51"/>
      <tableStyleElement type="firstColumn" dxfId="50"/>
      <tableStyleElement type="firstRowStripe" dxfId="49"/>
    </tableStyle>
    <tableStyle name="Biegert Standard 2" table="0" count="4" xr9:uid="{FDB32FB4-16A5-4495-AED1-9A60AFFEF25D}">
      <tableStyleElement type="headerRow" dxfId="48"/>
      <tableStyleElement type="totalRow" dxfId="47"/>
      <tableStyleElement type="firstColumn" dxfId="46"/>
      <tableStyleElement type="firstRowStripe" dxfId="45"/>
    </tableStyle>
    <tableStyle name="Biegert Standard A" pivot="0" count="4" xr9:uid="{6F50F85F-3D4B-4EAE-8CDF-5B2E48A5EE5E}">
      <tableStyleElement type="headerRow" dxfId="44"/>
      <tableStyleElement type="totalRow" dxfId="43"/>
      <tableStyleElement type="firstColumn" dxfId="42"/>
      <tableStyleElement type="firstRowStripe" dxfId="41"/>
    </tableStyle>
    <tableStyle name="Biegert Standard A 2" pivot="0" count="4" xr9:uid="{CD2B569E-C930-4ED5-A2A5-123F8142B352}">
      <tableStyleElement type="headerRow" dxfId="40"/>
      <tableStyleElement type="totalRow" dxfId="39"/>
      <tableStyleElement type="firstColumn" dxfId="38"/>
      <tableStyleElement type="firstRowStripe" dxfId="37"/>
    </tableStyle>
    <tableStyle name="Invisible" pivot="0" table="0" count="0" xr9:uid="{B3C042DA-012A-4FDC-AF6E-B318A8881CC0}"/>
    <tableStyle name="Mark Standard" table="0" count="6" xr9:uid="{393B242E-9401-4A29-B2F5-61AB2FB477B7}">
      <tableStyleElement type="headerRow" dxfId="36"/>
      <tableStyleElement type="totalRow" dxfId="35"/>
      <tableStyleElement type="firstColumn" dxfId="34"/>
      <tableStyleElement type="firstRowStripe" dxfId="33"/>
      <tableStyleElement type="secondColumnStripe" dxfId="32"/>
      <tableStyleElement type="firstHeaderCell" dxfId="3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9" Type="http://schemas.openxmlformats.org/officeDocument/2006/relationships/customXml" Target="../customXml/item2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pivotCacheDefinition" Target="pivotCache/pivotCacheDefinition3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38" Type="http://schemas.openxmlformats.org/officeDocument/2006/relationships/customXml" Target="../customXml/item2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37" Type="http://schemas.openxmlformats.org/officeDocument/2006/relationships/customXml" Target="../customXml/item21.xml"/><Relationship Id="rId5" Type="http://schemas.openxmlformats.org/officeDocument/2006/relationships/pivotCacheDefinition" Target="pivotCache/pivotCacheDefinition1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36" Type="http://schemas.openxmlformats.org/officeDocument/2006/relationships/customXml" Target="../customXml/item20.xml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externalLink" Target="externalLinks/externalLink1.xml"/><Relationship Id="rId9" Type="http://schemas.openxmlformats.org/officeDocument/2006/relationships/pivotCacheDefinition" Target="pivotCache/pivotCacheDefinition5.xml"/><Relationship Id="rId14" Type="http://schemas.openxmlformats.org/officeDocument/2006/relationships/sheetMetadata" Target="metadata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35" Type="http://schemas.openxmlformats.org/officeDocument/2006/relationships/customXml" Target="../customXml/item19.xml"/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755374</xdr:colOff>
      <xdr:row>4</xdr:row>
      <xdr:rowOff>60960</xdr:rowOff>
    </xdr:from>
    <xdr:to>
      <xdr:col>32</xdr:col>
      <xdr:colOff>360708</xdr:colOff>
      <xdr:row>43</xdr:row>
      <xdr:rowOff>34290</xdr:rowOff>
    </xdr:to>
    <xdr:pic>
      <xdr:nvPicPr>
        <xdr:cNvPr id="4" name="Picture 3" descr="A picture containing text, receipt&#10;&#10;Description automatically generated">
          <a:extLst>
            <a:ext uri="{FF2B5EF4-FFF2-40B4-BE49-F238E27FC236}">
              <a16:creationId xmlns:a16="http://schemas.microsoft.com/office/drawing/2014/main" id="{C1190056-D417-0777-6979-94740012E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24504" y="803082"/>
          <a:ext cx="6168888" cy="7765608"/>
        </a:xfrm>
        <a:prstGeom prst="rect">
          <a:avLst/>
        </a:prstGeom>
      </xdr:spPr>
    </xdr:pic>
    <xdr:clientData/>
  </xdr:twoCellAnchor>
  <xdr:twoCellAnchor editAs="oneCell">
    <xdr:from>
      <xdr:col>25</xdr:col>
      <xdr:colOff>266700</xdr:colOff>
      <xdr:row>46</xdr:row>
      <xdr:rowOff>152400</xdr:rowOff>
    </xdr:from>
    <xdr:to>
      <xdr:col>33</xdr:col>
      <xdr:colOff>469297</xdr:colOff>
      <xdr:row>61</xdr:row>
      <xdr:rowOff>160539</xdr:rowOff>
    </xdr:to>
    <xdr:pic>
      <xdr:nvPicPr>
        <xdr:cNvPr id="5" name="Picture 4" descr="A screenshot of a computer&#10;&#10;Description automatically generated with medium confidence">
          <a:extLst>
            <a:ext uri="{FF2B5EF4-FFF2-40B4-BE49-F238E27FC236}">
              <a16:creationId xmlns:a16="http://schemas.microsoft.com/office/drawing/2014/main" id="{9BE1061B-5F55-9DEE-D1FF-F18F0EE25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45675" y="8915400"/>
          <a:ext cx="5266667" cy="3152381"/>
        </a:xfrm>
        <a:prstGeom prst="rect">
          <a:avLst/>
        </a:prstGeom>
      </xdr:spPr>
    </xdr:pic>
    <xdr:clientData/>
  </xdr:twoCellAnchor>
  <xdr:twoCellAnchor>
    <xdr:from>
      <xdr:col>26</xdr:col>
      <xdr:colOff>401053</xdr:colOff>
      <xdr:row>33</xdr:row>
      <xdr:rowOff>156410</xdr:rowOff>
    </xdr:from>
    <xdr:to>
      <xdr:col>31</xdr:col>
      <xdr:colOff>481263</xdr:colOff>
      <xdr:row>33</xdr:row>
      <xdr:rowOff>156410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AB68C533-942D-5618-F85B-0AF79D52EBF7}"/>
            </a:ext>
          </a:extLst>
        </xdr:cNvPr>
        <xdr:cNvCxnSpPr/>
      </xdr:nvCxnSpPr>
      <xdr:spPr>
        <a:xfrm>
          <a:off x="24765000" y="6244389"/>
          <a:ext cx="308409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Startup" Target="Sheet.xlt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"/>
    </sheetNames>
    <definedNames>
      <definedName name="Table2"/>
    </definedNames>
    <sheetDataSet>
      <sheetData sheetId="0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052.414042476848" backgroundQuery="1" createdVersion="8" refreshedVersion="8" minRefreshableVersion="3" recordCount="0" supportSubquery="1" supportAdvancedDrill="1" xr:uid="{01F83328-35D9-430A-97B6-89F24B4AF39B}">
  <cacheSource type="external" connectionId="4"/>
  <cacheFields count="2">
    <cacheField name="[_tCrossCheck].[Year].[Year]" caption="Year" numFmtId="0" level="1">
      <sharedItems containsSemiMixedTypes="0" containsString="0" containsNumber="1" containsInteger="1" minValue="1940" maxValue="1945" count="6">
        <n v="1940"/>
        <n v="1941"/>
        <n v="1942"/>
        <n v="1943"/>
        <n v="1944"/>
        <n v="1945"/>
      </sharedItems>
    </cacheField>
    <cacheField name="[_tCrossCheck].[Attribute].[Attribute]" caption="Attribute" numFmtId="0" hierarchy="2" level="1">
      <sharedItems count="6">
        <s v="AS Projectile Mk 10"/>
        <s v="Mark 14"/>
        <s v="Mark 6"/>
        <s v="Mark 7"/>
        <s v="Mark 8"/>
        <s v="Marke 9,9-2,9-3, and 9-4"/>
      </sharedItems>
    </cacheField>
  </cacheFields>
  <cacheHierarchies count="21">
    <cacheHierarchy uniqueName="[_tCrossCheck].[Year]" caption="Year" attribute="1" defaultMemberUniqueName="[_tCrossCheck].[Year].[All]" allUniqueName="[_tCrossCheck].[Year].[All]" dimensionUniqueName="[_tCrossCheck]" displayFolder="" count="2" memberValueDatatype="20" unbalanced="0">
      <fieldsUsage count="2">
        <fieldUsage x="-1"/>
        <fieldUsage x="0"/>
      </fieldsUsage>
    </cacheHierarchy>
    <cacheHierarchy uniqueName="[_tCrossCheck].[Month]" caption="Month" attribute="1" defaultMemberUniqueName="[_tCrossCheck].[Month].[All]" allUniqueName="[_tCrossCheck].[Month].[All]" dimensionUniqueName="[_tCrossCheck]" displayFolder="" count="0" memberValueDatatype="130" unbalanced="0"/>
    <cacheHierarchy uniqueName="[_tCrossCheck].[Attribute]" caption="Attribute" attribute="1" defaultMemberUniqueName="[_tCrossCheck].[Attribute].[All]" allUniqueName="[_tCrossCheck].[Attribute].[All]" dimensionUniqueName="[_tCrossCheck]" displayFolder="" count="2" memberValueDatatype="130" unbalanced="0">
      <fieldsUsage count="2">
        <fieldUsage x="-1"/>
        <fieldUsage x="1"/>
      </fieldsUsage>
    </cacheHierarchy>
    <cacheHierarchy uniqueName="[_tCrossCheck].[Value]" caption="Value" attribute="1" defaultMemberUniqueName="[_tCrossCheck].[Value].[All]" allUniqueName="[_tCrossCheck].[Value].[All]" dimensionUniqueName="[_tCrossCheck]" displayFolder="" count="0" memberValueDatatype="20" unbalanced="0"/>
    <cacheHierarchy uniqueName="[_tWeight].[Attribute]" caption="Attribute" attribute="1" defaultMemberUniqueName="[_tWeight].[Attribute].[All]" allUniqueName="[_tWeight].[Attribute].[All]" dimensionUniqueName="[_tWeight]" displayFolder="" count="0" memberValueDatatype="130" unbalanced="0"/>
    <cacheHierarchy uniqueName="[_tWeight].[Weight]" caption="Weight" attribute="1" defaultMemberUniqueName="[_tWeight].[Weight].[All]" allUniqueName="[_tWeight].[Weight].[All]" dimensionUniqueName="[_tWeight]" displayFolder="" count="0" memberValueDatatype="20" unbalanced="0"/>
    <cacheHierarchy uniqueName="[_tWeight 1].[Attribute]" caption="Attribute" attribute="1" defaultMemberUniqueName="[_tWeight 1].[Attribute].[All]" allUniqueName="[_tWeight 1].[Attribute].[All]" dimensionUniqueName="[_tWeight 1]" displayFolder="" count="0" memberValueDatatype="130" unbalanced="0"/>
    <cacheHierarchy uniqueName="[_tWeight 1].[Weight]" caption="Weight" attribute="1" defaultMemberUniqueName="[_tWeight 1].[Weight].[All]" allUniqueName="[_tWeight 1].[Weight].[All]" dimensionUniqueName="[_tWeight 1]" displayFolder="" count="0" memberValueDatatype="5" unbalanced="0"/>
    <cacheHierarchy uniqueName="[Table2].[Index]" caption="Index" attribute="1" defaultMemberUniqueName="[Table2].[Index].[All]" allUniqueName="[Table2].[Index].[All]" dimensionUniqueName="[Table2]" displayFolder="" count="0" memberValueDatatype="130" unbalanced="0"/>
    <cacheHierarchy uniqueName="[Table2].[Type]" caption="Type" attribute="1" defaultMemberUniqueName="[Table2].[Type].[All]" allUniqueName="[Table2].[Type].[All]" dimensionUniqueName="[Table2]" displayFolder="" count="0" memberValueDatatype="130" unbalanced="0"/>
    <cacheHierarchy uniqueName="[Table2].[Value]" caption="Value" attribute="1" defaultMemberUniqueName="[Table2].[Value].[All]" allUniqueName="[Table2].[Value].[All]" dimensionUniqueName="[Table2]" displayFolder="" count="0" memberValueDatatype="20" unbalanced="0"/>
    <cacheHierarchy uniqueName="[Measures].[Sum of Weight]" caption="Sum of Weight" measure="1" displayFolder="" measureGroup="_tWeight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Value]" caption="Sum of Value" measure="1" displayFolder="" measureGroup="_tCrossCheck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Value 2]" caption="Sum of Value 2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trial]" caption="trial" measure="1" displayFolder="" measureGroup="_tWeight" count="0"/>
    <cacheHierarchy uniqueName="[Measures].[AshCan]" caption="AshCan" measure="1" displayFolder="" measureGroup="_tCrossCheck" count="0"/>
    <cacheHierarchy uniqueName="[Measures].[__XL_Count _tWeight]" caption="__XL_Count _tWeight" measure="1" displayFolder="" measureGroup="_tWeight" count="0" hidden="1"/>
    <cacheHierarchy uniqueName="[Measures].[__XL_Count _tCrossCheck]" caption="__XL_Count _tCrossCheck" measure="1" displayFolder="" measureGroup="_tCrossCheck" count="0" hidden="1"/>
    <cacheHierarchy uniqueName="[Measures].[__XL_Count _tWeight 1]" caption="__XL_Count _tWeight 1" measure="1" displayFolder="" measureGroup="_tWeight 1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</cacheHierarchies>
  <kpis count="0"/>
  <dimensions count="5">
    <dimension name="_tCrossCheck" uniqueName="[_tCrossCheck]" caption="_tCrossCheck"/>
    <dimension name="_tWeight" uniqueName="[_tWeight]" caption="_tWeight"/>
    <dimension name="_tWeight 1" uniqueName="[_tWeight 1]" caption="_tWeight 1"/>
    <dimension measure="1" name="Measures" uniqueName="[Measures]" caption="Measures"/>
    <dimension name="Table2" uniqueName="[Table2]" caption="Table2"/>
  </dimensions>
  <measureGroups count="4">
    <measureGroup name="_tCrossCheck" caption="_tCrossCheck"/>
    <measureGroup name="_tWeight" caption="_tWeight"/>
    <measureGroup name="_tWeight 1" caption="_tWeight 1"/>
    <measureGroup name="Table2" caption="Table2"/>
  </measureGroups>
  <maps count="5">
    <map measureGroup="0" dimension="0"/>
    <map measureGroup="0" dimension="1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052.414042824072" backgroundQuery="1" createdVersion="8" refreshedVersion="8" minRefreshableVersion="3" recordCount="0" supportSubquery="1" supportAdvancedDrill="1" xr:uid="{1F03A7E3-4785-4682-8F7E-682D6C0769FD}">
  <cacheSource type="external" connectionId="4"/>
  <cacheFields count="0"/>
  <cacheHierarchies count="21">
    <cacheHierarchy uniqueName="[_tCrossCheck].[Year]" caption="Year" attribute="1" defaultMemberUniqueName="[_tCrossCheck].[Year].[All]" allUniqueName="[_tCrossCheck].[Year].[All]" dimensionUniqueName="[_tCrossCheck]" displayFolder="" count="0" memberValueDatatype="20" unbalanced="0"/>
    <cacheHierarchy uniqueName="[_tCrossCheck].[Month]" caption="Month" attribute="1" defaultMemberUniqueName="[_tCrossCheck].[Month].[All]" allUniqueName="[_tCrossCheck].[Month].[All]" dimensionUniqueName="[_tCrossCheck]" displayFolder="" count="0" memberValueDatatype="130" unbalanced="0"/>
    <cacheHierarchy uniqueName="[_tCrossCheck].[Attribute]" caption="Attribute" attribute="1" defaultMemberUniqueName="[_tCrossCheck].[Attribute].[All]" allUniqueName="[_tCrossCheck].[Attribute].[All]" dimensionUniqueName="[_tCrossCheck]" displayFolder="" count="0" memberValueDatatype="130" unbalanced="0"/>
    <cacheHierarchy uniqueName="[_tCrossCheck].[Value]" caption="Value" attribute="1" defaultMemberUniqueName="[_tCrossCheck].[Value].[All]" allUniqueName="[_tCrossCheck].[Value].[All]" dimensionUniqueName="[_tCrossCheck]" displayFolder="" count="0" memberValueDatatype="20" unbalanced="0"/>
    <cacheHierarchy uniqueName="[_tWeight].[Attribute]" caption="Attribute" attribute="1" defaultMemberUniqueName="[_tWeight].[Attribute].[All]" allUniqueName="[_tWeight].[Attribute].[All]" dimensionUniqueName="[_tWeight]" displayFolder="" count="0" memberValueDatatype="130" unbalanced="0"/>
    <cacheHierarchy uniqueName="[_tWeight].[Weight]" caption="Weight" attribute="1" defaultMemberUniqueName="[_tWeight].[Weight].[All]" allUniqueName="[_tWeight].[Weight].[All]" dimensionUniqueName="[_tWeight]" displayFolder="" count="0" memberValueDatatype="20" unbalanced="0"/>
    <cacheHierarchy uniqueName="[_tWeight 1].[Attribute]" caption="Attribute" attribute="1" defaultMemberUniqueName="[_tWeight 1].[Attribute].[All]" allUniqueName="[_tWeight 1].[Attribute].[All]" dimensionUniqueName="[_tWeight 1]" displayFolder="" count="0" memberValueDatatype="130" unbalanced="0"/>
    <cacheHierarchy uniqueName="[_tWeight 1].[Weight]" caption="Weight" attribute="1" defaultMemberUniqueName="[_tWeight 1].[Weight].[All]" allUniqueName="[_tWeight 1].[Weight].[All]" dimensionUniqueName="[_tWeight 1]" displayFolder="" count="0" memberValueDatatype="5" unbalanced="0"/>
    <cacheHierarchy uniqueName="[Table2].[Index]" caption="Index" attribute="1" defaultMemberUniqueName="[Table2].[Index].[All]" allUniqueName="[Table2].[Index].[All]" dimensionUniqueName="[Table2]" displayFolder="" count="0" memberValueDatatype="130" unbalanced="0"/>
    <cacheHierarchy uniqueName="[Table2].[Type]" caption="Type" attribute="1" defaultMemberUniqueName="[Table2].[Type].[All]" allUniqueName="[Table2].[Type].[All]" dimensionUniqueName="[Table2]" displayFolder="" count="0" memberValueDatatype="130" unbalanced="0"/>
    <cacheHierarchy uniqueName="[Table2].[Value]" caption="Value" attribute="1" defaultMemberUniqueName="[Table2].[Value].[All]" allUniqueName="[Table2].[Value].[All]" dimensionUniqueName="[Table2]" displayFolder="" count="0" memberValueDatatype="20" unbalanced="0"/>
    <cacheHierarchy uniqueName="[Measures].[Sum of Weight]" caption="Sum of Weight" measure="1" displayFolder="" measureGroup="_tWeight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Value]" caption="Sum of Value" measure="1" displayFolder="" measureGroup="_tCrossCheck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Value 2]" caption="Sum of Value 2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trial]" caption="trial" measure="1" displayFolder="" measureGroup="_tWeight" count="0"/>
    <cacheHierarchy uniqueName="[Measures].[AshCan]" caption="AshCan" measure="1" displayFolder="" measureGroup="_tCrossCheck" count="0"/>
    <cacheHierarchy uniqueName="[Measures].[__XL_Count _tWeight]" caption="__XL_Count _tWeight" measure="1" displayFolder="" measureGroup="_tWeight" count="0" hidden="1"/>
    <cacheHierarchy uniqueName="[Measures].[__XL_Count _tCrossCheck]" caption="__XL_Count _tCrossCheck" measure="1" displayFolder="" measureGroup="_tCrossCheck" count="0" hidden="1"/>
    <cacheHierarchy uniqueName="[Measures].[__XL_Count _tWeight 1]" caption="__XL_Count _tWeight 1" measure="1" displayFolder="" measureGroup="_tWeight 1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</cacheHierarchies>
  <kpis count="0"/>
  <dimensions count="5">
    <dimension name="_tCrossCheck" uniqueName="[_tCrossCheck]" caption="_tCrossCheck"/>
    <dimension name="_tWeight" uniqueName="[_tWeight]" caption="_tWeight"/>
    <dimension name="_tWeight 1" uniqueName="[_tWeight 1]" caption="_tWeight 1"/>
    <dimension measure="1" name="Measures" uniqueName="[Measures]" caption="Measures"/>
    <dimension name="Table2" uniqueName="[Table2]" caption="Table2"/>
  </dimensions>
  <measureGroups count="4">
    <measureGroup name="_tCrossCheck" caption="_tCrossCheck"/>
    <measureGroup name="_tWeight" caption="_tWeight"/>
    <measureGroup name="_tWeight 1" caption="_tWeight 1"/>
    <measureGroup name="Table2" caption="Table2"/>
  </measureGroups>
  <maps count="5">
    <map measureGroup="0" dimension="0"/>
    <map measureGroup="0" dimension="1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052.414046296297" backgroundQuery="1" createdVersion="8" refreshedVersion="8" minRefreshableVersion="3" recordCount="0" supportSubquery="1" supportAdvancedDrill="1" xr:uid="{E7109ECF-8A79-4872-A3F2-94A6CC696575}">
  <cacheSource type="external" connectionId="4"/>
  <cacheFields count="3">
    <cacheField name="[_tCrossCheck].[Year].[Year]" caption="Year" numFmtId="0" level="1">
      <sharedItems containsSemiMixedTypes="0" containsString="0" containsNumber="1" containsInteger="1" minValue="1940" maxValue="1945" count="6">
        <n v="1940"/>
        <n v="1941"/>
        <n v="1942"/>
        <n v="1943"/>
        <n v="1944"/>
        <n v="1945"/>
      </sharedItems>
    </cacheField>
    <cacheField name="[_tCrossCheck].[Month].[Month]" caption="Month" numFmtId="0" hierarchy="1" level="1">
      <sharedItems count="12">
        <s v="August"/>
        <s v="December"/>
        <s v="July"/>
        <s v="November"/>
        <s v="October"/>
        <s v="September"/>
        <s v="April"/>
        <s v="February"/>
        <s v="January"/>
        <s v="June"/>
        <s v="March"/>
        <s v="May"/>
      </sharedItems>
    </cacheField>
    <cacheField name="[Measures].[trial]" caption="trial" numFmtId="0" hierarchy="14" level="32767"/>
  </cacheFields>
  <cacheHierarchies count="21">
    <cacheHierarchy uniqueName="[_tCrossCheck].[Year]" caption="Year" attribute="1" defaultMemberUniqueName="[_tCrossCheck].[Year].[All]" allUniqueName="[_tCrossCheck].[Year].[All]" dimensionUniqueName="[_tCrossCheck]" displayFolder="" count="2" memberValueDatatype="20" unbalanced="0">
      <fieldsUsage count="2">
        <fieldUsage x="-1"/>
        <fieldUsage x="0"/>
      </fieldsUsage>
    </cacheHierarchy>
    <cacheHierarchy uniqueName="[_tCrossCheck].[Month]" caption="Month" attribute="1" defaultMemberUniqueName="[_tCrossCheck].[Month].[All]" allUniqueName="[_tCrossCheck].[Month].[All]" dimensionUniqueName="[_tCrossCheck]" displayFolder="" count="2" memberValueDatatype="130" unbalanced="0">
      <fieldsUsage count="2">
        <fieldUsage x="-1"/>
        <fieldUsage x="1"/>
      </fieldsUsage>
    </cacheHierarchy>
    <cacheHierarchy uniqueName="[_tCrossCheck].[Attribute]" caption="Attribute" attribute="1" defaultMemberUniqueName="[_tCrossCheck].[Attribute].[All]" allUniqueName="[_tCrossCheck].[Attribute].[All]" dimensionUniqueName="[_tCrossCheck]" displayFolder="" count="0" memberValueDatatype="130" unbalanced="0"/>
    <cacheHierarchy uniqueName="[_tCrossCheck].[Value]" caption="Value" attribute="1" defaultMemberUniqueName="[_tCrossCheck].[Value].[All]" allUniqueName="[_tCrossCheck].[Value].[All]" dimensionUniqueName="[_tCrossCheck]" displayFolder="" count="0" memberValueDatatype="20" unbalanced="0"/>
    <cacheHierarchy uniqueName="[_tWeight].[Attribute]" caption="Attribute" attribute="1" defaultMemberUniqueName="[_tWeight].[Attribute].[All]" allUniqueName="[_tWeight].[Attribute].[All]" dimensionUniqueName="[_tWeight]" displayFolder="" count="0" memberValueDatatype="130" unbalanced="0"/>
    <cacheHierarchy uniqueName="[_tWeight].[Weight]" caption="Weight" attribute="1" defaultMemberUniqueName="[_tWeight].[Weight].[All]" allUniqueName="[_tWeight].[Weight].[All]" dimensionUniqueName="[_tWeight]" displayFolder="" count="0" memberValueDatatype="20" unbalanced="0"/>
    <cacheHierarchy uniqueName="[_tWeight 1].[Attribute]" caption="Attribute" attribute="1" defaultMemberUniqueName="[_tWeight 1].[Attribute].[All]" allUniqueName="[_tWeight 1].[Attribute].[All]" dimensionUniqueName="[_tWeight 1]" displayFolder="" count="0" memberValueDatatype="130" unbalanced="0"/>
    <cacheHierarchy uniqueName="[_tWeight 1].[Weight]" caption="Weight" attribute="1" defaultMemberUniqueName="[_tWeight 1].[Weight].[All]" allUniqueName="[_tWeight 1].[Weight].[All]" dimensionUniqueName="[_tWeight 1]" displayFolder="" count="0" memberValueDatatype="5" unbalanced="0"/>
    <cacheHierarchy uniqueName="[Table2].[Index]" caption="Index" attribute="1" defaultMemberUniqueName="[Table2].[Index].[All]" allUniqueName="[Table2].[Index].[All]" dimensionUniqueName="[Table2]" displayFolder="" count="0" memberValueDatatype="130" unbalanced="0"/>
    <cacheHierarchy uniqueName="[Table2].[Type]" caption="Type" attribute="1" defaultMemberUniqueName="[Table2].[Type].[All]" allUniqueName="[Table2].[Type].[All]" dimensionUniqueName="[Table2]" displayFolder="" count="0" memberValueDatatype="130" unbalanced="0"/>
    <cacheHierarchy uniqueName="[Table2].[Value]" caption="Value" attribute="1" defaultMemberUniqueName="[Table2].[Value].[All]" allUniqueName="[Table2].[Value].[All]" dimensionUniqueName="[Table2]" displayFolder="" count="0" memberValueDatatype="20" unbalanced="0"/>
    <cacheHierarchy uniqueName="[Measures].[Sum of Weight]" caption="Sum of Weight" measure="1" displayFolder="" measureGroup="_tWeight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Value]" caption="Sum of Value" measure="1" displayFolder="" measureGroup="_tCrossCheck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Value 2]" caption="Sum of Value 2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trial]" caption="trial" measure="1" displayFolder="" measureGroup="_tWeight" count="0" oneField="1">
      <fieldsUsage count="1">
        <fieldUsage x="2"/>
      </fieldsUsage>
    </cacheHierarchy>
    <cacheHierarchy uniqueName="[Measures].[AshCan]" caption="AshCan" measure="1" displayFolder="" measureGroup="_tCrossCheck" count="0"/>
    <cacheHierarchy uniqueName="[Measures].[__XL_Count _tWeight]" caption="__XL_Count _tWeight" measure="1" displayFolder="" measureGroup="_tWeight" count="0" hidden="1"/>
    <cacheHierarchy uniqueName="[Measures].[__XL_Count _tCrossCheck]" caption="__XL_Count _tCrossCheck" measure="1" displayFolder="" measureGroup="_tCrossCheck" count="0" hidden="1"/>
    <cacheHierarchy uniqueName="[Measures].[__XL_Count _tWeight 1]" caption="__XL_Count _tWeight 1" measure="1" displayFolder="" measureGroup="_tWeight 1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</cacheHierarchies>
  <kpis count="0"/>
  <dimensions count="5">
    <dimension name="_tCrossCheck" uniqueName="[_tCrossCheck]" caption="_tCrossCheck"/>
    <dimension name="_tWeight" uniqueName="[_tWeight]" caption="_tWeight"/>
    <dimension name="_tWeight 1" uniqueName="[_tWeight 1]" caption="_tWeight 1"/>
    <dimension measure="1" name="Measures" uniqueName="[Measures]" caption="Measures"/>
    <dimension name="Table2" uniqueName="[Table2]" caption="Table2"/>
  </dimensions>
  <measureGroups count="4">
    <measureGroup name="_tCrossCheck" caption="_tCrossCheck"/>
    <measureGroup name="_tWeight" caption="_tWeight"/>
    <measureGroup name="_tWeight 1" caption="_tWeight 1"/>
    <measureGroup name="Table2" caption="Table2"/>
  </measureGroups>
  <maps count="5">
    <map measureGroup="0" dimension="0"/>
    <map measureGroup="0" dimension="1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052.414047916667" backgroundQuery="1" createdVersion="8" refreshedVersion="8" minRefreshableVersion="3" recordCount="0" supportSubquery="1" supportAdvancedDrill="1" xr:uid="{C5D07C8B-171F-4AB4-8A23-754AA56CFAF4}">
  <cacheSource type="external" connectionId="4"/>
  <cacheFields count="3">
    <cacheField name="[Measures].[AshCan]" caption="AshCan" numFmtId="0" hierarchy="15" level="32767"/>
    <cacheField name="[_tCrossCheck].[Year].[Year]" caption="Year" numFmtId="0" level="1">
      <sharedItems containsSemiMixedTypes="0" containsString="0" containsNumber="1" containsInteger="1" minValue="1940" maxValue="1945" count="6">
        <n v="1940"/>
        <n v="1941"/>
        <n v="1942"/>
        <n v="1943"/>
        <n v="1944"/>
        <n v="1945"/>
      </sharedItems>
    </cacheField>
    <cacheField name="[_tCrossCheck].[Month].[Month]" caption="Month" numFmtId="0" hierarchy="1" level="1">
      <sharedItems count="12">
        <s v="August"/>
        <s v="December"/>
        <s v="July"/>
        <s v="November"/>
        <s v="October"/>
        <s v="September"/>
        <s v="April"/>
        <s v="February"/>
        <s v="January"/>
        <s v="June"/>
        <s v="March"/>
        <s v="May"/>
      </sharedItems>
    </cacheField>
  </cacheFields>
  <cacheHierarchies count="21">
    <cacheHierarchy uniqueName="[_tCrossCheck].[Year]" caption="Year" attribute="1" defaultMemberUniqueName="[_tCrossCheck].[Year].[All]" allUniqueName="[_tCrossCheck].[Year].[All]" dimensionUniqueName="[_tCrossCheck]" displayFolder="" count="2" memberValueDatatype="20" unbalanced="0">
      <fieldsUsage count="2">
        <fieldUsage x="-1"/>
        <fieldUsage x="1"/>
      </fieldsUsage>
    </cacheHierarchy>
    <cacheHierarchy uniqueName="[_tCrossCheck].[Month]" caption="Month" attribute="1" defaultMemberUniqueName="[_tCrossCheck].[Month].[All]" allUniqueName="[_tCrossCheck].[Month].[All]" dimensionUniqueName="[_tCrossCheck]" displayFolder="" count="2" memberValueDatatype="130" unbalanced="0">
      <fieldsUsage count="2">
        <fieldUsage x="-1"/>
        <fieldUsage x="2"/>
      </fieldsUsage>
    </cacheHierarchy>
    <cacheHierarchy uniqueName="[_tCrossCheck].[Attribute]" caption="Attribute" attribute="1" defaultMemberUniqueName="[_tCrossCheck].[Attribute].[All]" allUniqueName="[_tCrossCheck].[Attribute].[All]" dimensionUniqueName="[_tCrossCheck]" displayFolder="" count="0" memberValueDatatype="130" unbalanced="0"/>
    <cacheHierarchy uniqueName="[_tCrossCheck].[Value]" caption="Value" attribute="1" defaultMemberUniqueName="[_tCrossCheck].[Value].[All]" allUniqueName="[_tCrossCheck].[Value].[All]" dimensionUniqueName="[_tCrossCheck]" displayFolder="" count="0" memberValueDatatype="20" unbalanced="0"/>
    <cacheHierarchy uniqueName="[_tWeight].[Attribute]" caption="Attribute" attribute="1" defaultMemberUniqueName="[_tWeight].[Attribute].[All]" allUniqueName="[_tWeight].[Attribute].[All]" dimensionUniqueName="[_tWeight]" displayFolder="" count="0" memberValueDatatype="130" unbalanced="0"/>
    <cacheHierarchy uniqueName="[_tWeight].[Weight]" caption="Weight" attribute="1" defaultMemberUniqueName="[_tWeight].[Weight].[All]" allUniqueName="[_tWeight].[Weight].[All]" dimensionUniqueName="[_tWeight]" displayFolder="" count="0" memberValueDatatype="20" unbalanced="0"/>
    <cacheHierarchy uniqueName="[_tWeight 1].[Attribute]" caption="Attribute" attribute="1" defaultMemberUniqueName="[_tWeight 1].[Attribute].[All]" allUniqueName="[_tWeight 1].[Attribute].[All]" dimensionUniqueName="[_tWeight 1]" displayFolder="" count="0" memberValueDatatype="130" unbalanced="0"/>
    <cacheHierarchy uniqueName="[_tWeight 1].[Weight]" caption="Weight" attribute="1" defaultMemberUniqueName="[_tWeight 1].[Weight].[All]" allUniqueName="[_tWeight 1].[Weight].[All]" dimensionUniqueName="[_tWeight 1]" displayFolder="" count="0" memberValueDatatype="5" unbalanced="0"/>
    <cacheHierarchy uniqueName="[Table2].[Index]" caption="Index" attribute="1" defaultMemberUniqueName="[Table2].[Index].[All]" allUniqueName="[Table2].[Index].[All]" dimensionUniqueName="[Table2]" displayFolder="" count="0" memberValueDatatype="130" unbalanced="0"/>
    <cacheHierarchy uniqueName="[Table2].[Type]" caption="Type" attribute="1" defaultMemberUniqueName="[Table2].[Type].[All]" allUniqueName="[Table2].[Type].[All]" dimensionUniqueName="[Table2]" displayFolder="" count="0" memberValueDatatype="130" unbalanced="0"/>
    <cacheHierarchy uniqueName="[Table2].[Value]" caption="Value" attribute="1" defaultMemberUniqueName="[Table2].[Value].[All]" allUniqueName="[Table2].[Value].[All]" dimensionUniqueName="[Table2]" displayFolder="" count="0" memberValueDatatype="20" unbalanced="0"/>
    <cacheHierarchy uniqueName="[Measures].[Sum of Weight]" caption="Sum of Weight" measure="1" displayFolder="" measureGroup="_tWeight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Value]" caption="Sum of Value" measure="1" displayFolder="" measureGroup="_tCrossCheck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Value 2]" caption="Sum of Value 2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trial]" caption="trial" measure="1" displayFolder="" measureGroup="_tWeight" count="0"/>
    <cacheHierarchy uniqueName="[Measures].[AshCan]" caption="AshCan" measure="1" displayFolder="" measureGroup="_tCrossCheck" count="0" oneField="1">
      <fieldsUsage count="1">
        <fieldUsage x="0"/>
      </fieldsUsage>
    </cacheHierarchy>
    <cacheHierarchy uniqueName="[Measures].[__XL_Count _tWeight]" caption="__XL_Count _tWeight" measure="1" displayFolder="" measureGroup="_tWeight" count="0" hidden="1"/>
    <cacheHierarchy uniqueName="[Measures].[__XL_Count _tCrossCheck]" caption="__XL_Count _tCrossCheck" measure="1" displayFolder="" measureGroup="_tCrossCheck" count="0" hidden="1"/>
    <cacheHierarchy uniqueName="[Measures].[__XL_Count _tWeight 1]" caption="__XL_Count _tWeight 1" measure="1" displayFolder="" measureGroup="_tWeight 1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</cacheHierarchies>
  <kpis count="0"/>
  <dimensions count="5">
    <dimension name="_tCrossCheck" uniqueName="[_tCrossCheck]" caption="_tCrossCheck"/>
    <dimension name="_tWeight" uniqueName="[_tWeight]" caption="_tWeight"/>
    <dimension name="_tWeight 1" uniqueName="[_tWeight 1]" caption="_tWeight 1"/>
    <dimension measure="1" name="Measures" uniqueName="[Measures]" caption="Measures"/>
    <dimension name="Table2" uniqueName="[Table2]" caption="Table2"/>
  </dimensions>
  <measureGroups count="4">
    <measureGroup name="_tCrossCheck" caption="_tCrossCheck"/>
    <measureGroup name="_tWeight" caption="_tWeight"/>
    <measureGroup name="_tWeight 1" caption="_tWeight 1"/>
    <measureGroup name="Table2" caption="Table2"/>
  </measureGroups>
  <maps count="5">
    <map measureGroup="0" dimension="0"/>
    <map measureGroup="0" dimension="1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k Biegert" refreshedDate="45052.414627199076" backgroundQuery="1" createdVersion="8" refreshedVersion="8" minRefreshableVersion="3" recordCount="0" supportSubquery="1" supportAdvancedDrill="1" xr:uid="{4BAB216B-C4D8-49BD-8161-A163F0EE4EBE}">
  <cacheSource type="external" connectionId="4"/>
  <cacheFields count="5">
    <cacheField name="[_tCrossCheck].[Year].[Year]" caption="Year" numFmtId="0" level="1">
      <sharedItems containsSemiMixedTypes="0" containsString="0" containsNumber="1" containsInteger="1" minValue="1940" maxValue="1945" count="6">
        <n v="1940"/>
        <n v="1941"/>
        <n v="1942"/>
        <n v="1943"/>
        <n v="1944"/>
        <n v="1945"/>
      </sharedItems>
    </cacheField>
    <cacheField name="[_tCrossCheck].[Month].[Month]" caption="Month" numFmtId="0" hierarchy="1" level="1">
      <sharedItems count="12">
        <s v="August"/>
        <s v="December"/>
        <s v="July"/>
        <s v="November"/>
        <s v="October"/>
        <s v="September"/>
        <s v="April"/>
        <s v="February"/>
        <s v="January"/>
        <s v="June"/>
        <s v="March"/>
        <s v="May"/>
      </sharedItems>
    </cacheField>
    <cacheField name="[_tCrossCheck].[Attribute].[Attribute]" caption="Attribute" numFmtId="0" hierarchy="2" level="1">
      <sharedItems count="5">
        <s v="Mark 14"/>
        <s v="Mark 6"/>
        <s v="Mark 7"/>
        <s v="Mark 8"/>
        <s v="Marke 9,9-2,9-3, and 9-4"/>
      </sharedItems>
    </cacheField>
    <cacheField name="[Measures].[AshCan]" caption="AshCan" numFmtId="0" hierarchy="15" level="32767"/>
    <cacheField name="[Measures].[trial]" caption="trial" numFmtId="0" hierarchy="14" level="32767"/>
  </cacheFields>
  <cacheHierarchies count="21">
    <cacheHierarchy uniqueName="[_tCrossCheck].[Year]" caption="Year" attribute="1" defaultMemberUniqueName="[_tCrossCheck].[Year].[All]" allUniqueName="[_tCrossCheck].[Year].[All]" dimensionUniqueName="[_tCrossCheck]" displayFolder="" count="2" memberValueDatatype="20" unbalanced="0">
      <fieldsUsage count="2">
        <fieldUsage x="-1"/>
        <fieldUsage x="0"/>
      </fieldsUsage>
    </cacheHierarchy>
    <cacheHierarchy uniqueName="[_tCrossCheck].[Month]" caption="Month" attribute="1" defaultMemberUniqueName="[_tCrossCheck].[Month].[All]" allUniqueName="[_tCrossCheck].[Month].[All]" dimensionUniqueName="[_tCrossCheck]" displayFolder="" count="2" memberValueDatatype="130" unbalanced="0">
      <fieldsUsage count="2">
        <fieldUsage x="-1"/>
        <fieldUsage x="1"/>
      </fieldsUsage>
    </cacheHierarchy>
    <cacheHierarchy uniqueName="[_tCrossCheck].[Attribute]" caption="Attribute" attribute="1" defaultMemberUniqueName="[_tCrossCheck].[Attribute].[All]" allUniqueName="[_tCrossCheck].[Attribute].[All]" dimensionUniqueName="[_tCrossCheck]" displayFolder="" count="2" memberValueDatatype="130" unbalanced="0">
      <fieldsUsage count="2">
        <fieldUsage x="-1"/>
        <fieldUsage x="2"/>
      </fieldsUsage>
    </cacheHierarchy>
    <cacheHierarchy uniqueName="[_tCrossCheck].[Value]" caption="Value" attribute="1" defaultMemberUniqueName="[_tCrossCheck].[Value].[All]" allUniqueName="[_tCrossCheck].[Value].[All]" dimensionUniqueName="[_tCrossCheck]" displayFolder="" count="0" memberValueDatatype="20" unbalanced="0"/>
    <cacheHierarchy uniqueName="[_tWeight].[Attribute]" caption="Attribute" attribute="1" defaultMemberUniqueName="[_tWeight].[Attribute].[All]" allUniqueName="[_tWeight].[Attribute].[All]" dimensionUniqueName="[_tWeight]" displayFolder="" count="0" memberValueDatatype="130" unbalanced="0"/>
    <cacheHierarchy uniqueName="[_tWeight].[Weight]" caption="Weight" attribute="1" defaultMemberUniqueName="[_tWeight].[Weight].[All]" allUniqueName="[_tWeight].[Weight].[All]" dimensionUniqueName="[_tWeight]" displayFolder="" count="0" memberValueDatatype="20" unbalanced="0"/>
    <cacheHierarchy uniqueName="[_tWeight 1].[Attribute]" caption="Attribute" attribute="1" defaultMemberUniqueName="[_tWeight 1].[Attribute].[All]" allUniqueName="[_tWeight 1].[Attribute].[All]" dimensionUniqueName="[_tWeight 1]" displayFolder="" count="0" memberValueDatatype="130" unbalanced="0"/>
    <cacheHierarchy uniqueName="[_tWeight 1].[Weight]" caption="Weight" attribute="1" defaultMemberUniqueName="[_tWeight 1].[Weight].[All]" allUniqueName="[_tWeight 1].[Weight].[All]" dimensionUniqueName="[_tWeight 1]" displayFolder="" count="0" memberValueDatatype="5" unbalanced="0"/>
    <cacheHierarchy uniqueName="[Table2].[Index]" caption="Index" attribute="1" defaultMemberUniqueName="[Table2].[Index].[All]" allUniqueName="[Table2].[Index].[All]" dimensionUniqueName="[Table2]" displayFolder="" count="0" memberValueDatatype="130" unbalanced="0"/>
    <cacheHierarchy uniqueName="[Table2].[Type]" caption="Type" attribute="1" defaultMemberUniqueName="[Table2].[Type].[All]" allUniqueName="[Table2].[Type].[All]" dimensionUniqueName="[Table2]" displayFolder="" count="0" memberValueDatatype="130" unbalanced="0"/>
    <cacheHierarchy uniqueName="[Table2].[Value]" caption="Value" attribute="1" defaultMemberUniqueName="[Table2].[Value].[All]" allUniqueName="[Table2].[Value].[All]" dimensionUniqueName="[Table2]" displayFolder="" count="0" memberValueDatatype="20" unbalanced="0"/>
    <cacheHierarchy uniqueName="[Measures].[Sum of Weight]" caption="Sum of Weight" measure="1" displayFolder="" measureGroup="_tWeight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Value]" caption="Sum of Value" measure="1" displayFolder="" measureGroup="_tCrossCheck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Value 2]" caption="Sum of Value 2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trial]" caption="trial" measure="1" displayFolder="" measureGroup="_tWeight" count="0" oneField="1">
      <fieldsUsage count="1">
        <fieldUsage x="4"/>
      </fieldsUsage>
    </cacheHierarchy>
    <cacheHierarchy uniqueName="[Measures].[AshCan]" caption="AshCan" measure="1" displayFolder="" measureGroup="_tCrossCheck" count="0" oneField="1">
      <fieldsUsage count="1">
        <fieldUsage x="3"/>
      </fieldsUsage>
    </cacheHierarchy>
    <cacheHierarchy uniqueName="[Measures].[__XL_Count _tWeight]" caption="__XL_Count _tWeight" measure="1" displayFolder="" measureGroup="_tWeight" count="0" hidden="1"/>
    <cacheHierarchy uniqueName="[Measures].[__XL_Count _tCrossCheck]" caption="__XL_Count _tCrossCheck" measure="1" displayFolder="" measureGroup="_tCrossCheck" count="0" hidden="1"/>
    <cacheHierarchy uniqueName="[Measures].[__XL_Count _tWeight 1]" caption="__XL_Count _tWeight 1" measure="1" displayFolder="" measureGroup="_tWeight 1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</cacheHierarchies>
  <kpis count="0"/>
  <dimensions count="5">
    <dimension name="_tCrossCheck" uniqueName="[_tCrossCheck]" caption="_tCrossCheck"/>
    <dimension name="_tWeight" uniqueName="[_tWeight]" caption="_tWeight"/>
    <dimension name="_tWeight 1" uniqueName="[_tWeight 1]" caption="_tWeight 1"/>
    <dimension measure="1" name="Measures" uniqueName="[Measures]" caption="Measures"/>
    <dimension name="Table2" uniqueName="[Table2]" caption="Table2"/>
  </dimensions>
  <measureGroups count="4">
    <measureGroup name="_tCrossCheck" caption="_tCrossCheck"/>
    <measureGroup name="_tWeight" caption="_tWeight"/>
    <measureGroup name="_tWeight 1" caption="_tWeight 1"/>
    <measureGroup name="Table2" caption="Table2"/>
  </measureGroups>
  <maps count="5">
    <map measureGroup="0" dimension="0"/>
    <map measureGroup="0" dimension="1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37E9E4-CE9D-46F0-A56D-0404CFA3FD27}" name="PivotTable2" cacheId="1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C146:E215" firstHeaderRow="1" firstDataRow="1" firstDataCol="2"/>
  <pivotFields count="3">
    <pivotField dataField="1" compact="0" outline="0" subtotalTop="0" showAll="0"/>
    <pivotField axis="axisRow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axis="axisRow" compact="0" allDrilled="1" outline="0" subtotalTop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1"/>
    <field x="2"/>
  </rowFields>
  <rowItems count="69">
    <i>
      <x/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  <x v="6"/>
    </i>
    <i r="1">
      <x/>
    </i>
    <i r="1">
      <x v="1"/>
    </i>
    <i r="1">
      <x v="7"/>
    </i>
    <i r="1">
      <x v="8"/>
    </i>
    <i r="1">
      <x v="2"/>
    </i>
    <i r="1">
      <x v="9"/>
    </i>
    <i r="1">
      <x v="10"/>
    </i>
    <i r="1">
      <x v="11"/>
    </i>
    <i r="1">
      <x v="3"/>
    </i>
    <i r="1">
      <x v="4"/>
    </i>
    <i r="1">
      <x v="5"/>
    </i>
    <i t="default">
      <x v="1"/>
    </i>
    <i>
      <x v="2"/>
      <x v="6"/>
    </i>
    <i r="1">
      <x/>
    </i>
    <i r="1">
      <x v="1"/>
    </i>
    <i r="1">
      <x v="7"/>
    </i>
    <i r="1">
      <x v="8"/>
    </i>
    <i r="1">
      <x v="2"/>
    </i>
    <i r="1">
      <x v="9"/>
    </i>
    <i r="1">
      <x v="10"/>
    </i>
    <i r="1">
      <x v="11"/>
    </i>
    <i r="1">
      <x v="3"/>
    </i>
    <i r="1">
      <x v="4"/>
    </i>
    <i r="1">
      <x v="5"/>
    </i>
    <i t="default">
      <x v="2"/>
    </i>
    <i>
      <x v="3"/>
      <x v="6"/>
    </i>
    <i r="1">
      <x/>
    </i>
    <i r="1">
      <x v="1"/>
    </i>
    <i r="1">
      <x v="7"/>
    </i>
    <i r="1">
      <x v="8"/>
    </i>
    <i r="1">
      <x v="2"/>
    </i>
    <i r="1">
      <x v="9"/>
    </i>
    <i r="1">
      <x v="10"/>
    </i>
    <i r="1">
      <x v="11"/>
    </i>
    <i r="1">
      <x v="3"/>
    </i>
    <i r="1">
      <x v="4"/>
    </i>
    <i r="1">
      <x v="5"/>
    </i>
    <i t="default">
      <x v="3"/>
    </i>
    <i>
      <x v="4"/>
      <x v="6"/>
    </i>
    <i r="1">
      <x/>
    </i>
    <i r="1">
      <x v="1"/>
    </i>
    <i r="1">
      <x v="7"/>
    </i>
    <i r="1">
      <x v="8"/>
    </i>
    <i r="1">
      <x v="2"/>
    </i>
    <i r="1">
      <x v="9"/>
    </i>
    <i r="1">
      <x v="10"/>
    </i>
    <i r="1">
      <x v="11"/>
    </i>
    <i r="1">
      <x v="3"/>
    </i>
    <i r="1">
      <x v="4"/>
    </i>
    <i r="1">
      <x v="5"/>
    </i>
    <i t="default">
      <x v="4"/>
    </i>
    <i>
      <x v="5"/>
      <x v="6"/>
    </i>
    <i r="1">
      <x/>
    </i>
    <i r="1">
      <x v="7"/>
    </i>
    <i r="1">
      <x v="8"/>
    </i>
    <i r="1">
      <x v="2"/>
    </i>
    <i r="1">
      <x v="9"/>
    </i>
    <i r="1">
      <x v="10"/>
    </i>
    <i r="1">
      <x v="11"/>
    </i>
    <i t="default">
      <x v="5"/>
    </i>
    <i t="grand">
      <x/>
    </i>
  </rowItems>
  <colItems count="1">
    <i/>
  </colItems>
  <dataFields count="1">
    <dataField fld="0" subtotal="count" baseField="0" baseItem="0"/>
  </dataField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Mark Standard" showRowHeaders="1" showColHeaders="1" showRowStripes="0" showColStripes="0" showLastColumn="1"/>
  <rowHierarchiesUsage count="2">
    <rowHierarchyUsage hierarchyUsage="0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rossCheck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E9C2F2-5B2E-4A61-A0A7-03B8542D7D8A}" name="PivotTable1" cacheId="10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C73:E142" firstHeaderRow="1" firstDataRow="1" firstDataCol="2"/>
  <pivotFields count="3">
    <pivotField axis="axisRow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axis="axisRow" compact="0" allDrilled="1" outline="0" subtotalTop="0" showAll="0" sortType="ascending" defaultAttributeDrillState="1">
      <items count="13">
        <item x="8"/>
        <item x="7"/>
        <item x="10"/>
        <item x="6"/>
        <item x="11"/>
        <item x="9"/>
        <item x="2"/>
        <item x="0"/>
        <item x="5"/>
        <item x="4"/>
        <item x="3"/>
        <item x="1"/>
        <item t="default"/>
      </items>
    </pivotField>
    <pivotField dataField="1" compact="0" outline="0" subtotalTop="0" showAll="0"/>
  </pivotFields>
  <rowFields count="2">
    <field x="0"/>
    <field x="1"/>
  </rowFields>
  <rowItems count="69">
    <i>
      <x/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5"/>
    </i>
    <i t="grand">
      <x/>
    </i>
  </rowItems>
  <colItems count="1">
    <i/>
  </colItems>
  <dataFields count="1">
    <dataField fld="2" subtotal="count" baseField="0" baseItem="0"/>
  </dataField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Mark Standard" showRowHeaders="1" showColHeaders="1" showRowStripes="0" showColStripes="0" showLastColumn="1"/>
  <rowHierarchiesUsage count="2">
    <rowHierarchyUsage hierarchyUsage="0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_tCrossCheck]"/>
        <x15:activeTabTopLevelEntity name="[_tWeight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09A200-96C4-42EC-B70F-BFAF5BAFD2B2}" name="PivotTable3" cacheId="121" applyNumberFormats="0" applyBorderFormats="0" applyFontFormats="0" applyPatternFormats="0" applyAlignmentFormats="0" applyWidthHeightFormats="1" dataCaption="Values" tag="fa5bc58f-c215-496c-8d77-5964d72e7824" updatedVersion="8" minRefreshableVersion="3" useAutoFormatting="1" rowGrandTotals="0" itemPrintTitles="1" createdVersion="8" indent="0" compact="0" outline="1" outlineData="1" compactData="0" multipleFieldFilters="0">
  <location ref="A1:D69" firstHeaderRow="0" firstDataRow="1" firstDataCol="2"/>
  <pivotFields count="5">
    <pivotField axis="axisRow" compact="0" allDrilled="1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compact="0" allDrilled="1" showAll="0" sortType="ascending" defaultSubtotal="0" defaultAttributeDrillState="1">
      <items count="12">
        <item x="8"/>
        <item x="7"/>
        <item x="10"/>
        <item x="6"/>
        <item x="11"/>
        <item x="9"/>
        <item x="2"/>
        <item x="0"/>
        <item x="5"/>
        <item x="4"/>
        <item x="3"/>
        <item x="1"/>
      </items>
    </pivotField>
    <pivotField compact="0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dataField="1" compact="0" subtotalTop="0" showAll="0" defaultSubtotal="0"/>
    <pivotField dataField="1" compact="0" subtotalTop="0" showAll="0" defaultSubtotal="0"/>
  </pivotFields>
  <rowFields count="2">
    <field x="0"/>
    <field x="1"/>
  </rowFields>
  <rowItems count="68">
    <i>
      <x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/>
  </dataField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Units"/>
    <pivotHierarchy dragToData="1"/>
    <pivotHierarchy dragToRow="0" dragToCol="0" dragToPage="0" dragToData="1" caption="Tonnage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Mark Standard" showRowHeaders="1" showColHeaders="1" showRowStripes="0" showColStripes="0" showLastColumn="1"/>
  <rowHierarchiesUsage count="2">
    <rowHierarchyUsage hierarchyUsage="0"/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rossCheck]"/>
        <x15:activeTabTopLevelEntity name="[_tWeigh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382072-D354-4850-9735-7A6F6D3BCE52}" name="PivotTable1" cacheId="100" applyNumberFormats="0" applyBorderFormats="0" applyFontFormats="0" applyPatternFormats="0" applyAlignmentFormats="0" applyWidthHeightFormats="1" dataCaption="Values" tag="acb40e43-4fd5-4924-86ed-2007361b24d3" updatedVersion="8" minRefreshableVersion="3" useAutoFormatting="1" subtotalHiddenItems="1" itemPrintTitles="1" createdVersion="8" indent="0" compact="0" compactData="0" multipleFieldFilters="0">
  <location ref="P10:R27" firstHeaderRow="1" firstDataRow="1" firstDataCol="0"/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Mark Standard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rossCheck]"/>
        <x15:activeTabTopLevelEntity name="[_tWeight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34BA7B-568C-4C43-882D-676138C32C03}" name="PivotTable2" cacheId="97" applyNumberFormats="0" applyBorderFormats="0" applyFontFormats="0" applyPatternFormats="0" applyAlignmentFormats="0" applyWidthHeightFormats="1" dataCaption="Values" tag="d1ec3a68-0367-4587-98fc-25fcc3b3f343" updatedVersion="8" minRefreshableVersion="3" useAutoFormatting="1" subtotalHiddenItems="1" colGrandTotals="0" itemPrintTitles="1" createdVersion="8" indent="0" compact="0" compactData="0" multipleFieldFilters="0">
  <location ref="A1:G9" firstHeaderRow="1" firstDataRow="2" firstDataCol="1"/>
  <pivotFields count="2">
    <pivotField axis="axisRow" compact="0" allDrilled="1" outline="0" subtotalTop="0" showAll="0" dataSourceSort="1" defaultAttributeDrillState="1">
      <items count="7">
        <item x="0"/>
        <item x="1"/>
        <item x="2"/>
        <item x="3"/>
        <item x="4"/>
        <item x="5"/>
        <item t="default"/>
      </items>
    </pivotField>
    <pivotField axis="axisCol" compact="0" allDrilled="1" outline="0" subtotalTop="0" showAll="0" defaultAttributeDrillState="1">
      <items count="7">
        <item x="2"/>
        <item x="4"/>
        <item x="5"/>
        <item x="1"/>
        <item x="3"/>
        <item x="0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>
      <x v="5"/>
    </i>
  </colItems>
  <formats count="6">
    <format dxfId="30">
      <pivotArea type="origin" dataOnly="0" labelOnly="1" outline="0" fieldPosition="0"/>
    </format>
    <format dxfId="29">
      <pivotArea type="origin" dataOnly="0" labelOnly="1" outline="0" fieldPosition="0"/>
    </format>
    <format dxfId="28">
      <pivotArea type="origin" dataOnly="0" labelOnly="1" outline="0" fieldPosition="0"/>
    </format>
    <format dxfId="21">
      <pivotArea outline="0" fieldPosition="0">
        <references count="1">
          <reference field="1" count="3" selected="0">
            <x v="3"/>
            <x v="4"/>
            <x v="5"/>
          </reference>
        </references>
      </pivotArea>
    </format>
    <format dxfId="20">
      <pivotArea type="topRight" dataOnly="0" labelOnly="1" outline="0" offset="C1:E1" fieldPosition="0"/>
    </format>
    <format dxfId="19">
      <pivotArea dataOnly="0" labelOnly="1" outline="0" fieldPosition="0">
        <references count="1">
          <reference field="1" count="3">
            <x v="3"/>
            <x v="4"/>
            <x v="5"/>
          </reference>
        </references>
      </pivotArea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Mark Standard" showRowHeaders="1" showColHeaders="1" showRowStripes="1" showColStripes="0" showLastColumn="1"/>
  <rowHierarchiesUsage count="1">
    <rowHierarchyUsage hierarchyUsage="0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rossCheck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E917C3-1E40-4261-ACD5-DA694E8D8682}" name="Table1" displayName="Table1" ref="A11:J73" totalsRowShown="0">
  <autoFilter ref="A11:J73" xr:uid="{37E917C3-1E40-4261-ACD5-DA694E8D8682}"/>
  <tableColumns count="10">
    <tableColumn id="1" xr3:uid="{65B77A85-C7AA-4EBC-A12B-6B620AB2C8AC}" name="Year">
      <calculatedColumnFormula>A11</calculatedColumnFormula>
    </tableColumn>
    <tableColumn id="2" xr3:uid="{B05173A5-1785-474D-B8BA-D1028EEB07FB}" name="Month"/>
    <tableColumn id="3" xr3:uid="{0E275A7D-3996-4C26-8667-925EA4B5450E}" name="Tonnage"/>
    <tableColumn id="4" xr3:uid="{B1ECEA66-6CCF-4EE2-AAAA-7354861C2C7F}" name="Total Surface Craft"/>
    <tableColumn id="5" xr3:uid="{B19583E0-81E5-4C65-95B2-A7DAA9FBD6EA}" name="Mark 6" dataDxfId="27"/>
    <tableColumn id="6" xr3:uid="{D8251287-84B6-4560-BB22-6A8EFBE82F62}" name="Mark 8 " dataDxfId="26"/>
    <tableColumn id="7" xr3:uid="{7DE104D6-A582-4F60-AC7C-1A0B4681A988}" name="Marke 9,9-2,9-3, and 9-4" dataDxfId="25"/>
    <tableColumn id="8" xr3:uid="{8A1D0EAE-1260-4AAF-951E-FA0B1D8002F1}" name="Mark 14" dataDxfId="24"/>
    <tableColumn id="9" xr3:uid="{AC84F848-5621-475D-ADD9-51F61B9A4F7F}" name="Mark 7" dataDxfId="23"/>
    <tableColumn id="10" xr3:uid="{CEF084A6-7413-4EEF-9B3B-CC3FCE6C7CC5}" name="AS Projectile Mk 10" dataDxfId="22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FC5D75A-0817-4440-A57B-EBC136F360CA}" name="_tWeight" displayName="_tWeight" ref="L10:M16" totalsRowShown="0">
  <autoFilter ref="L10:M16" xr:uid="{5FC5D75A-0817-4440-A57B-EBC136F360CA}"/>
  <tableColumns count="2">
    <tableColumn id="1" xr3:uid="{38D5256F-CDFB-4BCB-AC14-04C7AFFD4D23}" name="Attribute"/>
    <tableColumn id="2" xr3:uid="{AD1F723F-D26F-4FF1-BF9B-1D77F8DAEBB1}" name="Weight" dataDxfId="18"/>
  </tableColumns>
  <tableStyleInfo name="TableStyleMedium9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Biegert">
  <a:themeElements>
    <a:clrScheme name="Custom 1">
      <a:dk1>
        <a:sysClr val="windowText" lastClr="000000"/>
      </a:dk1>
      <a:lt1>
        <a:sysClr val="window" lastClr="FFFFFF"/>
      </a:lt1>
      <a:dk2>
        <a:srgbClr val="323232"/>
      </a:dk2>
      <a:lt2>
        <a:srgbClr val="E5C243"/>
      </a:lt2>
      <a:accent1>
        <a:srgbClr val="AA530E"/>
      </a:accent1>
      <a:accent2>
        <a:srgbClr val="DF8931"/>
      </a:accent2>
      <a:accent3>
        <a:srgbClr val="F5C16C"/>
      </a:accent3>
      <a:accent4>
        <a:srgbClr val="B19C7D"/>
      </a:accent4>
      <a:accent5>
        <a:srgbClr val="7F5F52"/>
      </a:accent5>
      <a:accent6>
        <a:srgbClr val="B27D49"/>
      </a:accent6>
      <a:hlink>
        <a:srgbClr val="6B9F25"/>
      </a:hlink>
      <a:folHlink>
        <a:srgbClr val="B26B02"/>
      </a:folHlink>
    </a:clrScheme>
    <a:fontScheme name="Biegert Spreadsheet Font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98000"/>
              </a:schemeClr>
            </a:gs>
          </a:gsLst>
          <a:lin ang="5400000" scaled="0"/>
        </a:gradFill>
        <a:blipFill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rganic" id="{28CDC826-8792-45C0-861B-85EB3ADEDA33}" vid="{7DAC20F1-423D-49E2-BD0B-50532748BAD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printerSettings" Target="../printerSettings/printerSettings1.bin"/><Relationship Id="rId7" Type="http://schemas.openxmlformats.org/officeDocument/2006/relationships/table" Target="../tables/table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C7385-C04B-4AF8-ACB3-97F000E7323A}">
  <dimension ref="A1:K215"/>
  <sheetViews>
    <sheetView zoomScale="160" zoomScaleNormal="160" workbookViewId="0">
      <selection activeCell="C2" sqref="C2:C8"/>
    </sheetView>
    <sheetView tabSelected="1" topLeftCell="C31" workbookViewId="1">
      <selection activeCell="G66" sqref="G66"/>
    </sheetView>
  </sheetViews>
  <sheetFormatPr defaultRowHeight="14.4" x14ac:dyDescent="0.3"/>
  <cols>
    <col min="1" max="1" width="11.8984375" bestFit="1" customWidth="1"/>
    <col min="2" max="2" width="9.8984375" bestFit="1" customWidth="1"/>
    <col min="3" max="3" width="6.8984375" bestFit="1" customWidth="1"/>
    <col min="4" max="4" width="7.8984375" bestFit="1" customWidth="1"/>
    <col min="5" max="7" width="25.296875" bestFit="1" customWidth="1"/>
    <col min="8" max="8" width="11.8984375" bestFit="1" customWidth="1"/>
    <col min="9" max="9" width="4.796875" customWidth="1"/>
    <col min="10" max="12" width="25.296875" bestFit="1" customWidth="1"/>
    <col min="13" max="13" width="11.8984375" bestFit="1" customWidth="1"/>
    <col min="14" max="14" width="14" bestFit="1" customWidth="1"/>
    <col min="15" max="15" width="11.8984375" bestFit="1" customWidth="1"/>
    <col min="16" max="16" width="14" bestFit="1" customWidth="1"/>
  </cols>
  <sheetData>
    <row r="1" spans="1:11" x14ac:dyDescent="0.3">
      <c r="A1" s="1" t="s">
        <v>14</v>
      </c>
      <c r="B1" s="1" t="s">
        <v>15</v>
      </c>
      <c r="C1" t="s">
        <v>54</v>
      </c>
      <c r="D1" t="s">
        <v>22</v>
      </c>
    </row>
    <row r="2" spans="1:11" x14ac:dyDescent="0.3">
      <c r="A2">
        <v>1940</v>
      </c>
      <c r="C2" s="16"/>
      <c r="D2" s="16"/>
    </row>
    <row r="3" spans="1:11" x14ac:dyDescent="0.3">
      <c r="B3" t="s">
        <v>33</v>
      </c>
      <c r="C3" s="16">
        <v>0</v>
      </c>
      <c r="D3" s="13">
        <v>0</v>
      </c>
      <c r="F3">
        <v>0</v>
      </c>
    </row>
    <row r="4" spans="1:11" x14ac:dyDescent="0.3">
      <c r="B4" t="s">
        <v>31</v>
      </c>
      <c r="C4" s="16">
        <v>0</v>
      </c>
      <c r="D4" s="13">
        <v>0</v>
      </c>
      <c r="F4">
        <v>0</v>
      </c>
      <c r="K4" t="str">
        <f>IF(NOT(ISBLANK(H4)),H4=F3,"")</f>
        <v/>
      </c>
    </row>
    <row r="5" spans="1:11" x14ac:dyDescent="0.3">
      <c r="B5" t="s">
        <v>36</v>
      </c>
      <c r="C5" s="16">
        <v>0</v>
      </c>
      <c r="D5" s="13">
        <v>0</v>
      </c>
      <c r="F5">
        <v>0</v>
      </c>
      <c r="K5" t="str">
        <f>IF(NOT(ISBLANK(H5)),H5=F4,"")</f>
        <v/>
      </c>
    </row>
    <row r="6" spans="1:11" x14ac:dyDescent="0.3">
      <c r="B6" t="s">
        <v>35</v>
      </c>
      <c r="C6" s="16">
        <v>0</v>
      </c>
      <c r="D6" s="13">
        <v>0</v>
      </c>
      <c r="F6">
        <v>0</v>
      </c>
      <c r="K6" t="str">
        <f>IF(NOT(ISBLANK(H6)),H6=F5,"")</f>
        <v/>
      </c>
    </row>
    <row r="7" spans="1:11" x14ac:dyDescent="0.3">
      <c r="B7" t="s">
        <v>34</v>
      </c>
      <c r="C7" s="16">
        <v>0</v>
      </c>
      <c r="D7" s="13">
        <v>0</v>
      </c>
      <c r="F7">
        <v>0</v>
      </c>
      <c r="K7" t="str">
        <f>IF(NOT(ISBLANK(H7)),H7=F6,"")</f>
        <v/>
      </c>
    </row>
    <row r="8" spans="1:11" x14ac:dyDescent="0.3">
      <c r="B8" t="s">
        <v>32</v>
      </c>
      <c r="C8" s="16">
        <v>0</v>
      </c>
      <c r="D8" s="13">
        <v>0</v>
      </c>
      <c r="F8">
        <v>0</v>
      </c>
      <c r="K8" t="str">
        <f>IF(NOT(ISBLANK(H8)),H8=F7,"")</f>
        <v/>
      </c>
    </row>
    <row r="9" spans="1:11" x14ac:dyDescent="0.3">
      <c r="A9">
        <v>1941</v>
      </c>
      <c r="C9" s="16"/>
      <c r="D9" s="16"/>
      <c r="F9">
        <v>0</v>
      </c>
      <c r="K9" t="str">
        <f>IF(NOT(ISBLANK(H9)),H9=F8,"")</f>
        <v/>
      </c>
    </row>
    <row r="10" spans="1:11" x14ac:dyDescent="0.3">
      <c r="B10" t="s">
        <v>16</v>
      </c>
      <c r="C10" s="16">
        <v>1521</v>
      </c>
      <c r="D10" s="13">
        <v>323.21249999999998</v>
      </c>
      <c r="F10">
        <v>1521</v>
      </c>
      <c r="K10" t="str">
        <f>IF(NOT(ISBLANK(H10)),H10=F9,"")</f>
        <v/>
      </c>
    </row>
    <row r="11" spans="1:11" x14ac:dyDescent="0.3">
      <c r="B11" t="s">
        <v>39</v>
      </c>
      <c r="C11" s="16">
        <v>0</v>
      </c>
      <c r="D11" s="13">
        <v>0</v>
      </c>
      <c r="F11">
        <v>0</v>
      </c>
      <c r="K11" t="str">
        <f>IF(NOT(ISBLANK(H11)),H11=F10,"")</f>
        <v/>
      </c>
    </row>
    <row r="12" spans="1:11" x14ac:dyDescent="0.3">
      <c r="B12" t="s">
        <v>40</v>
      </c>
      <c r="C12" s="16">
        <v>0</v>
      </c>
      <c r="D12" s="13">
        <v>0</v>
      </c>
      <c r="F12">
        <v>0</v>
      </c>
      <c r="K12" t="str">
        <f>IF(NOT(ISBLANK(H12)),H12=F11,"")</f>
        <v/>
      </c>
    </row>
    <row r="13" spans="1:11" x14ac:dyDescent="0.3">
      <c r="B13" t="s">
        <v>38</v>
      </c>
      <c r="C13" s="16">
        <v>0</v>
      </c>
      <c r="D13" s="13">
        <v>0</v>
      </c>
      <c r="F13">
        <v>0</v>
      </c>
      <c r="K13" t="str">
        <f>IF(NOT(ISBLANK(H13)),H13=F12,"")</f>
        <v/>
      </c>
    </row>
    <row r="14" spans="1:11" x14ac:dyDescent="0.3">
      <c r="B14" t="s">
        <v>13</v>
      </c>
      <c r="C14" s="16">
        <v>0</v>
      </c>
      <c r="D14" s="13">
        <v>0</v>
      </c>
      <c r="F14">
        <v>0</v>
      </c>
      <c r="K14" t="str">
        <f>IF(NOT(ISBLANK(H14)),H14=F13,"")</f>
        <v/>
      </c>
    </row>
    <row r="15" spans="1:11" x14ac:dyDescent="0.3">
      <c r="B15" t="s">
        <v>42</v>
      </c>
      <c r="C15" s="16">
        <v>0</v>
      </c>
      <c r="D15" s="13">
        <v>0</v>
      </c>
      <c r="F15">
        <v>0</v>
      </c>
      <c r="K15" t="str">
        <f>IF(NOT(ISBLANK(H15)),H15=F14,"")</f>
        <v/>
      </c>
    </row>
    <row r="16" spans="1:11" x14ac:dyDescent="0.3">
      <c r="B16" t="s">
        <v>33</v>
      </c>
      <c r="C16" s="16">
        <v>691</v>
      </c>
      <c r="D16" s="13">
        <v>146.83750000000001</v>
      </c>
      <c r="F16">
        <v>691</v>
      </c>
      <c r="K16" t="str">
        <f>IF(NOT(ISBLANK(H16)),H16=F15,"")</f>
        <v/>
      </c>
    </row>
    <row r="17" spans="1:11" x14ac:dyDescent="0.3">
      <c r="B17" t="s">
        <v>31</v>
      </c>
      <c r="C17" s="16">
        <v>514</v>
      </c>
      <c r="D17" s="13">
        <v>109.22499999999999</v>
      </c>
      <c r="F17">
        <v>514</v>
      </c>
      <c r="K17" t="str">
        <f>IF(NOT(ISBLANK(H17)),H17=F16,"")</f>
        <v/>
      </c>
    </row>
    <row r="18" spans="1:11" x14ac:dyDescent="0.3">
      <c r="B18" t="s">
        <v>36</v>
      </c>
      <c r="C18" s="16">
        <v>1585</v>
      </c>
      <c r="D18" s="13">
        <v>336.8125</v>
      </c>
      <c r="F18">
        <v>1585</v>
      </c>
      <c r="K18" t="str">
        <f>IF(NOT(ISBLANK(H18)),H18=F17,"")</f>
        <v/>
      </c>
    </row>
    <row r="19" spans="1:11" x14ac:dyDescent="0.3">
      <c r="B19" t="s">
        <v>35</v>
      </c>
      <c r="C19" s="16">
        <v>3857</v>
      </c>
      <c r="D19" s="13">
        <v>819.61249999999995</v>
      </c>
      <c r="F19">
        <v>3857</v>
      </c>
      <c r="K19" t="str">
        <f>IF(NOT(ISBLANK(H19)),H19=F18,"")</f>
        <v/>
      </c>
    </row>
    <row r="20" spans="1:11" x14ac:dyDescent="0.3">
      <c r="B20" t="s">
        <v>34</v>
      </c>
      <c r="C20" s="16">
        <v>3764</v>
      </c>
      <c r="D20" s="13">
        <v>799.85</v>
      </c>
      <c r="F20">
        <v>3764</v>
      </c>
      <c r="K20" t="str">
        <f>IF(NOT(ISBLANK(H20)),H20=F19,"")</f>
        <v/>
      </c>
    </row>
    <row r="21" spans="1:11" x14ac:dyDescent="0.3">
      <c r="B21" t="s">
        <v>32</v>
      </c>
      <c r="C21" s="16">
        <v>5220</v>
      </c>
      <c r="D21" s="13">
        <v>1109.25</v>
      </c>
      <c r="F21">
        <v>5220</v>
      </c>
      <c r="K21" t="str">
        <f>IF(NOT(ISBLANK(H21)),H21=F20,"")</f>
        <v/>
      </c>
    </row>
    <row r="22" spans="1:11" x14ac:dyDescent="0.3">
      <c r="A22">
        <v>1942</v>
      </c>
      <c r="C22" s="16"/>
      <c r="D22" s="16"/>
      <c r="K22" t="str">
        <f>IF(NOT(ISBLANK(H22)),H22=F21,"")</f>
        <v/>
      </c>
    </row>
    <row r="23" spans="1:11" x14ac:dyDescent="0.3">
      <c r="B23" t="s">
        <v>16</v>
      </c>
      <c r="C23" s="16">
        <v>5092</v>
      </c>
      <c r="D23" s="13">
        <v>1146.8875</v>
      </c>
      <c r="F23">
        <v>5092</v>
      </c>
      <c r="K23" t="str">
        <f>IF(NOT(ISBLANK(H23)),H23=F22,"")</f>
        <v/>
      </c>
    </row>
    <row r="24" spans="1:11" x14ac:dyDescent="0.3">
      <c r="B24" t="s">
        <v>39</v>
      </c>
      <c r="C24" s="16">
        <v>6973</v>
      </c>
      <c r="D24" s="13">
        <v>1520</v>
      </c>
      <c r="F24">
        <v>6973</v>
      </c>
      <c r="K24" t="str">
        <f>IF(NOT(ISBLANK(H24)),H24=F23,"")</f>
        <v/>
      </c>
    </row>
    <row r="25" spans="1:11" x14ac:dyDescent="0.3">
      <c r="B25" t="s">
        <v>40</v>
      </c>
      <c r="C25" s="16">
        <v>12736</v>
      </c>
      <c r="D25" s="13">
        <v>2938.3625000000002</v>
      </c>
      <c r="F25">
        <v>12736</v>
      </c>
      <c r="K25" t="str">
        <f>IF(NOT(ISBLANK(H25)),H25=F24,"")</f>
        <v/>
      </c>
    </row>
    <row r="26" spans="1:11" x14ac:dyDescent="0.3">
      <c r="B26" t="s">
        <v>38</v>
      </c>
      <c r="C26" s="16">
        <v>15460</v>
      </c>
      <c r="D26" s="13">
        <v>3546.1750000000002</v>
      </c>
      <c r="F26">
        <v>15460</v>
      </c>
      <c r="K26" t="str">
        <f>IF(NOT(ISBLANK(H26)),H26=F25,"")</f>
        <v/>
      </c>
    </row>
    <row r="27" spans="1:11" x14ac:dyDescent="0.3">
      <c r="B27" t="s">
        <v>13</v>
      </c>
      <c r="C27" s="16">
        <v>10596</v>
      </c>
      <c r="D27" s="13">
        <v>2518.2624999999998</v>
      </c>
      <c r="F27">
        <v>10596</v>
      </c>
      <c r="K27" t="str">
        <f>IF(NOT(ISBLANK(H27)),H27=F26,"")</f>
        <v/>
      </c>
    </row>
    <row r="28" spans="1:11" x14ac:dyDescent="0.3">
      <c r="B28" t="s">
        <v>42</v>
      </c>
      <c r="C28" s="16">
        <v>14955</v>
      </c>
      <c r="D28" s="13">
        <v>3461</v>
      </c>
      <c r="F28">
        <v>14955</v>
      </c>
      <c r="K28" t="str">
        <f>IF(NOT(ISBLANK(H28)),H28=F27,"")</f>
        <v/>
      </c>
    </row>
    <row r="29" spans="1:11" x14ac:dyDescent="0.3">
      <c r="B29" t="s">
        <v>33</v>
      </c>
      <c r="C29" s="16">
        <v>18932</v>
      </c>
      <c r="D29" s="13">
        <v>4548.05</v>
      </c>
      <c r="F29">
        <v>18932</v>
      </c>
      <c r="K29" t="str">
        <f>IF(NOT(ISBLANK(H29)),H29=F28,"")</f>
        <v/>
      </c>
    </row>
    <row r="30" spans="1:11" x14ac:dyDescent="0.3">
      <c r="B30" t="s">
        <v>31</v>
      </c>
      <c r="C30" s="16">
        <v>8666</v>
      </c>
      <c r="D30" s="13">
        <v>2084.6875</v>
      </c>
      <c r="F30">
        <v>8666</v>
      </c>
      <c r="K30" t="str">
        <f>IF(NOT(ISBLANK(H30)),H30=F29,"")</f>
        <v/>
      </c>
    </row>
    <row r="31" spans="1:11" x14ac:dyDescent="0.3">
      <c r="B31" t="s">
        <v>36</v>
      </c>
      <c r="C31" s="16">
        <v>8168</v>
      </c>
      <c r="D31" s="13">
        <v>1755.65</v>
      </c>
      <c r="F31">
        <v>8168</v>
      </c>
      <c r="K31" t="str">
        <f>IF(NOT(ISBLANK(H31)),H31=F30,"")</f>
        <v/>
      </c>
    </row>
    <row r="32" spans="1:11" x14ac:dyDescent="0.3">
      <c r="B32" t="s">
        <v>35</v>
      </c>
      <c r="C32" s="16">
        <v>8429</v>
      </c>
      <c r="D32" s="13">
        <v>1888.7249999999999</v>
      </c>
      <c r="F32">
        <v>8429</v>
      </c>
      <c r="K32" t="str">
        <f>IF(NOT(ISBLANK(H32)),H32=F31,"")</f>
        <v/>
      </c>
    </row>
    <row r="33" spans="1:11" x14ac:dyDescent="0.3">
      <c r="B33" t="s">
        <v>34</v>
      </c>
      <c r="C33" s="16">
        <v>16788</v>
      </c>
      <c r="D33" s="13">
        <v>3831.7</v>
      </c>
      <c r="F33">
        <v>16788</v>
      </c>
      <c r="K33" t="str">
        <f>IF(NOT(ISBLANK(H33)),H33=F32,"")</f>
        <v/>
      </c>
    </row>
    <row r="34" spans="1:11" x14ac:dyDescent="0.3">
      <c r="B34" t="s">
        <v>32</v>
      </c>
      <c r="C34" s="16">
        <v>14091</v>
      </c>
      <c r="D34" s="13">
        <v>3134.6325000000002</v>
      </c>
      <c r="F34">
        <v>14091</v>
      </c>
      <c r="K34" t="str">
        <f>IF(NOT(ISBLANK(H34)),H34=F33,"")</f>
        <v/>
      </c>
    </row>
    <row r="35" spans="1:11" x14ac:dyDescent="0.3">
      <c r="A35">
        <v>1943</v>
      </c>
      <c r="C35" s="16"/>
      <c r="D35" s="16"/>
      <c r="K35" t="str">
        <f>IF(NOT(ISBLANK(H35)),H35=F34,"")</f>
        <v/>
      </c>
    </row>
    <row r="36" spans="1:11" x14ac:dyDescent="0.3">
      <c r="B36" t="s">
        <v>16</v>
      </c>
      <c r="C36" s="16">
        <v>12650</v>
      </c>
      <c r="D36" s="13">
        <v>2816.0425</v>
      </c>
      <c r="F36">
        <v>12650</v>
      </c>
      <c r="K36" t="str">
        <f>IF(NOT(ISBLANK(H36)),H36=F35,"")</f>
        <v/>
      </c>
    </row>
    <row r="37" spans="1:11" x14ac:dyDescent="0.3">
      <c r="B37" t="s">
        <v>39</v>
      </c>
      <c r="C37" s="16">
        <v>6229</v>
      </c>
      <c r="D37" s="13">
        <v>1536.93</v>
      </c>
      <c r="F37">
        <v>6229</v>
      </c>
      <c r="K37" t="str">
        <f>IF(NOT(ISBLANK(H37)),H37=F36,"")</f>
        <v/>
      </c>
    </row>
    <row r="38" spans="1:11" x14ac:dyDescent="0.3">
      <c r="B38" t="s">
        <v>40</v>
      </c>
      <c r="C38" s="16">
        <v>8299</v>
      </c>
      <c r="D38" s="13">
        <v>2306.8325</v>
      </c>
      <c r="F38">
        <v>8299</v>
      </c>
      <c r="K38" t="str">
        <f>IF(NOT(ISBLANK(H38)),H38=F37,"")</f>
        <v/>
      </c>
    </row>
    <row r="39" spans="1:11" x14ac:dyDescent="0.3">
      <c r="B39" t="s">
        <v>38</v>
      </c>
      <c r="C39" s="16">
        <v>20183</v>
      </c>
      <c r="D39" s="13">
        <v>5619.14</v>
      </c>
      <c r="F39">
        <v>20183</v>
      </c>
      <c r="K39" t="str">
        <f>IF(NOT(ISBLANK(H39)),H39=F38,"")</f>
        <v/>
      </c>
    </row>
    <row r="40" spans="1:11" x14ac:dyDescent="0.3">
      <c r="B40" t="s">
        <v>13</v>
      </c>
      <c r="C40" s="16">
        <v>7197</v>
      </c>
      <c r="D40" s="13">
        <v>2698.3850000000002</v>
      </c>
      <c r="F40">
        <v>7197</v>
      </c>
      <c r="K40" t="str">
        <f>IF(NOT(ISBLANK(H40)),H40=F39,"")</f>
        <v/>
      </c>
    </row>
    <row r="41" spans="1:11" x14ac:dyDescent="0.3">
      <c r="B41" t="s">
        <v>42</v>
      </c>
      <c r="C41" s="16">
        <v>14835</v>
      </c>
      <c r="D41" s="13">
        <v>3929.5749999999998</v>
      </c>
      <c r="F41">
        <v>14835</v>
      </c>
      <c r="K41" t="str">
        <f>IF(NOT(ISBLANK(H41)),H41=F40,"")</f>
        <v/>
      </c>
    </row>
    <row r="42" spans="1:11" x14ac:dyDescent="0.3">
      <c r="B42" t="s">
        <v>33</v>
      </c>
      <c r="C42" s="16">
        <v>17951</v>
      </c>
      <c r="D42" s="13">
        <v>4877.125</v>
      </c>
      <c r="F42">
        <v>17951</v>
      </c>
      <c r="K42" t="str">
        <f>IF(NOT(ISBLANK(H42)),H42=F41,"")</f>
        <v/>
      </c>
    </row>
    <row r="43" spans="1:11" x14ac:dyDescent="0.3">
      <c r="B43" t="s">
        <v>31</v>
      </c>
      <c r="C43" s="16">
        <v>12163</v>
      </c>
      <c r="D43" s="13">
        <v>4455.41</v>
      </c>
      <c r="F43">
        <v>12163</v>
      </c>
      <c r="K43" t="str">
        <f>IF(NOT(ISBLANK(H43)),H43=F42,"")</f>
        <v/>
      </c>
    </row>
    <row r="44" spans="1:11" x14ac:dyDescent="0.3">
      <c r="B44" t="s">
        <v>36</v>
      </c>
      <c r="C44" s="16">
        <v>13420</v>
      </c>
      <c r="D44" s="13">
        <v>3691.1325000000002</v>
      </c>
      <c r="F44">
        <v>13420</v>
      </c>
      <c r="K44" t="str">
        <f>IF(NOT(ISBLANK(H44)),H44=F43,"")</f>
        <v/>
      </c>
    </row>
    <row r="45" spans="1:11" x14ac:dyDescent="0.3">
      <c r="B45" t="s">
        <v>35</v>
      </c>
      <c r="C45" s="16">
        <v>9360</v>
      </c>
      <c r="D45" s="13">
        <v>2752.855</v>
      </c>
      <c r="F45">
        <v>9360</v>
      </c>
      <c r="K45" t="str">
        <f>IF(NOT(ISBLANK(H45)),H45=F44,"")</f>
        <v/>
      </c>
    </row>
    <row r="46" spans="1:11" x14ac:dyDescent="0.3">
      <c r="B46" t="s">
        <v>34</v>
      </c>
      <c r="C46" s="16">
        <v>13073</v>
      </c>
      <c r="D46" s="13">
        <v>3411.125</v>
      </c>
      <c r="F46">
        <v>13073</v>
      </c>
      <c r="K46" t="str">
        <f>IF(NOT(ISBLANK(H46)),H46=F45,"")</f>
        <v/>
      </c>
    </row>
    <row r="47" spans="1:11" x14ac:dyDescent="0.3">
      <c r="B47" t="s">
        <v>32</v>
      </c>
      <c r="C47" s="16">
        <v>11980</v>
      </c>
      <c r="D47" s="13">
        <v>3306.51</v>
      </c>
      <c r="F47">
        <v>11980</v>
      </c>
      <c r="K47" t="str">
        <f>IF(NOT(ISBLANK(H47)),H47=F46,"")</f>
        <v/>
      </c>
    </row>
    <row r="48" spans="1:11" x14ac:dyDescent="0.3">
      <c r="A48">
        <v>1944</v>
      </c>
      <c r="C48" s="16"/>
      <c r="D48" s="16"/>
      <c r="K48" t="str">
        <f>IF(NOT(ISBLANK(H48)),H48=F47,"")</f>
        <v/>
      </c>
    </row>
    <row r="49" spans="1:11" x14ac:dyDescent="0.3">
      <c r="B49" t="s">
        <v>16</v>
      </c>
      <c r="C49" s="16">
        <v>11010</v>
      </c>
      <c r="D49" s="13">
        <v>3241.18</v>
      </c>
      <c r="F49">
        <v>11010</v>
      </c>
      <c r="K49" t="str">
        <f>IF(NOT(ISBLANK(H49)),H49=F48,"")</f>
        <v/>
      </c>
    </row>
    <row r="50" spans="1:11" x14ac:dyDescent="0.3">
      <c r="B50" t="s">
        <v>39</v>
      </c>
      <c r="C50" s="16">
        <v>6890</v>
      </c>
      <c r="D50" s="13">
        <v>2255.0500000000002</v>
      </c>
      <c r="F50">
        <v>6890</v>
      </c>
      <c r="K50" t="str">
        <f>IF(NOT(ISBLANK(H50)),H50=F49,"")</f>
        <v/>
      </c>
    </row>
    <row r="51" spans="1:11" x14ac:dyDescent="0.3">
      <c r="B51" t="s">
        <v>40</v>
      </c>
      <c r="C51" s="16">
        <v>10275</v>
      </c>
      <c r="D51" s="13">
        <v>2645.67</v>
      </c>
      <c r="F51">
        <v>10275</v>
      </c>
      <c r="K51" t="str">
        <f>IF(NOT(ISBLANK(H51)),H51=F50,"")</f>
        <v/>
      </c>
    </row>
    <row r="52" spans="1:11" x14ac:dyDescent="0.3">
      <c r="B52" t="s">
        <v>38</v>
      </c>
      <c r="C52" s="16">
        <v>8944</v>
      </c>
      <c r="D52" s="13">
        <v>2264.6</v>
      </c>
      <c r="F52">
        <v>8944</v>
      </c>
      <c r="K52" t="str">
        <f>IF(NOT(ISBLANK(H52)),H52=F51,"")</f>
        <v/>
      </c>
    </row>
    <row r="53" spans="1:11" x14ac:dyDescent="0.3">
      <c r="B53" t="s">
        <v>13</v>
      </c>
      <c r="C53" s="16">
        <v>10194</v>
      </c>
      <c r="D53" s="13">
        <v>2333.4</v>
      </c>
      <c r="F53">
        <v>10194</v>
      </c>
      <c r="K53" t="str">
        <f>IF(NOT(ISBLANK(H53)),H53=F52,"")</f>
        <v/>
      </c>
    </row>
    <row r="54" spans="1:11" x14ac:dyDescent="0.3">
      <c r="B54" t="s">
        <v>42</v>
      </c>
      <c r="C54" s="16">
        <v>17550</v>
      </c>
      <c r="D54" s="13">
        <v>4091.7</v>
      </c>
      <c r="F54">
        <v>17550</v>
      </c>
      <c r="K54" t="str">
        <f>IF(NOT(ISBLANK(H54)),H54=F53,"")</f>
        <v/>
      </c>
    </row>
    <row r="55" spans="1:11" x14ac:dyDescent="0.3">
      <c r="B55" t="s">
        <v>33</v>
      </c>
      <c r="C55" s="16">
        <v>16196</v>
      </c>
      <c r="D55" s="13">
        <v>3774.22</v>
      </c>
      <c r="F55">
        <v>16196</v>
      </c>
      <c r="K55" t="str">
        <f>IF(NOT(ISBLANK(H55)),H55=F54,"")</f>
        <v/>
      </c>
    </row>
    <row r="56" spans="1:11" x14ac:dyDescent="0.3">
      <c r="B56" t="s">
        <v>31</v>
      </c>
      <c r="C56" s="16">
        <v>22748</v>
      </c>
      <c r="D56" s="13">
        <v>5321.8</v>
      </c>
      <c r="F56">
        <v>22748</v>
      </c>
      <c r="K56" t="str">
        <f>IF(NOT(ISBLANK(H56)),H56=F55,"")</f>
        <v/>
      </c>
    </row>
    <row r="57" spans="1:11" x14ac:dyDescent="0.3">
      <c r="B57" t="s">
        <v>36</v>
      </c>
      <c r="C57" s="16">
        <v>19343</v>
      </c>
      <c r="D57" s="13">
        <v>4392.97</v>
      </c>
      <c r="F57">
        <v>19343</v>
      </c>
      <c r="K57" t="str">
        <f>IF(NOT(ISBLANK(H57)),H57=F56,"")</f>
        <v/>
      </c>
    </row>
    <row r="58" spans="1:11" x14ac:dyDescent="0.3">
      <c r="B58" t="s">
        <v>35</v>
      </c>
      <c r="C58" s="16">
        <v>18967</v>
      </c>
      <c r="D58" s="13">
        <v>3987.14</v>
      </c>
      <c r="F58">
        <v>18967</v>
      </c>
      <c r="K58" t="str">
        <f>IF(NOT(ISBLANK(H58)),H58=F57,"")</f>
        <v/>
      </c>
    </row>
    <row r="59" spans="1:11" x14ac:dyDescent="0.3">
      <c r="B59" t="s">
        <v>34</v>
      </c>
      <c r="C59" s="16">
        <v>14233</v>
      </c>
      <c r="D59" s="13">
        <v>3056.54</v>
      </c>
      <c r="F59">
        <v>14233</v>
      </c>
      <c r="K59" t="str">
        <f>IF(NOT(ISBLANK(H59)),H59=F58,"")</f>
        <v/>
      </c>
    </row>
    <row r="60" spans="1:11" x14ac:dyDescent="0.3">
      <c r="B60" t="s">
        <v>32</v>
      </c>
      <c r="C60" s="16">
        <v>13302</v>
      </c>
      <c r="D60" s="13">
        <v>2834.28</v>
      </c>
      <c r="F60">
        <v>13302</v>
      </c>
      <c r="K60" t="str">
        <f>IF(NOT(ISBLANK(H60)),H60=F59,"")</f>
        <v/>
      </c>
    </row>
    <row r="61" spans="1:11" x14ac:dyDescent="0.3">
      <c r="A61">
        <v>1945</v>
      </c>
      <c r="C61" s="16"/>
      <c r="D61" s="16"/>
      <c r="K61" t="str">
        <f>IF(NOT(ISBLANK(H61)),H61=F60,"")</f>
        <v/>
      </c>
    </row>
    <row r="62" spans="1:11" x14ac:dyDescent="0.3">
      <c r="B62" t="s">
        <v>16</v>
      </c>
      <c r="C62" s="16">
        <v>11092</v>
      </c>
      <c r="D62" s="13">
        <v>2473.79</v>
      </c>
      <c r="F62">
        <v>11092</v>
      </c>
      <c r="K62" t="str">
        <f>IF(NOT(ISBLANK(H62)),H62=F61,"")</f>
        <v/>
      </c>
    </row>
    <row r="63" spans="1:11" x14ac:dyDescent="0.3">
      <c r="B63" t="s">
        <v>39</v>
      </c>
      <c r="C63" s="16">
        <v>7661</v>
      </c>
      <c r="D63" s="13">
        <v>1739.32</v>
      </c>
      <c r="F63">
        <v>7661</v>
      </c>
      <c r="K63" t="str">
        <f>IF(NOT(ISBLANK(H63)),H63=F62,"")</f>
        <v/>
      </c>
    </row>
    <row r="64" spans="1:11" x14ac:dyDescent="0.3">
      <c r="B64" t="s">
        <v>40</v>
      </c>
      <c r="C64" s="16">
        <v>7203</v>
      </c>
      <c r="D64" s="13">
        <v>1464.78</v>
      </c>
      <c r="F64">
        <v>7203</v>
      </c>
      <c r="K64" t="str">
        <f>IF(NOT(ISBLANK(H64)),H64=F63,"")</f>
        <v/>
      </c>
    </row>
    <row r="65" spans="2:11" x14ac:dyDescent="0.3">
      <c r="B65" t="s">
        <v>38</v>
      </c>
      <c r="C65" s="16">
        <v>9612</v>
      </c>
      <c r="D65" s="13">
        <v>1997.12</v>
      </c>
      <c r="F65">
        <v>9612</v>
      </c>
      <c r="K65" t="str">
        <f>IF(NOT(ISBLANK(H65)),H65=F64,"")</f>
        <v/>
      </c>
    </row>
    <row r="66" spans="2:11" x14ac:dyDescent="0.3">
      <c r="B66" t="s">
        <v>13</v>
      </c>
      <c r="C66" s="16">
        <v>7098</v>
      </c>
      <c r="D66" s="13">
        <v>1373.48</v>
      </c>
      <c r="F66">
        <v>7098</v>
      </c>
      <c r="K66" t="str">
        <f>IF(NOT(ISBLANK(H66)),H66=F65,"")</f>
        <v/>
      </c>
    </row>
    <row r="67" spans="2:11" x14ac:dyDescent="0.3">
      <c r="B67" t="s">
        <v>42</v>
      </c>
      <c r="C67" s="16">
        <v>7155</v>
      </c>
      <c r="D67" s="13">
        <v>1358.3</v>
      </c>
      <c r="F67">
        <v>7155</v>
      </c>
      <c r="K67" t="str">
        <f>IF(NOT(ISBLANK(H67)),H67=F66,"")</f>
        <v/>
      </c>
    </row>
    <row r="68" spans="2:11" x14ac:dyDescent="0.3">
      <c r="B68" t="s">
        <v>33</v>
      </c>
      <c r="C68" s="16">
        <v>4094</v>
      </c>
      <c r="D68" s="13">
        <v>635.98</v>
      </c>
      <c r="F68">
        <v>4094</v>
      </c>
      <c r="K68" t="str">
        <f>IF(NOT(ISBLANK(H68)),H68=F67,"")</f>
        <v/>
      </c>
    </row>
    <row r="69" spans="2:11" x14ac:dyDescent="0.3">
      <c r="B69" t="s">
        <v>31</v>
      </c>
      <c r="C69" s="16">
        <v>485</v>
      </c>
      <c r="D69" s="13">
        <v>72.75</v>
      </c>
      <c r="F69">
        <v>485</v>
      </c>
      <c r="K69" t="str">
        <f>IF(NOT(ISBLANK(H69)),H69=F68,"")</f>
        <v/>
      </c>
    </row>
    <row r="70" spans="2:11" x14ac:dyDescent="0.3">
      <c r="K70" t="str">
        <f>IF(NOT(ISBLANK(H70)),H70=F69,"")</f>
        <v/>
      </c>
    </row>
    <row r="73" spans="2:11" x14ac:dyDescent="0.3">
      <c r="C73" s="1" t="s">
        <v>14</v>
      </c>
      <c r="D73" s="1" t="s">
        <v>15</v>
      </c>
      <c r="E73" t="s">
        <v>47</v>
      </c>
    </row>
    <row r="74" spans="2:11" x14ac:dyDescent="0.3">
      <c r="C74">
        <v>1940</v>
      </c>
      <c r="D74" t="s">
        <v>33</v>
      </c>
      <c r="E74" s="13">
        <v>0</v>
      </c>
    </row>
    <row r="75" spans="2:11" x14ac:dyDescent="0.3">
      <c r="D75" t="s">
        <v>31</v>
      </c>
      <c r="E75" s="13">
        <v>0</v>
      </c>
    </row>
    <row r="76" spans="2:11" x14ac:dyDescent="0.3">
      <c r="D76" t="s">
        <v>36</v>
      </c>
      <c r="E76" s="13">
        <v>0</v>
      </c>
    </row>
    <row r="77" spans="2:11" x14ac:dyDescent="0.3">
      <c r="D77" t="s">
        <v>35</v>
      </c>
      <c r="E77" s="13">
        <v>0</v>
      </c>
    </row>
    <row r="78" spans="2:11" x14ac:dyDescent="0.3">
      <c r="D78" t="s">
        <v>34</v>
      </c>
      <c r="E78" s="13">
        <v>0</v>
      </c>
    </row>
    <row r="79" spans="2:11" x14ac:dyDescent="0.3">
      <c r="D79" t="s">
        <v>32</v>
      </c>
      <c r="E79" s="13">
        <v>0</v>
      </c>
    </row>
    <row r="80" spans="2:11" x14ac:dyDescent="0.3">
      <c r="C80" t="s">
        <v>37</v>
      </c>
      <c r="E80" s="13">
        <v>0</v>
      </c>
    </row>
    <row r="81" spans="3:5" x14ac:dyDescent="0.3">
      <c r="C81">
        <v>1941</v>
      </c>
      <c r="D81" t="s">
        <v>16</v>
      </c>
      <c r="E81" s="13">
        <v>323.21249999999998</v>
      </c>
    </row>
    <row r="82" spans="3:5" x14ac:dyDescent="0.3">
      <c r="D82" t="s">
        <v>39</v>
      </c>
      <c r="E82" s="13">
        <v>0</v>
      </c>
    </row>
    <row r="83" spans="3:5" x14ac:dyDescent="0.3">
      <c r="D83" t="s">
        <v>40</v>
      </c>
      <c r="E83" s="13">
        <v>0</v>
      </c>
    </row>
    <row r="84" spans="3:5" x14ac:dyDescent="0.3">
      <c r="D84" t="s">
        <v>38</v>
      </c>
      <c r="E84" s="13">
        <v>0</v>
      </c>
    </row>
    <row r="85" spans="3:5" x14ac:dyDescent="0.3">
      <c r="D85" t="s">
        <v>13</v>
      </c>
      <c r="E85" s="13">
        <v>0</v>
      </c>
    </row>
    <row r="86" spans="3:5" x14ac:dyDescent="0.3">
      <c r="D86" t="s">
        <v>42</v>
      </c>
      <c r="E86" s="13">
        <v>0</v>
      </c>
    </row>
    <row r="87" spans="3:5" x14ac:dyDescent="0.3">
      <c r="D87" t="s">
        <v>33</v>
      </c>
      <c r="E87" s="13">
        <v>146.83750000000001</v>
      </c>
    </row>
    <row r="88" spans="3:5" x14ac:dyDescent="0.3">
      <c r="D88" t="s">
        <v>31</v>
      </c>
      <c r="E88" s="13">
        <v>109.22499999999999</v>
      </c>
    </row>
    <row r="89" spans="3:5" x14ac:dyDescent="0.3">
      <c r="D89" t="s">
        <v>36</v>
      </c>
      <c r="E89" s="13">
        <v>336.8125</v>
      </c>
    </row>
    <row r="90" spans="3:5" x14ac:dyDescent="0.3">
      <c r="D90" t="s">
        <v>35</v>
      </c>
      <c r="E90" s="13">
        <v>819.61249999999995</v>
      </c>
    </row>
    <row r="91" spans="3:5" x14ac:dyDescent="0.3">
      <c r="D91" t="s">
        <v>34</v>
      </c>
      <c r="E91" s="13">
        <v>799.85</v>
      </c>
    </row>
    <row r="92" spans="3:5" x14ac:dyDescent="0.3">
      <c r="D92" t="s">
        <v>32</v>
      </c>
      <c r="E92" s="13">
        <v>1109.25</v>
      </c>
    </row>
    <row r="93" spans="3:5" x14ac:dyDescent="0.3">
      <c r="C93" t="s">
        <v>41</v>
      </c>
      <c r="E93" s="13">
        <v>3644.8</v>
      </c>
    </row>
    <row r="94" spans="3:5" x14ac:dyDescent="0.3">
      <c r="C94">
        <v>1942</v>
      </c>
      <c r="D94" t="s">
        <v>16</v>
      </c>
      <c r="E94" s="13">
        <v>1146.8875</v>
      </c>
    </row>
    <row r="95" spans="3:5" x14ac:dyDescent="0.3">
      <c r="D95" t="s">
        <v>39</v>
      </c>
      <c r="E95" s="13">
        <v>1520</v>
      </c>
    </row>
    <row r="96" spans="3:5" x14ac:dyDescent="0.3">
      <c r="D96" t="s">
        <v>40</v>
      </c>
      <c r="E96" s="13">
        <v>2938.3625000000002</v>
      </c>
    </row>
    <row r="97" spans="3:5" x14ac:dyDescent="0.3">
      <c r="D97" t="s">
        <v>38</v>
      </c>
      <c r="E97" s="13">
        <v>3546.1750000000002</v>
      </c>
    </row>
    <row r="98" spans="3:5" x14ac:dyDescent="0.3">
      <c r="D98" t="s">
        <v>13</v>
      </c>
      <c r="E98" s="13">
        <v>2518.2624999999998</v>
      </c>
    </row>
    <row r="99" spans="3:5" x14ac:dyDescent="0.3">
      <c r="D99" t="s">
        <v>42</v>
      </c>
      <c r="E99" s="13">
        <v>3461</v>
      </c>
    </row>
    <row r="100" spans="3:5" x14ac:dyDescent="0.3">
      <c r="D100" t="s">
        <v>33</v>
      </c>
      <c r="E100" s="13">
        <v>4548.05</v>
      </c>
    </row>
    <row r="101" spans="3:5" x14ac:dyDescent="0.3">
      <c r="D101" t="s">
        <v>31</v>
      </c>
      <c r="E101" s="13">
        <v>2084.6875</v>
      </c>
    </row>
    <row r="102" spans="3:5" x14ac:dyDescent="0.3">
      <c r="D102" t="s">
        <v>36</v>
      </c>
      <c r="E102" s="13">
        <v>1755.65</v>
      </c>
    </row>
    <row r="103" spans="3:5" x14ac:dyDescent="0.3">
      <c r="D103" t="s">
        <v>35</v>
      </c>
      <c r="E103" s="13">
        <v>1888.7249999999999</v>
      </c>
    </row>
    <row r="104" spans="3:5" x14ac:dyDescent="0.3">
      <c r="D104" t="s">
        <v>34</v>
      </c>
      <c r="E104" s="13">
        <v>3831.7</v>
      </c>
    </row>
    <row r="105" spans="3:5" x14ac:dyDescent="0.3">
      <c r="D105" t="s">
        <v>32</v>
      </c>
      <c r="E105" s="13">
        <v>3134.6325000000002</v>
      </c>
    </row>
    <row r="106" spans="3:5" x14ac:dyDescent="0.3">
      <c r="C106" t="s">
        <v>43</v>
      </c>
      <c r="E106" s="13">
        <v>32374.1325</v>
      </c>
    </row>
    <row r="107" spans="3:5" x14ac:dyDescent="0.3">
      <c r="C107">
        <v>1943</v>
      </c>
      <c r="D107" t="s">
        <v>16</v>
      </c>
      <c r="E107" s="13">
        <v>2816.0425</v>
      </c>
    </row>
    <row r="108" spans="3:5" x14ac:dyDescent="0.3">
      <c r="D108" t="s">
        <v>39</v>
      </c>
      <c r="E108" s="13">
        <v>1536.93</v>
      </c>
    </row>
    <row r="109" spans="3:5" x14ac:dyDescent="0.3">
      <c r="D109" t="s">
        <v>40</v>
      </c>
      <c r="E109" s="13">
        <v>2306.8325</v>
      </c>
    </row>
    <row r="110" spans="3:5" x14ac:dyDescent="0.3">
      <c r="D110" t="s">
        <v>38</v>
      </c>
      <c r="E110" s="13">
        <v>5619.14</v>
      </c>
    </row>
    <row r="111" spans="3:5" x14ac:dyDescent="0.3">
      <c r="D111" t="s">
        <v>13</v>
      </c>
      <c r="E111" s="13">
        <v>2698.3850000000002</v>
      </c>
    </row>
    <row r="112" spans="3:5" x14ac:dyDescent="0.3">
      <c r="D112" t="s">
        <v>42</v>
      </c>
      <c r="E112" s="13">
        <v>3929.5749999999998</v>
      </c>
    </row>
    <row r="113" spans="3:5" x14ac:dyDescent="0.3">
      <c r="D113" t="s">
        <v>33</v>
      </c>
      <c r="E113" s="13">
        <v>4877.125</v>
      </c>
    </row>
    <row r="114" spans="3:5" x14ac:dyDescent="0.3">
      <c r="D114" t="s">
        <v>31</v>
      </c>
      <c r="E114" s="13">
        <v>4455.41</v>
      </c>
    </row>
    <row r="115" spans="3:5" x14ac:dyDescent="0.3">
      <c r="D115" t="s">
        <v>36</v>
      </c>
      <c r="E115" s="13">
        <v>3691.1325000000002</v>
      </c>
    </row>
    <row r="116" spans="3:5" x14ac:dyDescent="0.3">
      <c r="D116" t="s">
        <v>35</v>
      </c>
      <c r="E116" s="13">
        <v>2752.855</v>
      </c>
    </row>
    <row r="117" spans="3:5" x14ac:dyDescent="0.3">
      <c r="D117" t="s">
        <v>34</v>
      </c>
      <c r="E117" s="13">
        <v>3411.125</v>
      </c>
    </row>
    <row r="118" spans="3:5" x14ac:dyDescent="0.3">
      <c r="D118" t="s">
        <v>32</v>
      </c>
      <c r="E118" s="13">
        <v>3306.51</v>
      </c>
    </row>
    <row r="119" spans="3:5" x14ac:dyDescent="0.3">
      <c r="C119" t="s">
        <v>44</v>
      </c>
      <c r="E119" s="13">
        <v>41401.0625</v>
      </c>
    </row>
    <row r="120" spans="3:5" x14ac:dyDescent="0.3">
      <c r="C120">
        <v>1944</v>
      </c>
      <c r="D120" t="s">
        <v>16</v>
      </c>
      <c r="E120" s="13">
        <v>3241.18</v>
      </c>
    </row>
    <row r="121" spans="3:5" x14ac:dyDescent="0.3">
      <c r="D121" t="s">
        <v>39</v>
      </c>
      <c r="E121" s="13">
        <v>2255.0500000000002</v>
      </c>
    </row>
    <row r="122" spans="3:5" x14ac:dyDescent="0.3">
      <c r="D122" t="s">
        <v>40</v>
      </c>
      <c r="E122" s="13">
        <v>2645.67</v>
      </c>
    </row>
    <row r="123" spans="3:5" x14ac:dyDescent="0.3">
      <c r="D123" t="s">
        <v>38</v>
      </c>
      <c r="E123" s="13">
        <v>2264.6</v>
      </c>
    </row>
    <row r="124" spans="3:5" x14ac:dyDescent="0.3">
      <c r="D124" t="s">
        <v>13</v>
      </c>
      <c r="E124" s="13">
        <v>2333.4</v>
      </c>
    </row>
    <row r="125" spans="3:5" x14ac:dyDescent="0.3">
      <c r="D125" t="s">
        <v>42</v>
      </c>
      <c r="E125" s="13">
        <v>4091.7</v>
      </c>
    </row>
    <row r="126" spans="3:5" x14ac:dyDescent="0.3">
      <c r="D126" t="s">
        <v>33</v>
      </c>
      <c r="E126" s="13">
        <v>3774.22</v>
      </c>
    </row>
    <row r="127" spans="3:5" x14ac:dyDescent="0.3">
      <c r="D127" t="s">
        <v>31</v>
      </c>
      <c r="E127" s="13">
        <v>5321.8</v>
      </c>
    </row>
    <row r="128" spans="3:5" x14ac:dyDescent="0.3">
      <c r="D128" t="s">
        <v>36</v>
      </c>
      <c r="E128" s="13">
        <v>4392.97</v>
      </c>
    </row>
    <row r="129" spans="3:5" x14ac:dyDescent="0.3">
      <c r="D129" t="s">
        <v>35</v>
      </c>
      <c r="E129" s="13">
        <v>3987.14</v>
      </c>
    </row>
    <row r="130" spans="3:5" x14ac:dyDescent="0.3">
      <c r="D130" t="s">
        <v>34</v>
      </c>
      <c r="E130" s="13">
        <v>3056.54</v>
      </c>
    </row>
    <row r="131" spans="3:5" x14ac:dyDescent="0.3">
      <c r="D131" t="s">
        <v>32</v>
      </c>
      <c r="E131" s="13">
        <v>2834.28</v>
      </c>
    </row>
    <row r="132" spans="3:5" x14ac:dyDescent="0.3">
      <c r="C132" t="s">
        <v>45</v>
      </c>
      <c r="E132" s="13">
        <v>40198.550000000003</v>
      </c>
    </row>
    <row r="133" spans="3:5" x14ac:dyDescent="0.3">
      <c r="C133">
        <v>1945</v>
      </c>
      <c r="D133" t="s">
        <v>16</v>
      </c>
      <c r="E133" s="13">
        <v>2473.79</v>
      </c>
    </row>
    <row r="134" spans="3:5" x14ac:dyDescent="0.3">
      <c r="D134" t="s">
        <v>39</v>
      </c>
      <c r="E134" s="13">
        <v>1739.32</v>
      </c>
    </row>
    <row r="135" spans="3:5" x14ac:dyDescent="0.3">
      <c r="D135" t="s">
        <v>40</v>
      </c>
      <c r="E135" s="13">
        <v>1464.78</v>
      </c>
    </row>
    <row r="136" spans="3:5" x14ac:dyDescent="0.3">
      <c r="D136" t="s">
        <v>38</v>
      </c>
      <c r="E136" s="13">
        <v>1997.12</v>
      </c>
    </row>
    <row r="137" spans="3:5" x14ac:dyDescent="0.3">
      <c r="D137" t="s">
        <v>13</v>
      </c>
      <c r="E137" s="13">
        <v>1373.48</v>
      </c>
    </row>
    <row r="138" spans="3:5" x14ac:dyDescent="0.3">
      <c r="D138" t="s">
        <v>42</v>
      </c>
      <c r="E138" s="13">
        <v>1358.3</v>
      </c>
    </row>
    <row r="139" spans="3:5" x14ac:dyDescent="0.3">
      <c r="D139" t="s">
        <v>33</v>
      </c>
      <c r="E139" s="13">
        <v>635.98</v>
      </c>
    </row>
    <row r="140" spans="3:5" x14ac:dyDescent="0.3">
      <c r="D140" t="s">
        <v>31</v>
      </c>
      <c r="E140" s="13">
        <v>72.75</v>
      </c>
    </row>
    <row r="141" spans="3:5" x14ac:dyDescent="0.3">
      <c r="C141" t="s">
        <v>46</v>
      </c>
      <c r="E141" s="13">
        <v>11115.52</v>
      </c>
    </row>
    <row r="142" spans="3:5" x14ac:dyDescent="0.3">
      <c r="C142" t="s">
        <v>23</v>
      </c>
      <c r="E142" s="13">
        <v>128734.065</v>
      </c>
    </row>
    <row r="146" spans="3:5" x14ac:dyDescent="0.3">
      <c r="C146" s="1" t="s">
        <v>14</v>
      </c>
      <c r="D146" s="1" t="s">
        <v>15</v>
      </c>
      <c r="E146" t="s">
        <v>54</v>
      </c>
    </row>
    <row r="147" spans="3:5" x14ac:dyDescent="0.3">
      <c r="C147">
        <v>1940</v>
      </c>
      <c r="D147" t="s">
        <v>31</v>
      </c>
      <c r="E147" s="16">
        <v>0</v>
      </c>
    </row>
    <row r="148" spans="3:5" x14ac:dyDescent="0.3">
      <c r="D148" t="s">
        <v>32</v>
      </c>
      <c r="E148" s="16">
        <v>0</v>
      </c>
    </row>
    <row r="149" spans="3:5" x14ac:dyDescent="0.3">
      <c r="D149" t="s">
        <v>33</v>
      </c>
      <c r="E149" s="16">
        <v>0</v>
      </c>
    </row>
    <row r="150" spans="3:5" x14ac:dyDescent="0.3">
      <c r="D150" t="s">
        <v>34</v>
      </c>
      <c r="E150" s="16">
        <v>0</v>
      </c>
    </row>
    <row r="151" spans="3:5" x14ac:dyDescent="0.3">
      <c r="D151" t="s">
        <v>35</v>
      </c>
      <c r="E151" s="16">
        <v>0</v>
      </c>
    </row>
    <row r="152" spans="3:5" x14ac:dyDescent="0.3">
      <c r="D152" t="s">
        <v>36</v>
      </c>
      <c r="E152" s="16">
        <v>0</v>
      </c>
    </row>
    <row r="153" spans="3:5" x14ac:dyDescent="0.3">
      <c r="C153" t="s">
        <v>37</v>
      </c>
      <c r="E153" s="16">
        <v>0</v>
      </c>
    </row>
    <row r="154" spans="3:5" x14ac:dyDescent="0.3">
      <c r="C154">
        <v>1941</v>
      </c>
      <c r="D154" t="s">
        <v>38</v>
      </c>
      <c r="E154" s="16">
        <v>0</v>
      </c>
    </row>
    <row r="155" spans="3:5" x14ac:dyDescent="0.3">
      <c r="D155" t="s">
        <v>31</v>
      </c>
      <c r="E155" s="16">
        <v>514</v>
      </c>
    </row>
    <row r="156" spans="3:5" x14ac:dyDescent="0.3">
      <c r="D156" t="s">
        <v>32</v>
      </c>
      <c r="E156" s="16">
        <v>5220</v>
      </c>
    </row>
    <row r="157" spans="3:5" x14ac:dyDescent="0.3">
      <c r="D157" t="s">
        <v>39</v>
      </c>
      <c r="E157" s="16">
        <v>0</v>
      </c>
    </row>
    <row r="158" spans="3:5" x14ac:dyDescent="0.3">
      <c r="D158" t="s">
        <v>16</v>
      </c>
      <c r="E158" s="16">
        <v>1521</v>
      </c>
    </row>
    <row r="159" spans="3:5" x14ac:dyDescent="0.3">
      <c r="D159" t="s">
        <v>33</v>
      </c>
      <c r="E159" s="16">
        <v>691</v>
      </c>
    </row>
    <row r="160" spans="3:5" x14ac:dyDescent="0.3">
      <c r="D160" t="s">
        <v>42</v>
      </c>
      <c r="E160" s="16">
        <v>0</v>
      </c>
    </row>
    <row r="161" spans="3:5" x14ac:dyDescent="0.3">
      <c r="D161" t="s">
        <v>40</v>
      </c>
      <c r="E161" s="16">
        <v>0</v>
      </c>
    </row>
    <row r="162" spans="3:5" x14ac:dyDescent="0.3">
      <c r="D162" t="s">
        <v>13</v>
      </c>
      <c r="E162" s="16">
        <v>0</v>
      </c>
    </row>
    <row r="163" spans="3:5" x14ac:dyDescent="0.3">
      <c r="D163" t="s">
        <v>34</v>
      </c>
      <c r="E163" s="16">
        <v>3764</v>
      </c>
    </row>
    <row r="164" spans="3:5" x14ac:dyDescent="0.3">
      <c r="D164" t="s">
        <v>35</v>
      </c>
      <c r="E164" s="16">
        <v>3857</v>
      </c>
    </row>
    <row r="165" spans="3:5" x14ac:dyDescent="0.3">
      <c r="D165" t="s">
        <v>36</v>
      </c>
      <c r="E165" s="16">
        <v>1585</v>
      </c>
    </row>
    <row r="166" spans="3:5" x14ac:dyDescent="0.3">
      <c r="C166" t="s">
        <v>41</v>
      </c>
      <c r="E166" s="16">
        <v>17152</v>
      </c>
    </row>
    <row r="167" spans="3:5" x14ac:dyDescent="0.3">
      <c r="C167">
        <v>1942</v>
      </c>
      <c r="D167" t="s">
        <v>38</v>
      </c>
      <c r="E167" s="16">
        <v>15460</v>
      </c>
    </row>
    <row r="168" spans="3:5" x14ac:dyDescent="0.3">
      <c r="D168" t="s">
        <v>31</v>
      </c>
      <c r="E168" s="16">
        <v>8666</v>
      </c>
    </row>
    <row r="169" spans="3:5" x14ac:dyDescent="0.3">
      <c r="D169" t="s">
        <v>32</v>
      </c>
      <c r="E169" s="16">
        <v>14091</v>
      </c>
    </row>
    <row r="170" spans="3:5" x14ac:dyDescent="0.3">
      <c r="D170" t="s">
        <v>39</v>
      </c>
      <c r="E170" s="16">
        <v>6973</v>
      </c>
    </row>
    <row r="171" spans="3:5" x14ac:dyDescent="0.3">
      <c r="D171" t="s">
        <v>16</v>
      </c>
      <c r="E171" s="16">
        <v>5092</v>
      </c>
    </row>
    <row r="172" spans="3:5" x14ac:dyDescent="0.3">
      <c r="D172" t="s">
        <v>33</v>
      </c>
      <c r="E172" s="16">
        <v>18932</v>
      </c>
    </row>
    <row r="173" spans="3:5" x14ac:dyDescent="0.3">
      <c r="D173" t="s">
        <v>42</v>
      </c>
      <c r="E173" s="16">
        <v>14955</v>
      </c>
    </row>
    <row r="174" spans="3:5" x14ac:dyDescent="0.3">
      <c r="D174" t="s">
        <v>40</v>
      </c>
      <c r="E174" s="16">
        <v>12736</v>
      </c>
    </row>
    <row r="175" spans="3:5" x14ac:dyDescent="0.3">
      <c r="D175" t="s">
        <v>13</v>
      </c>
      <c r="E175" s="16">
        <v>10596</v>
      </c>
    </row>
    <row r="176" spans="3:5" x14ac:dyDescent="0.3">
      <c r="D176" t="s">
        <v>34</v>
      </c>
      <c r="E176" s="16">
        <v>16788</v>
      </c>
    </row>
    <row r="177" spans="3:5" x14ac:dyDescent="0.3">
      <c r="D177" t="s">
        <v>35</v>
      </c>
      <c r="E177" s="16">
        <v>8429</v>
      </c>
    </row>
    <row r="178" spans="3:5" x14ac:dyDescent="0.3">
      <c r="D178" t="s">
        <v>36</v>
      </c>
      <c r="E178" s="16">
        <v>8168</v>
      </c>
    </row>
    <row r="179" spans="3:5" x14ac:dyDescent="0.3">
      <c r="C179" t="s">
        <v>43</v>
      </c>
      <c r="E179" s="16">
        <v>140886</v>
      </c>
    </row>
    <row r="180" spans="3:5" x14ac:dyDescent="0.3">
      <c r="C180">
        <v>1943</v>
      </c>
      <c r="D180" t="s">
        <v>38</v>
      </c>
      <c r="E180" s="16">
        <v>20183</v>
      </c>
    </row>
    <row r="181" spans="3:5" x14ac:dyDescent="0.3">
      <c r="D181" t="s">
        <v>31</v>
      </c>
      <c r="E181" s="16">
        <v>12163</v>
      </c>
    </row>
    <row r="182" spans="3:5" x14ac:dyDescent="0.3">
      <c r="D182" t="s">
        <v>32</v>
      </c>
      <c r="E182" s="16">
        <v>11980</v>
      </c>
    </row>
    <row r="183" spans="3:5" x14ac:dyDescent="0.3">
      <c r="D183" t="s">
        <v>39</v>
      </c>
      <c r="E183" s="16">
        <v>6229</v>
      </c>
    </row>
    <row r="184" spans="3:5" x14ac:dyDescent="0.3">
      <c r="D184" t="s">
        <v>16</v>
      </c>
      <c r="E184" s="16">
        <v>12650</v>
      </c>
    </row>
    <row r="185" spans="3:5" x14ac:dyDescent="0.3">
      <c r="D185" t="s">
        <v>33</v>
      </c>
      <c r="E185" s="16">
        <v>17951</v>
      </c>
    </row>
    <row r="186" spans="3:5" x14ac:dyDescent="0.3">
      <c r="D186" t="s">
        <v>42</v>
      </c>
      <c r="E186" s="16">
        <v>14835</v>
      </c>
    </row>
    <row r="187" spans="3:5" x14ac:dyDescent="0.3">
      <c r="D187" t="s">
        <v>40</v>
      </c>
      <c r="E187" s="16">
        <v>8299</v>
      </c>
    </row>
    <row r="188" spans="3:5" x14ac:dyDescent="0.3">
      <c r="D188" t="s">
        <v>13</v>
      </c>
      <c r="E188" s="16">
        <v>7197</v>
      </c>
    </row>
    <row r="189" spans="3:5" x14ac:dyDescent="0.3">
      <c r="D189" t="s">
        <v>34</v>
      </c>
      <c r="E189" s="16">
        <v>13073</v>
      </c>
    </row>
    <row r="190" spans="3:5" x14ac:dyDescent="0.3">
      <c r="D190" t="s">
        <v>35</v>
      </c>
      <c r="E190" s="16">
        <v>9360</v>
      </c>
    </row>
    <row r="191" spans="3:5" x14ac:dyDescent="0.3">
      <c r="D191" t="s">
        <v>36</v>
      </c>
      <c r="E191" s="16">
        <v>13420</v>
      </c>
    </row>
    <row r="192" spans="3:5" x14ac:dyDescent="0.3">
      <c r="C192" t="s">
        <v>44</v>
      </c>
      <c r="E192" s="16">
        <v>147340</v>
      </c>
    </row>
    <row r="193" spans="3:5" x14ac:dyDescent="0.3">
      <c r="C193">
        <v>1944</v>
      </c>
      <c r="D193" t="s">
        <v>38</v>
      </c>
      <c r="E193" s="16">
        <v>8944</v>
      </c>
    </row>
    <row r="194" spans="3:5" x14ac:dyDescent="0.3">
      <c r="D194" t="s">
        <v>31</v>
      </c>
      <c r="E194" s="16">
        <v>22748</v>
      </c>
    </row>
    <row r="195" spans="3:5" x14ac:dyDescent="0.3">
      <c r="D195" t="s">
        <v>32</v>
      </c>
      <c r="E195" s="16">
        <v>13302</v>
      </c>
    </row>
    <row r="196" spans="3:5" x14ac:dyDescent="0.3">
      <c r="D196" t="s">
        <v>39</v>
      </c>
      <c r="E196" s="16">
        <v>6890</v>
      </c>
    </row>
    <row r="197" spans="3:5" x14ac:dyDescent="0.3">
      <c r="D197" t="s">
        <v>16</v>
      </c>
      <c r="E197" s="16">
        <v>11010</v>
      </c>
    </row>
    <row r="198" spans="3:5" x14ac:dyDescent="0.3">
      <c r="D198" t="s">
        <v>33</v>
      </c>
      <c r="E198" s="16">
        <v>16196</v>
      </c>
    </row>
    <row r="199" spans="3:5" x14ac:dyDescent="0.3">
      <c r="D199" t="s">
        <v>42</v>
      </c>
      <c r="E199" s="16">
        <v>17550</v>
      </c>
    </row>
    <row r="200" spans="3:5" x14ac:dyDescent="0.3">
      <c r="D200" t="s">
        <v>40</v>
      </c>
      <c r="E200" s="16">
        <v>10275</v>
      </c>
    </row>
    <row r="201" spans="3:5" x14ac:dyDescent="0.3">
      <c r="D201" t="s">
        <v>13</v>
      </c>
      <c r="E201" s="16">
        <v>10194</v>
      </c>
    </row>
    <row r="202" spans="3:5" x14ac:dyDescent="0.3">
      <c r="D202" t="s">
        <v>34</v>
      </c>
      <c r="E202" s="16">
        <v>14233</v>
      </c>
    </row>
    <row r="203" spans="3:5" x14ac:dyDescent="0.3">
      <c r="D203" t="s">
        <v>35</v>
      </c>
      <c r="E203" s="16">
        <v>18967</v>
      </c>
    </row>
    <row r="204" spans="3:5" x14ac:dyDescent="0.3">
      <c r="D204" t="s">
        <v>36</v>
      </c>
      <c r="E204" s="16">
        <v>19343</v>
      </c>
    </row>
    <row r="205" spans="3:5" x14ac:dyDescent="0.3">
      <c r="C205" t="s">
        <v>45</v>
      </c>
      <c r="E205" s="16">
        <v>169652</v>
      </c>
    </row>
    <row r="206" spans="3:5" x14ac:dyDescent="0.3">
      <c r="C206">
        <v>1945</v>
      </c>
      <c r="D206" t="s">
        <v>38</v>
      </c>
      <c r="E206" s="16">
        <v>9612</v>
      </c>
    </row>
    <row r="207" spans="3:5" x14ac:dyDescent="0.3">
      <c r="D207" t="s">
        <v>31</v>
      </c>
      <c r="E207" s="16">
        <v>485</v>
      </c>
    </row>
    <row r="208" spans="3:5" x14ac:dyDescent="0.3">
      <c r="D208" t="s">
        <v>39</v>
      </c>
      <c r="E208" s="16">
        <v>7661</v>
      </c>
    </row>
    <row r="209" spans="3:5" x14ac:dyDescent="0.3">
      <c r="D209" t="s">
        <v>16</v>
      </c>
      <c r="E209" s="16">
        <v>11092</v>
      </c>
    </row>
    <row r="210" spans="3:5" x14ac:dyDescent="0.3">
      <c r="D210" t="s">
        <v>33</v>
      </c>
      <c r="E210" s="16">
        <v>4094</v>
      </c>
    </row>
    <row r="211" spans="3:5" x14ac:dyDescent="0.3">
      <c r="D211" t="s">
        <v>42</v>
      </c>
      <c r="E211" s="16">
        <v>7155</v>
      </c>
    </row>
    <row r="212" spans="3:5" x14ac:dyDescent="0.3">
      <c r="D212" t="s">
        <v>40</v>
      </c>
      <c r="E212" s="16">
        <v>7203</v>
      </c>
    </row>
    <row r="213" spans="3:5" x14ac:dyDescent="0.3">
      <c r="D213" t="s">
        <v>13</v>
      </c>
      <c r="E213" s="16">
        <v>7098</v>
      </c>
    </row>
    <row r="214" spans="3:5" x14ac:dyDescent="0.3">
      <c r="C214" t="s">
        <v>46</v>
      </c>
      <c r="E214" s="16">
        <v>54400</v>
      </c>
    </row>
    <row r="215" spans="3:5" x14ac:dyDescent="0.3">
      <c r="C215" t="s">
        <v>23</v>
      </c>
      <c r="E215" s="16">
        <v>529430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3"/>
  <sheetViews>
    <sheetView tabSelected="1" topLeftCell="Y16" zoomScale="190" zoomScaleNormal="190" workbookViewId="0">
      <selection activeCell="L17" sqref="L17"/>
    </sheetView>
    <sheetView topLeftCell="D1" workbookViewId="1">
      <selection activeCell="L16" sqref="L16"/>
    </sheetView>
  </sheetViews>
  <sheetFormatPr defaultRowHeight="14.4" x14ac:dyDescent="0.3"/>
  <cols>
    <col min="1" max="2" width="11.8984375" bestFit="1" customWidth="1"/>
    <col min="3" max="3" width="6.8984375" bestFit="1" customWidth="1"/>
    <col min="4" max="4" width="25.296875" bestFit="1" customWidth="1"/>
    <col min="5" max="5" width="7.8984375" style="15" bestFit="1" customWidth="1"/>
    <col min="6" max="6" width="6.8984375" style="15" bestFit="1" customWidth="1"/>
    <col min="7" max="7" width="20.09765625" style="15" bestFit="1" customWidth="1"/>
    <col min="8" max="8" width="9.8984375" style="15" customWidth="1"/>
    <col min="9" max="9" width="8.8984375" style="15" customWidth="1"/>
    <col min="10" max="10" width="19.8984375" style="15" customWidth="1"/>
    <col min="12" max="12" width="21.296875" customWidth="1"/>
    <col min="16" max="16" width="13.09765625" customWidth="1"/>
    <col min="17" max="17" width="9.296875" customWidth="1"/>
    <col min="18" max="18" width="11.796875" customWidth="1"/>
    <col min="19" max="19" width="13.09765625" customWidth="1"/>
    <col min="20" max="20" width="11.296875" customWidth="1"/>
    <col min="21" max="21" width="21.69921875" customWidth="1"/>
    <col min="22" max="22" width="11.796875" customWidth="1"/>
    <col min="23" max="23" width="7.796875" customWidth="1"/>
    <col min="24" max="24" width="17.796875" customWidth="1"/>
    <col min="25" max="27" width="6.69921875" customWidth="1"/>
    <col min="28" max="29" width="9.69921875" customWidth="1"/>
    <col min="30" max="33" width="6.69921875" customWidth="1"/>
    <col min="34" max="34" width="9.69921875" customWidth="1"/>
    <col min="35" max="35" width="8.69921875" customWidth="1"/>
    <col min="36" max="36" width="14.09765625" customWidth="1"/>
    <col min="37" max="38" width="6.69921875" customWidth="1"/>
    <col min="39" max="39" width="9.69921875" customWidth="1"/>
    <col min="40" max="40" width="8.69921875" customWidth="1"/>
    <col min="41" max="43" width="6.09765625" customWidth="1"/>
    <col min="44" max="44" width="8.796875" customWidth="1"/>
    <col min="45" max="45" width="7.8984375" customWidth="1"/>
    <col min="46" max="48" width="6.09765625" customWidth="1"/>
    <col min="49" max="50" width="8.796875" customWidth="1"/>
    <col min="51" max="52" width="6.09765625" customWidth="1"/>
    <col min="53" max="55" width="8.796875" customWidth="1"/>
    <col min="56" max="57" width="6.09765625" customWidth="1"/>
    <col min="58" max="60" width="8.796875" customWidth="1"/>
    <col min="61" max="61" width="7" customWidth="1"/>
    <col min="62" max="63" width="6.09765625" customWidth="1"/>
    <col min="64" max="64" width="9.69921875" customWidth="1"/>
    <col min="65" max="65" width="8.796875" customWidth="1"/>
    <col min="66" max="67" width="6.09765625" customWidth="1"/>
    <col min="68" max="70" width="8.796875" customWidth="1"/>
    <col min="71" max="71" width="7" customWidth="1"/>
    <col min="72" max="73" width="6.09765625" customWidth="1"/>
    <col min="74" max="74" width="9.69921875" customWidth="1"/>
    <col min="75" max="75" width="8.796875" customWidth="1"/>
    <col min="76" max="77" width="6.09765625" customWidth="1"/>
    <col min="78" max="80" width="8.796875" customWidth="1"/>
    <col min="81" max="83" width="6.09765625" customWidth="1"/>
    <col min="84" max="85" width="8.796875" customWidth="1"/>
    <col min="86" max="88" width="6.09765625" customWidth="1"/>
    <col min="89" max="90" width="8.796875" customWidth="1"/>
    <col min="91" max="93" width="6.09765625" customWidth="1"/>
    <col min="94" max="95" width="8.796875" customWidth="1"/>
    <col min="96" max="98" width="6.09765625" customWidth="1"/>
    <col min="99" max="100" width="8.796875" customWidth="1"/>
    <col min="101" max="101" width="7" customWidth="1"/>
    <col min="102" max="103" width="6.09765625" customWidth="1"/>
    <col min="104" max="104" width="9.69921875" customWidth="1"/>
    <col min="105" max="105" width="8.796875" customWidth="1"/>
    <col min="106" max="106" width="7" customWidth="1"/>
    <col min="107" max="108" width="6.09765625" customWidth="1"/>
    <col min="109" max="109" width="9.69921875" customWidth="1"/>
    <col min="110" max="110" width="8.796875" customWidth="1"/>
    <col min="111" max="113" width="6.09765625" customWidth="1"/>
    <col min="114" max="115" width="8.796875" customWidth="1"/>
    <col min="116" max="116" width="6.09765625" customWidth="1"/>
    <col min="117" max="117" width="5.19921875" customWidth="1"/>
    <col min="118" max="121" width="6.09765625" customWidth="1"/>
    <col min="122" max="122" width="7.8984375" customWidth="1"/>
    <col min="123" max="123" width="5.19921875" customWidth="1"/>
    <col min="124" max="127" width="6.09765625" customWidth="1"/>
    <col min="128" max="128" width="7.8984375" customWidth="1"/>
    <col min="129" max="129" width="6.09765625" customWidth="1"/>
    <col min="130" max="130" width="8.796875" customWidth="1"/>
    <col min="131" max="131" width="6.09765625" customWidth="1"/>
    <col min="132" max="132" width="8.796875" customWidth="1"/>
    <col min="133" max="134" width="7.8984375" customWidth="1"/>
    <col min="135" max="139" width="6.09765625" customWidth="1"/>
    <col min="140" max="140" width="8.796875" customWidth="1"/>
    <col min="141" max="145" width="6.09765625" customWidth="1"/>
    <col min="146" max="146" width="8.796875" customWidth="1"/>
    <col min="147" max="147" width="6.09765625" customWidth="1"/>
    <col min="148" max="148" width="8.796875" customWidth="1"/>
    <col min="149" max="149" width="6.09765625" customWidth="1"/>
    <col min="150" max="150" width="8.796875" customWidth="1"/>
    <col min="151" max="151" width="7.8984375" customWidth="1"/>
    <col min="152" max="152" width="8.796875" customWidth="1"/>
    <col min="153" max="153" width="6.09765625" customWidth="1"/>
    <col min="154" max="154" width="8.796875" customWidth="1"/>
    <col min="155" max="155" width="6.09765625" customWidth="1"/>
    <col min="156" max="156" width="8.796875" customWidth="1"/>
    <col min="157" max="157" width="6.09765625" customWidth="1"/>
    <col min="158" max="158" width="8.796875" customWidth="1"/>
    <col min="159" max="159" width="6.09765625" customWidth="1"/>
    <col min="160" max="160" width="8.796875" customWidth="1"/>
    <col min="161" max="161" width="6.09765625" customWidth="1"/>
    <col min="162" max="162" width="8.796875" customWidth="1"/>
    <col min="163" max="163" width="7.8984375" customWidth="1"/>
    <col min="164" max="164" width="8.796875" customWidth="1"/>
    <col min="165" max="169" width="6.09765625" customWidth="1"/>
    <col min="170" max="170" width="8.796875" customWidth="1"/>
    <col min="171" max="175" width="6.09765625" customWidth="1"/>
    <col min="176" max="176" width="8.796875" customWidth="1"/>
    <col min="177" max="177" width="6.09765625" customWidth="1"/>
    <col min="178" max="178" width="8.796875" customWidth="1"/>
    <col min="179" max="179" width="6.09765625" customWidth="1"/>
    <col min="180" max="180" width="7.8984375" customWidth="1"/>
    <col min="181" max="181" width="6.09765625" customWidth="1"/>
    <col min="182" max="182" width="8.796875" customWidth="1"/>
    <col min="183" max="183" width="6.09765625" customWidth="1"/>
    <col min="184" max="184" width="7.8984375" customWidth="1"/>
    <col min="185" max="185" width="6.09765625" customWidth="1"/>
    <col min="186" max="186" width="8.796875" customWidth="1"/>
    <col min="187" max="187" width="6.09765625" customWidth="1"/>
    <col min="188" max="188" width="8.796875" customWidth="1"/>
    <col min="189" max="189" width="6.09765625" customWidth="1"/>
    <col min="190" max="190" width="7.8984375" customWidth="1"/>
    <col min="191" max="193" width="6.09765625" customWidth="1"/>
    <col min="194" max="194" width="8.796875" customWidth="1"/>
    <col min="195" max="195" width="6.09765625" customWidth="1"/>
    <col min="196" max="196" width="8.796875" customWidth="1"/>
    <col min="197" max="197" width="6.09765625" customWidth="1"/>
    <col min="198" max="198" width="8.796875" customWidth="1"/>
    <col min="199" max="199" width="6.09765625" customWidth="1"/>
    <col min="200" max="200" width="8.796875" customWidth="1"/>
    <col min="201" max="205" width="6.09765625" customWidth="1"/>
    <col min="206" max="206" width="8.796875" customWidth="1"/>
    <col min="207" max="207" width="6.09765625" customWidth="1"/>
    <col min="208" max="208" width="8.796875" customWidth="1"/>
    <col min="209" max="211" width="6.09765625" customWidth="1"/>
    <col min="212" max="212" width="8.796875" customWidth="1"/>
    <col min="213" max="213" width="6.09765625" customWidth="1"/>
    <col min="214" max="214" width="7.8984375" customWidth="1"/>
    <col min="215" max="217" width="6.09765625" customWidth="1"/>
    <col min="218" max="218" width="8.796875" customWidth="1"/>
    <col min="219" max="219" width="6.09765625" customWidth="1"/>
    <col min="220" max="220" width="8.796875" customWidth="1"/>
    <col min="221" max="223" width="6.09765625" customWidth="1"/>
    <col min="224" max="224" width="8.796875" customWidth="1"/>
    <col min="225" max="225" width="6.09765625" customWidth="1"/>
    <col min="226" max="226" width="8.796875" customWidth="1"/>
    <col min="227" max="229" width="6.09765625" customWidth="1"/>
    <col min="230" max="230" width="8.796875" customWidth="1"/>
    <col min="231" max="231" width="6.09765625" customWidth="1"/>
    <col min="232" max="232" width="7.8984375" customWidth="1"/>
    <col min="233" max="235" width="6.09765625" customWidth="1"/>
    <col min="236" max="236" width="8.796875" customWidth="1"/>
    <col min="237" max="237" width="6.09765625" customWidth="1"/>
    <col min="238" max="238" width="8.796875" customWidth="1"/>
    <col min="239" max="239" width="6.09765625" customWidth="1"/>
    <col min="240" max="240" width="8.796875" customWidth="1"/>
    <col min="241" max="241" width="6.09765625" customWidth="1"/>
    <col min="242" max="242" width="8.796875" customWidth="1"/>
    <col min="243" max="243" width="6.09765625" customWidth="1"/>
    <col min="244" max="244" width="8.796875" customWidth="1"/>
    <col min="245" max="245" width="6.09765625" customWidth="1"/>
    <col min="246" max="246" width="8.796875" customWidth="1"/>
    <col min="247" max="247" width="6.09765625" customWidth="1"/>
    <col min="248" max="248" width="8.796875" customWidth="1"/>
    <col min="249" max="249" width="6.09765625" customWidth="1"/>
    <col min="250" max="250" width="7.8984375" customWidth="1"/>
    <col min="251" max="251" width="6.09765625" customWidth="1"/>
    <col min="252" max="252" width="8.796875" customWidth="1"/>
    <col min="253" max="253" width="6.09765625" customWidth="1"/>
    <col min="254" max="254" width="8.796875" customWidth="1"/>
    <col min="255" max="255" width="7" customWidth="1"/>
    <col min="256" max="256" width="8.796875" customWidth="1"/>
    <col min="257" max="259" width="6.09765625" customWidth="1"/>
    <col min="260" max="260" width="9.69921875" customWidth="1"/>
    <col min="261" max="261" width="7" customWidth="1"/>
    <col min="262" max="262" width="7.8984375" customWidth="1"/>
    <col min="263" max="263" width="6.09765625" customWidth="1"/>
    <col min="264" max="264" width="8.796875" customWidth="1"/>
    <col min="265" max="265" width="6.09765625" customWidth="1"/>
    <col min="266" max="266" width="9.69921875" customWidth="1"/>
    <col min="267" max="267" width="7" customWidth="1"/>
    <col min="268" max="268" width="8.796875" customWidth="1"/>
    <col min="269" max="271" width="6.09765625" customWidth="1"/>
    <col min="272" max="272" width="9.69921875" customWidth="1"/>
    <col min="273" max="273" width="7" customWidth="1"/>
    <col min="274" max="274" width="8.796875" customWidth="1"/>
    <col min="275" max="277" width="6.09765625" customWidth="1"/>
    <col min="278" max="278" width="9.69921875" customWidth="1"/>
    <col min="279" max="279" width="7" customWidth="1"/>
    <col min="280" max="280" width="8.796875" customWidth="1"/>
    <col min="281" max="283" width="6.09765625" customWidth="1"/>
    <col min="284" max="284" width="9.69921875" customWidth="1"/>
    <col min="285" max="285" width="7" customWidth="1"/>
    <col min="286" max="286" width="8.796875" customWidth="1"/>
    <col min="287" max="289" width="6.09765625" customWidth="1"/>
    <col min="290" max="290" width="9.69921875" customWidth="1"/>
    <col min="291" max="291" width="7" customWidth="1"/>
    <col min="292" max="292" width="8.796875" customWidth="1"/>
    <col min="293" max="295" width="6.09765625" customWidth="1"/>
    <col min="296" max="296" width="9.69921875" customWidth="1"/>
    <col min="297" max="297" width="7" customWidth="1"/>
    <col min="298" max="298" width="8.796875" customWidth="1"/>
    <col min="299" max="301" width="6.09765625" customWidth="1"/>
    <col min="302" max="302" width="9.69921875" customWidth="1"/>
    <col min="303" max="303" width="7" customWidth="1"/>
    <col min="304" max="304" width="8.796875" customWidth="1"/>
    <col min="305" max="305" width="6.09765625" customWidth="1"/>
    <col min="306" max="306" width="7.8984375" customWidth="1"/>
    <col min="307" max="307" width="6.09765625" customWidth="1"/>
    <col min="308" max="308" width="9.69921875" customWidth="1"/>
    <col min="309" max="309" width="10.09765625" customWidth="1"/>
  </cols>
  <sheetData>
    <row r="1" spans="1:22" x14ac:dyDescent="0.3">
      <c r="A1" s="12"/>
      <c r="B1" s="1" t="s">
        <v>24</v>
      </c>
    </row>
    <row r="2" spans="1:22" x14ac:dyDescent="0.3">
      <c r="A2" s="1" t="s">
        <v>14</v>
      </c>
      <c r="B2" t="s">
        <v>19</v>
      </c>
      <c r="C2" t="s">
        <v>25</v>
      </c>
      <c r="D2" t="s">
        <v>18</v>
      </c>
      <c r="E2" s="15" t="s">
        <v>0</v>
      </c>
      <c r="F2" s="15" t="s">
        <v>1</v>
      </c>
      <c r="G2" s="15" t="s">
        <v>20</v>
      </c>
      <c r="O2">
        <v>424.25555470726306</v>
      </c>
      <c r="S2">
        <v>421.45703251081682</v>
      </c>
    </row>
    <row r="3" spans="1:22" x14ac:dyDescent="0.3">
      <c r="A3">
        <v>1940</v>
      </c>
      <c r="O3">
        <v>536.65328779989352</v>
      </c>
    </row>
    <row r="4" spans="1:22" x14ac:dyDescent="0.3">
      <c r="A4">
        <v>1941</v>
      </c>
      <c r="O4">
        <v>339.68977635910932</v>
      </c>
    </row>
    <row r="5" spans="1:22" x14ac:dyDescent="0.3">
      <c r="A5">
        <v>1942</v>
      </c>
      <c r="O5">
        <v>594.41281609995394</v>
      </c>
    </row>
    <row r="6" spans="1:22" x14ac:dyDescent="0.3">
      <c r="A6">
        <v>1943</v>
      </c>
      <c r="O6">
        <v>60.275200422279518</v>
      </c>
    </row>
    <row r="7" spans="1:22" x14ac:dyDescent="0.3">
      <c r="A7">
        <v>1944</v>
      </c>
    </row>
    <row r="8" spans="1:22" x14ac:dyDescent="0.3">
      <c r="A8">
        <v>1945</v>
      </c>
    </row>
    <row r="9" spans="1:22" x14ac:dyDescent="0.3">
      <c r="A9" t="s">
        <v>23</v>
      </c>
      <c r="V9">
        <f>300*691/2000</f>
        <v>103.65</v>
      </c>
    </row>
    <row r="10" spans="1:22" x14ac:dyDescent="0.3">
      <c r="L10" t="s">
        <v>24</v>
      </c>
      <c r="M10" t="s">
        <v>26</v>
      </c>
      <c r="P10" s="3"/>
      <c r="Q10" s="4"/>
      <c r="R10" s="5"/>
      <c r="V10">
        <f>514*300/2000</f>
        <v>77.099999999999994</v>
      </c>
    </row>
    <row r="11" spans="1:22" x14ac:dyDescent="0.3">
      <c r="A11" t="s">
        <v>14</v>
      </c>
      <c r="B11" t="s">
        <v>15</v>
      </c>
      <c r="C11" t="s">
        <v>22</v>
      </c>
      <c r="D11" t="s">
        <v>21</v>
      </c>
      <c r="E11" s="15" t="s">
        <v>19</v>
      </c>
      <c r="F11" s="15" t="s">
        <v>17</v>
      </c>
      <c r="G11" s="15" t="s">
        <v>18</v>
      </c>
      <c r="H11" s="15" t="s">
        <v>0</v>
      </c>
      <c r="I11" s="15" t="s">
        <v>1</v>
      </c>
      <c r="J11" s="15" t="s">
        <v>20</v>
      </c>
      <c r="L11" t="s">
        <v>19</v>
      </c>
      <c r="M11" s="2">
        <v>425</v>
      </c>
      <c r="P11" s="6"/>
      <c r="Q11" s="7"/>
      <c r="R11" s="8"/>
    </row>
    <row r="12" spans="1:22" x14ac:dyDescent="0.3">
      <c r="A12">
        <v>1940</v>
      </c>
      <c r="B12" t="s">
        <v>10</v>
      </c>
      <c r="C12">
        <v>0</v>
      </c>
      <c r="D12">
        <v>0</v>
      </c>
      <c r="E12" s="15">
        <v>0</v>
      </c>
      <c r="F12" s="15">
        <v>0</v>
      </c>
      <c r="G12" s="15">
        <v>0</v>
      </c>
      <c r="H12" s="15">
        <v>0</v>
      </c>
      <c r="I12" s="15">
        <v>0</v>
      </c>
      <c r="J12" s="15">
        <v>0</v>
      </c>
      <c r="L12" t="s">
        <v>17</v>
      </c>
      <c r="M12" s="2">
        <v>520</v>
      </c>
      <c r="P12" s="6"/>
      <c r="Q12" s="7"/>
      <c r="R12" s="8"/>
      <c r="V12">
        <f>147*2000/691</f>
        <v>425.47033285094068</v>
      </c>
    </row>
    <row r="13" spans="1:22" x14ac:dyDescent="0.3">
      <c r="A13">
        <f t="shared" ref="A13:A17" si="0">A12</f>
        <v>1940</v>
      </c>
      <c r="B13" t="s">
        <v>2</v>
      </c>
      <c r="C13">
        <v>0</v>
      </c>
      <c r="D13">
        <v>0</v>
      </c>
      <c r="E13" s="15">
        <v>0</v>
      </c>
      <c r="F13" s="15">
        <v>0</v>
      </c>
      <c r="G13" s="15">
        <v>0</v>
      </c>
      <c r="H13" s="15">
        <v>0</v>
      </c>
      <c r="I13" s="15">
        <v>0</v>
      </c>
      <c r="J13" s="15">
        <v>0</v>
      </c>
      <c r="L13" t="s">
        <v>18</v>
      </c>
      <c r="M13" s="2">
        <v>340</v>
      </c>
      <c r="P13" s="6"/>
      <c r="Q13" s="7"/>
      <c r="R13" s="8"/>
      <c r="V13">
        <f>109*2000/514</f>
        <v>424.12451361867704</v>
      </c>
    </row>
    <row r="14" spans="1:22" x14ac:dyDescent="0.3">
      <c r="A14">
        <f t="shared" si="0"/>
        <v>1940</v>
      </c>
      <c r="B14" t="s">
        <v>3</v>
      </c>
      <c r="C14">
        <v>0</v>
      </c>
      <c r="D14">
        <v>0</v>
      </c>
      <c r="E14" s="15">
        <v>0</v>
      </c>
      <c r="F14" s="15">
        <v>0</v>
      </c>
      <c r="G14" s="15">
        <v>0</v>
      </c>
      <c r="H14" s="15">
        <v>0</v>
      </c>
      <c r="I14" s="15">
        <v>0</v>
      </c>
      <c r="J14" s="15">
        <v>0</v>
      </c>
      <c r="L14" t="s">
        <v>0</v>
      </c>
      <c r="M14" s="2">
        <v>300</v>
      </c>
      <c r="P14" s="6"/>
      <c r="Q14" s="7"/>
      <c r="R14" s="8"/>
      <c r="V14">
        <f>337*2000/1585</f>
        <v>425.23659305993692</v>
      </c>
    </row>
    <row r="15" spans="1:22" x14ac:dyDescent="0.3">
      <c r="A15">
        <f t="shared" si="0"/>
        <v>1940</v>
      </c>
      <c r="B15" t="s">
        <v>4</v>
      </c>
      <c r="C15">
        <v>0</v>
      </c>
      <c r="D15">
        <v>0</v>
      </c>
      <c r="E15" s="15">
        <v>0</v>
      </c>
      <c r="F15" s="15">
        <v>0</v>
      </c>
      <c r="G15" s="15">
        <v>0</v>
      </c>
      <c r="H15" s="15">
        <v>0</v>
      </c>
      <c r="I15" s="15">
        <v>0</v>
      </c>
      <c r="J15" s="15">
        <v>0</v>
      </c>
      <c r="L15" t="s">
        <v>1</v>
      </c>
      <c r="M15" s="2">
        <v>600</v>
      </c>
      <c r="P15" s="6"/>
      <c r="Q15" s="7"/>
      <c r="R15" s="8"/>
    </row>
    <row r="16" spans="1:22" x14ac:dyDescent="0.3">
      <c r="A16">
        <f t="shared" si="0"/>
        <v>1940</v>
      </c>
      <c r="B16" t="s">
        <v>5</v>
      </c>
      <c r="C16">
        <v>0</v>
      </c>
      <c r="D16">
        <v>0</v>
      </c>
      <c r="E16" s="15">
        <v>0</v>
      </c>
      <c r="F16" s="15">
        <v>0</v>
      </c>
      <c r="G16" s="15">
        <v>0</v>
      </c>
      <c r="H16" s="15">
        <v>0</v>
      </c>
      <c r="I16" s="15">
        <v>0</v>
      </c>
      <c r="J16" s="15">
        <v>0</v>
      </c>
      <c r="L16" t="s">
        <v>20</v>
      </c>
      <c r="M16" s="2">
        <v>60</v>
      </c>
      <c r="P16" s="6"/>
      <c r="Q16" s="7"/>
      <c r="R16" s="8"/>
    </row>
    <row r="17" spans="1:39" x14ac:dyDescent="0.3">
      <c r="A17">
        <f t="shared" si="0"/>
        <v>1940</v>
      </c>
      <c r="B17" t="s">
        <v>6</v>
      </c>
      <c r="C17">
        <v>0</v>
      </c>
      <c r="D17">
        <v>0</v>
      </c>
      <c r="E17" s="15">
        <v>0</v>
      </c>
      <c r="F17" s="15">
        <v>0</v>
      </c>
      <c r="G17" s="15">
        <v>0</v>
      </c>
      <c r="H17" s="15">
        <v>0</v>
      </c>
      <c r="I17" s="15">
        <v>0</v>
      </c>
      <c r="J17" s="15">
        <v>0</v>
      </c>
      <c r="P17" s="6"/>
      <c r="Q17" s="7"/>
      <c r="R17" s="8"/>
    </row>
    <row r="18" spans="1:39" x14ac:dyDescent="0.3">
      <c r="A18">
        <v>1941</v>
      </c>
      <c r="B18" t="s">
        <v>12</v>
      </c>
      <c r="C18">
        <v>323</v>
      </c>
      <c r="D18">
        <v>1521</v>
      </c>
      <c r="E18" s="15">
        <v>1521</v>
      </c>
      <c r="F18" s="15">
        <v>0</v>
      </c>
      <c r="G18" s="15">
        <v>0</v>
      </c>
      <c r="H18" s="15">
        <v>0</v>
      </c>
      <c r="I18" s="15">
        <v>0</v>
      </c>
      <c r="J18" s="15">
        <v>0</v>
      </c>
      <c r="P18" s="6"/>
      <c r="Q18" s="7"/>
      <c r="R18" s="8"/>
    </row>
    <row r="19" spans="1:39" x14ac:dyDescent="0.3">
      <c r="A19">
        <f t="shared" ref="A19:A29" si="1">A18</f>
        <v>1941</v>
      </c>
      <c r="B19" t="s">
        <v>7</v>
      </c>
      <c r="C19">
        <v>0</v>
      </c>
      <c r="D19">
        <v>0</v>
      </c>
      <c r="E19" s="15">
        <v>0</v>
      </c>
      <c r="F19" s="15">
        <v>0</v>
      </c>
      <c r="G19" s="15">
        <v>0</v>
      </c>
      <c r="H19" s="15">
        <v>0</v>
      </c>
      <c r="I19" s="15">
        <v>0</v>
      </c>
      <c r="J19" s="15">
        <v>0</v>
      </c>
      <c r="P19" s="6"/>
      <c r="Q19" s="7"/>
      <c r="R19" s="8"/>
    </row>
    <row r="20" spans="1:39" x14ac:dyDescent="0.3">
      <c r="A20">
        <f t="shared" si="1"/>
        <v>1941</v>
      </c>
      <c r="B20" t="s">
        <v>8</v>
      </c>
      <c r="C20">
        <v>0</v>
      </c>
      <c r="D20">
        <v>0</v>
      </c>
      <c r="E20" s="15">
        <v>0</v>
      </c>
      <c r="F20" s="15">
        <v>0</v>
      </c>
      <c r="G20" s="15">
        <v>0</v>
      </c>
      <c r="H20" s="15">
        <v>0</v>
      </c>
      <c r="I20" s="15">
        <v>0</v>
      </c>
      <c r="J20" s="15">
        <v>0</v>
      </c>
      <c r="P20" s="6"/>
      <c r="Q20" s="7"/>
      <c r="R20" s="8"/>
    </row>
    <row r="21" spans="1:39" x14ac:dyDescent="0.3">
      <c r="A21">
        <f t="shared" si="1"/>
        <v>1941</v>
      </c>
      <c r="B21" t="s">
        <v>9</v>
      </c>
      <c r="C21">
        <v>0</v>
      </c>
      <c r="D21">
        <v>0</v>
      </c>
      <c r="E21" s="15">
        <v>0</v>
      </c>
      <c r="F21" s="15">
        <v>0</v>
      </c>
      <c r="G21" s="15">
        <v>0</v>
      </c>
      <c r="H21" s="15">
        <v>0</v>
      </c>
      <c r="I21" s="15">
        <v>0</v>
      </c>
      <c r="J21" s="15">
        <v>0</v>
      </c>
      <c r="P21" s="6"/>
      <c r="Q21" s="7"/>
      <c r="R21" s="8"/>
    </row>
    <row r="22" spans="1:39" x14ac:dyDescent="0.3">
      <c r="A22">
        <f>A21</f>
        <v>1941</v>
      </c>
      <c r="B22" t="s">
        <v>13</v>
      </c>
      <c r="C22">
        <v>0</v>
      </c>
      <c r="D22">
        <v>0</v>
      </c>
      <c r="E22" s="15">
        <v>0</v>
      </c>
      <c r="F22" s="15">
        <v>0</v>
      </c>
      <c r="G22" s="15">
        <v>0</v>
      </c>
      <c r="H22" s="15">
        <v>0</v>
      </c>
      <c r="I22" s="15">
        <v>0</v>
      </c>
      <c r="J22" s="15">
        <v>0</v>
      </c>
      <c r="P22" s="6"/>
      <c r="Q22" s="7"/>
      <c r="R22" s="8"/>
    </row>
    <row r="23" spans="1:39" x14ac:dyDescent="0.3">
      <c r="A23">
        <f>A22</f>
        <v>1941</v>
      </c>
      <c r="B23" t="s">
        <v>11</v>
      </c>
      <c r="C23">
        <v>0</v>
      </c>
      <c r="D23">
        <v>0</v>
      </c>
      <c r="E23" s="15">
        <v>0</v>
      </c>
      <c r="F23" s="15">
        <v>0</v>
      </c>
      <c r="G23" s="15">
        <v>0</v>
      </c>
      <c r="H23" s="15">
        <v>0</v>
      </c>
      <c r="I23" s="15">
        <v>0</v>
      </c>
      <c r="J23" s="15">
        <v>0</v>
      </c>
      <c r="P23" s="6"/>
      <c r="Q23" s="7"/>
      <c r="R23" s="8"/>
    </row>
    <row r="24" spans="1:39" x14ac:dyDescent="0.3">
      <c r="A24">
        <f>A21</f>
        <v>1941</v>
      </c>
      <c r="B24" t="s">
        <v>10</v>
      </c>
      <c r="C24">
        <v>147</v>
      </c>
      <c r="D24">
        <v>691</v>
      </c>
      <c r="E24" s="15">
        <v>691</v>
      </c>
      <c r="F24" s="15">
        <v>0</v>
      </c>
      <c r="G24" s="15">
        <v>0</v>
      </c>
      <c r="H24" s="15">
        <v>0</v>
      </c>
      <c r="I24" s="15">
        <v>0</v>
      </c>
      <c r="J24" s="15">
        <v>0</v>
      </c>
      <c r="P24" s="6"/>
      <c r="Q24" s="7"/>
      <c r="R24" s="8"/>
    </row>
    <row r="25" spans="1:39" x14ac:dyDescent="0.3">
      <c r="A25">
        <f t="shared" si="1"/>
        <v>1941</v>
      </c>
      <c r="B25" t="s">
        <v>2</v>
      </c>
      <c r="C25">
        <v>109</v>
      </c>
      <c r="D25">
        <v>514</v>
      </c>
      <c r="E25" s="15">
        <v>514</v>
      </c>
      <c r="F25" s="15">
        <v>0</v>
      </c>
      <c r="G25" s="15">
        <v>0</v>
      </c>
      <c r="H25" s="15">
        <v>0</v>
      </c>
      <c r="I25" s="15">
        <v>0</v>
      </c>
      <c r="J25" s="15">
        <v>0</v>
      </c>
      <c r="M25" t="s">
        <v>16</v>
      </c>
      <c r="P25" s="6"/>
      <c r="Q25" s="7"/>
      <c r="R25" s="8"/>
    </row>
    <row r="26" spans="1:39" x14ac:dyDescent="0.3">
      <c r="A26">
        <f t="shared" si="1"/>
        <v>1941</v>
      </c>
      <c r="B26" t="s">
        <v>3</v>
      </c>
      <c r="C26">
        <v>337</v>
      </c>
      <c r="D26">
        <v>1585</v>
      </c>
      <c r="E26" s="15">
        <v>1585</v>
      </c>
      <c r="F26" s="15">
        <v>0</v>
      </c>
      <c r="G26" s="15">
        <v>0</v>
      </c>
      <c r="H26" s="15">
        <v>0</v>
      </c>
      <c r="I26" s="15">
        <v>0</v>
      </c>
      <c r="J26" s="15">
        <v>0</v>
      </c>
      <c r="M26" t="s">
        <v>39</v>
      </c>
      <c r="P26" s="6"/>
      <c r="Q26" s="7"/>
      <c r="R26" s="8"/>
    </row>
    <row r="27" spans="1:39" x14ac:dyDescent="0.3">
      <c r="A27">
        <f t="shared" si="1"/>
        <v>1941</v>
      </c>
      <c r="B27" t="s">
        <v>4</v>
      </c>
      <c r="C27">
        <v>820</v>
      </c>
      <c r="D27">
        <v>3857</v>
      </c>
      <c r="E27" s="15">
        <v>3857</v>
      </c>
      <c r="F27" s="15">
        <v>0</v>
      </c>
      <c r="G27" s="15">
        <v>0</v>
      </c>
      <c r="H27" s="15">
        <v>0</v>
      </c>
      <c r="I27" s="15">
        <v>0</v>
      </c>
      <c r="J27" s="15">
        <v>0</v>
      </c>
      <c r="M27" t="s">
        <v>40</v>
      </c>
      <c r="P27" s="9"/>
      <c r="Q27" s="10"/>
      <c r="R27" s="11"/>
    </row>
    <row r="28" spans="1:39" x14ac:dyDescent="0.3">
      <c r="A28">
        <f t="shared" si="1"/>
        <v>1941</v>
      </c>
      <c r="B28" t="s">
        <v>5</v>
      </c>
      <c r="C28">
        <v>800</v>
      </c>
      <c r="D28">
        <v>3764</v>
      </c>
      <c r="E28" s="15">
        <v>3764</v>
      </c>
      <c r="F28" s="15">
        <v>0</v>
      </c>
      <c r="G28" s="15">
        <v>0</v>
      </c>
      <c r="H28" s="15">
        <v>0</v>
      </c>
      <c r="I28" s="15">
        <v>0</v>
      </c>
      <c r="J28" s="15">
        <v>0</v>
      </c>
      <c r="M28" t="s">
        <v>38</v>
      </c>
    </row>
    <row r="29" spans="1:39" x14ac:dyDescent="0.3">
      <c r="A29">
        <f t="shared" si="1"/>
        <v>1941</v>
      </c>
      <c r="B29" t="s">
        <v>6</v>
      </c>
      <c r="C29">
        <v>1109</v>
      </c>
      <c r="D29">
        <v>5220</v>
      </c>
      <c r="E29" s="15">
        <v>5220</v>
      </c>
      <c r="F29" s="15">
        <v>0</v>
      </c>
      <c r="G29" s="15">
        <v>0</v>
      </c>
      <c r="H29" s="15">
        <v>0</v>
      </c>
      <c r="I29" s="15">
        <v>0</v>
      </c>
      <c r="J29" s="15">
        <v>0</v>
      </c>
      <c r="M29" t="s">
        <v>13</v>
      </c>
      <c r="AI29">
        <v>9761</v>
      </c>
      <c r="AJ29">
        <v>0</v>
      </c>
      <c r="AK29">
        <v>3506</v>
      </c>
      <c r="AL29">
        <v>153</v>
      </c>
      <c r="AM29">
        <v>32500</v>
      </c>
    </row>
    <row r="30" spans="1:39" x14ac:dyDescent="0.3">
      <c r="A30">
        <v>1942</v>
      </c>
      <c r="B30" t="s">
        <v>12</v>
      </c>
      <c r="C30">
        <v>1147</v>
      </c>
      <c r="D30">
        <v>5092</v>
      </c>
      <c r="E30" s="15">
        <v>4351</v>
      </c>
      <c r="F30" s="15">
        <v>0</v>
      </c>
      <c r="G30" s="15">
        <v>0</v>
      </c>
      <c r="H30" s="15">
        <v>0</v>
      </c>
      <c r="I30" s="15">
        <v>741</v>
      </c>
      <c r="J30" s="15">
        <v>0</v>
      </c>
      <c r="M30" t="s">
        <v>42</v>
      </c>
      <c r="AI30">
        <v>4306</v>
      </c>
      <c r="AJ30">
        <v>0</v>
      </c>
      <c r="AK30">
        <v>4449</v>
      </c>
      <c r="AL30">
        <v>605</v>
      </c>
      <c r="AM30">
        <v>30000</v>
      </c>
    </row>
    <row r="31" spans="1:39" x14ac:dyDescent="0.3">
      <c r="A31">
        <f t="shared" ref="A31:A41" si="2">A30</f>
        <v>1942</v>
      </c>
      <c r="B31" t="s">
        <v>7</v>
      </c>
      <c r="C31">
        <v>1520</v>
      </c>
      <c r="D31">
        <v>6973</v>
      </c>
      <c r="E31" s="15">
        <v>6536</v>
      </c>
      <c r="F31" s="15">
        <v>0</v>
      </c>
      <c r="G31" s="15">
        <v>0</v>
      </c>
      <c r="H31" s="15">
        <v>0</v>
      </c>
      <c r="I31" s="15">
        <v>437</v>
      </c>
      <c r="J31" s="15">
        <v>0</v>
      </c>
      <c r="M31" t="s">
        <v>33</v>
      </c>
      <c r="AI31">
        <v>1766</v>
      </c>
      <c r="AJ31">
        <v>242</v>
      </c>
      <c r="AK31">
        <v>9589</v>
      </c>
      <c r="AL31">
        <v>1476</v>
      </c>
      <c r="AM31">
        <v>30000</v>
      </c>
    </row>
    <row r="32" spans="1:39" x14ac:dyDescent="0.3">
      <c r="A32">
        <f t="shared" si="2"/>
        <v>1942</v>
      </c>
      <c r="B32" t="s">
        <v>8</v>
      </c>
      <c r="C32">
        <v>2938</v>
      </c>
      <c r="D32">
        <v>12736</v>
      </c>
      <c r="E32" s="15">
        <v>10085</v>
      </c>
      <c r="F32" s="15">
        <v>0</v>
      </c>
      <c r="G32" s="15">
        <v>0</v>
      </c>
      <c r="H32" s="15">
        <v>0</v>
      </c>
      <c r="I32" s="15">
        <v>2651</v>
      </c>
      <c r="J32" s="15">
        <v>0</v>
      </c>
      <c r="M32" t="s">
        <v>31</v>
      </c>
      <c r="AI32">
        <v>3508</v>
      </c>
      <c r="AJ32">
        <v>336</v>
      </c>
      <c r="AK32">
        <v>6670</v>
      </c>
      <c r="AL32">
        <v>1466</v>
      </c>
      <c r="AM32">
        <v>30000</v>
      </c>
    </row>
    <row r="33" spans="1:39" x14ac:dyDescent="0.3">
      <c r="A33">
        <f t="shared" si="2"/>
        <v>1942</v>
      </c>
      <c r="B33" t="s">
        <v>9</v>
      </c>
      <c r="C33">
        <v>3546</v>
      </c>
      <c r="D33">
        <v>15460</v>
      </c>
      <c r="E33" s="15">
        <v>12478</v>
      </c>
      <c r="F33" s="15">
        <v>0</v>
      </c>
      <c r="G33" s="15">
        <v>0</v>
      </c>
      <c r="H33" s="15">
        <v>0</v>
      </c>
      <c r="I33" s="15">
        <v>2982</v>
      </c>
      <c r="J33" s="15">
        <v>0</v>
      </c>
      <c r="M33" t="s">
        <v>36</v>
      </c>
      <c r="AI33">
        <v>764</v>
      </c>
      <c r="AJ33">
        <v>222</v>
      </c>
      <c r="AK33">
        <v>7995</v>
      </c>
      <c r="AL33">
        <v>2031</v>
      </c>
      <c r="AM33">
        <v>35100</v>
      </c>
    </row>
    <row r="34" spans="1:39" x14ac:dyDescent="0.3">
      <c r="A34">
        <f t="shared" si="2"/>
        <v>1942</v>
      </c>
      <c r="B34" t="s">
        <v>13</v>
      </c>
      <c r="C34">
        <v>2518</v>
      </c>
      <c r="D34">
        <v>10596</v>
      </c>
      <c r="E34" s="15">
        <v>7549</v>
      </c>
      <c r="F34" s="15">
        <v>0</v>
      </c>
      <c r="G34" s="15">
        <v>0</v>
      </c>
      <c r="H34" s="15">
        <v>0</v>
      </c>
      <c r="I34" s="15">
        <v>3047</v>
      </c>
      <c r="J34" s="15">
        <v>0</v>
      </c>
      <c r="M34" t="s">
        <v>35</v>
      </c>
    </row>
    <row r="35" spans="1:39" x14ac:dyDescent="0.3">
      <c r="A35">
        <f t="shared" si="2"/>
        <v>1942</v>
      </c>
      <c r="B35" t="s">
        <v>11</v>
      </c>
      <c r="C35">
        <v>3461</v>
      </c>
      <c r="D35">
        <v>14955</v>
      </c>
      <c r="E35" s="15">
        <v>11720</v>
      </c>
      <c r="F35" s="15">
        <v>0</v>
      </c>
      <c r="G35" s="15">
        <v>0</v>
      </c>
      <c r="H35" s="15">
        <v>0</v>
      </c>
      <c r="I35" s="15">
        <v>3235</v>
      </c>
      <c r="J35" s="15">
        <v>0</v>
      </c>
      <c r="M35" t="s">
        <v>34</v>
      </c>
      <c r="AJ35">
        <v>2000</v>
      </c>
    </row>
    <row r="36" spans="1:39" x14ac:dyDescent="0.3">
      <c r="A36">
        <f t="shared" si="2"/>
        <v>1942</v>
      </c>
      <c r="B36" t="s">
        <v>10</v>
      </c>
      <c r="C36">
        <v>4548</v>
      </c>
      <c r="D36">
        <v>18932</v>
      </c>
      <c r="E36" s="15">
        <v>12932</v>
      </c>
      <c r="F36" s="15">
        <v>0</v>
      </c>
      <c r="G36" s="15">
        <v>0</v>
      </c>
      <c r="H36" s="15">
        <v>0</v>
      </c>
      <c r="I36" s="15">
        <v>6000</v>
      </c>
      <c r="J36" s="15">
        <v>0</v>
      </c>
      <c r="M36" t="s">
        <v>32</v>
      </c>
      <c r="AI36">
        <v>3691</v>
      </c>
    </row>
    <row r="37" spans="1:39" x14ac:dyDescent="0.3">
      <c r="A37">
        <f t="shared" si="2"/>
        <v>1942</v>
      </c>
      <c r="B37" t="s">
        <v>2</v>
      </c>
      <c r="C37">
        <v>2084</v>
      </c>
      <c r="D37">
        <v>8666</v>
      </c>
      <c r="E37" s="15">
        <v>5887</v>
      </c>
      <c r="F37" s="15">
        <v>0</v>
      </c>
      <c r="G37" s="15">
        <v>0</v>
      </c>
      <c r="H37" s="15">
        <v>0</v>
      </c>
      <c r="I37" s="15">
        <v>2779</v>
      </c>
      <c r="J37" s="15">
        <v>0</v>
      </c>
      <c r="AI37">
        <v>2753</v>
      </c>
    </row>
    <row r="38" spans="1:39" x14ac:dyDescent="0.3">
      <c r="A38">
        <f t="shared" si="2"/>
        <v>1942</v>
      </c>
      <c r="B38" t="s">
        <v>3</v>
      </c>
      <c r="C38">
        <v>1756</v>
      </c>
      <c r="D38">
        <v>8168</v>
      </c>
      <c r="E38" s="15">
        <v>7940</v>
      </c>
      <c r="F38" s="15">
        <v>0</v>
      </c>
      <c r="G38" s="15">
        <v>0</v>
      </c>
      <c r="H38" s="15">
        <v>0</v>
      </c>
      <c r="I38" s="15">
        <v>228</v>
      </c>
      <c r="J38" s="15">
        <v>0</v>
      </c>
      <c r="AI38">
        <v>3411</v>
      </c>
    </row>
    <row r="39" spans="1:39" x14ac:dyDescent="0.3">
      <c r="A39">
        <f t="shared" si="2"/>
        <v>1942</v>
      </c>
      <c r="B39" t="s">
        <v>4</v>
      </c>
      <c r="C39">
        <v>1889</v>
      </c>
      <c r="D39">
        <v>8429</v>
      </c>
      <c r="E39" s="15">
        <v>7314</v>
      </c>
      <c r="F39" s="15">
        <v>0</v>
      </c>
      <c r="G39" s="15">
        <v>0</v>
      </c>
      <c r="H39" s="15">
        <v>0</v>
      </c>
      <c r="I39" s="15">
        <v>1115</v>
      </c>
      <c r="J39" s="15">
        <v>0</v>
      </c>
      <c r="AI39">
        <v>3307</v>
      </c>
    </row>
    <row r="40" spans="1:39" x14ac:dyDescent="0.3">
      <c r="A40">
        <f t="shared" si="2"/>
        <v>1942</v>
      </c>
      <c r="B40" t="s">
        <v>5</v>
      </c>
      <c r="C40">
        <v>3832</v>
      </c>
      <c r="D40">
        <v>16788</v>
      </c>
      <c r="E40" s="15">
        <v>13768</v>
      </c>
      <c r="F40" s="15">
        <v>0</v>
      </c>
      <c r="G40" s="15">
        <v>0</v>
      </c>
      <c r="H40" s="15">
        <v>0</v>
      </c>
      <c r="I40" s="15">
        <v>3020</v>
      </c>
      <c r="J40" s="15">
        <v>0</v>
      </c>
      <c r="AI40">
        <v>3241</v>
      </c>
    </row>
    <row r="41" spans="1:39" x14ac:dyDescent="0.3">
      <c r="A41">
        <f t="shared" si="2"/>
        <v>1942</v>
      </c>
      <c r="B41" t="s">
        <v>6</v>
      </c>
      <c r="C41">
        <v>3135</v>
      </c>
      <c r="D41">
        <v>14091</v>
      </c>
      <c r="E41" s="15">
        <v>12537</v>
      </c>
      <c r="F41" s="15">
        <v>0</v>
      </c>
      <c r="G41" s="15">
        <v>0</v>
      </c>
      <c r="H41" s="15">
        <v>0</v>
      </c>
      <c r="I41" s="15">
        <v>1554</v>
      </c>
      <c r="J41" s="15">
        <v>144</v>
      </c>
      <c r="W41">
        <f>73*2000/485</f>
        <v>301.03092783505156</v>
      </c>
    </row>
    <row r="42" spans="1:39" x14ac:dyDescent="0.3">
      <c r="A42">
        <v>1943</v>
      </c>
      <c r="B42" t="s">
        <v>12</v>
      </c>
      <c r="C42">
        <v>2816</v>
      </c>
      <c r="D42">
        <v>12650</v>
      </c>
      <c r="E42" s="15">
        <v>11437</v>
      </c>
      <c r="F42" s="15">
        <v>0</v>
      </c>
      <c r="G42" s="15">
        <v>0</v>
      </c>
      <c r="H42" s="15">
        <v>0</v>
      </c>
      <c r="I42" s="15">
        <v>1213</v>
      </c>
      <c r="J42" s="15">
        <v>726</v>
      </c>
      <c r="AJ42" cm="1">
        <f t="array" ref="AJ42:AJ46">MMULT(MINVERSE(_mA),_mB)*2000</f>
        <v>424.25555470726306</v>
      </c>
    </row>
    <row r="43" spans="1:39" x14ac:dyDescent="0.3">
      <c r="A43">
        <f t="shared" ref="A43:A53" si="3">A42</f>
        <v>1943</v>
      </c>
      <c r="B43" t="s">
        <v>7</v>
      </c>
      <c r="C43">
        <v>1537</v>
      </c>
      <c r="D43">
        <v>6229</v>
      </c>
      <c r="E43" s="15">
        <v>4048</v>
      </c>
      <c r="F43" s="15">
        <v>0</v>
      </c>
      <c r="G43" s="15">
        <v>289</v>
      </c>
      <c r="H43" s="15">
        <v>0</v>
      </c>
      <c r="I43" s="15">
        <v>1892</v>
      </c>
      <c r="J43" s="15">
        <v>2000</v>
      </c>
      <c r="AJ43">
        <v>536.65328779989352</v>
      </c>
    </row>
    <row r="44" spans="1:39" x14ac:dyDescent="0.3">
      <c r="A44">
        <f t="shared" si="3"/>
        <v>1943</v>
      </c>
      <c r="B44" t="s">
        <v>8</v>
      </c>
      <c r="C44">
        <v>2307</v>
      </c>
      <c r="D44">
        <v>8299</v>
      </c>
      <c r="E44" s="15">
        <v>4837</v>
      </c>
      <c r="F44" s="15">
        <v>0</v>
      </c>
      <c r="G44" s="15">
        <v>1727</v>
      </c>
      <c r="H44" s="15">
        <v>0</v>
      </c>
      <c r="I44" s="15">
        <v>1735</v>
      </c>
      <c r="J44" s="15">
        <v>15496</v>
      </c>
      <c r="AJ44">
        <v>339.68977635910932</v>
      </c>
    </row>
    <row r="45" spans="1:39" x14ac:dyDescent="0.3">
      <c r="A45">
        <f t="shared" si="3"/>
        <v>1943</v>
      </c>
      <c r="B45" t="s">
        <v>9</v>
      </c>
      <c r="C45">
        <v>5619</v>
      </c>
      <c r="D45">
        <v>20183</v>
      </c>
      <c r="E45" s="15">
        <v>17592</v>
      </c>
      <c r="F45" s="15">
        <v>0</v>
      </c>
      <c r="G45" s="15">
        <v>742</v>
      </c>
      <c r="H45" s="15">
        <v>0</v>
      </c>
      <c r="I45" s="15">
        <v>1849</v>
      </c>
      <c r="J45" s="15">
        <v>40000</v>
      </c>
      <c r="AJ45">
        <v>594.41281609995394</v>
      </c>
    </row>
    <row r="46" spans="1:39" ht="14.25" customHeight="1" x14ac:dyDescent="0.3">
      <c r="A46">
        <f t="shared" si="3"/>
        <v>1943</v>
      </c>
      <c r="B46" t="s">
        <v>13</v>
      </c>
      <c r="C46">
        <v>2698</v>
      </c>
      <c r="D46">
        <v>7197</v>
      </c>
      <c r="E46" s="15">
        <v>2926</v>
      </c>
      <c r="F46" s="15">
        <v>0</v>
      </c>
      <c r="G46" s="15">
        <v>3113</v>
      </c>
      <c r="H46" s="15">
        <v>0</v>
      </c>
      <c r="I46" s="15">
        <v>1158</v>
      </c>
      <c r="J46" s="15">
        <v>40000</v>
      </c>
      <c r="AJ46">
        <v>60.275200422279518</v>
      </c>
    </row>
    <row r="47" spans="1:39" ht="33" customHeight="1" x14ac:dyDescent="0.3">
      <c r="A47">
        <f t="shared" si="3"/>
        <v>1943</v>
      </c>
      <c r="B47" t="s">
        <v>11</v>
      </c>
      <c r="C47">
        <v>3930</v>
      </c>
      <c r="D47">
        <v>14835</v>
      </c>
      <c r="E47" s="15">
        <v>10334</v>
      </c>
      <c r="F47" s="15">
        <v>0</v>
      </c>
      <c r="G47" s="15">
        <v>4066</v>
      </c>
      <c r="H47" s="15">
        <v>0</v>
      </c>
      <c r="I47" s="15">
        <v>435</v>
      </c>
      <c r="J47" s="15">
        <v>30396</v>
      </c>
    </row>
    <row r="48" spans="1:39" x14ac:dyDescent="0.3">
      <c r="A48">
        <f t="shared" si="3"/>
        <v>1943</v>
      </c>
      <c r="B48" t="s">
        <v>10</v>
      </c>
      <c r="C48">
        <v>4877</v>
      </c>
      <c r="D48">
        <v>17951</v>
      </c>
      <c r="E48" s="15">
        <v>8962</v>
      </c>
      <c r="F48" s="15">
        <v>0</v>
      </c>
      <c r="G48" s="15">
        <v>4800</v>
      </c>
      <c r="H48" s="15">
        <v>0</v>
      </c>
      <c r="I48" s="15">
        <v>4189</v>
      </c>
      <c r="J48" s="15">
        <v>30000</v>
      </c>
    </row>
    <row r="49" spans="1:10" x14ac:dyDescent="0.3">
      <c r="A49">
        <f t="shared" si="3"/>
        <v>1943</v>
      </c>
      <c r="B49" t="s">
        <v>2</v>
      </c>
      <c r="C49">
        <v>4455</v>
      </c>
      <c r="D49">
        <v>12163</v>
      </c>
      <c r="E49" s="15">
        <v>8432</v>
      </c>
      <c r="F49" s="15">
        <v>0</v>
      </c>
      <c r="G49" s="15">
        <v>1113</v>
      </c>
      <c r="H49" s="15">
        <v>0</v>
      </c>
      <c r="I49" s="15">
        <v>2618</v>
      </c>
      <c r="J49" s="15">
        <v>56300</v>
      </c>
    </row>
    <row r="50" spans="1:10" x14ac:dyDescent="0.3">
      <c r="A50">
        <f t="shared" si="3"/>
        <v>1943</v>
      </c>
      <c r="B50" t="s">
        <v>3</v>
      </c>
      <c r="C50">
        <v>3691</v>
      </c>
      <c r="D50">
        <v>13420</v>
      </c>
      <c r="E50" s="15">
        <v>9761</v>
      </c>
      <c r="F50" s="15">
        <v>0</v>
      </c>
      <c r="G50" s="15">
        <v>3506</v>
      </c>
      <c r="H50" s="15">
        <v>0</v>
      </c>
      <c r="I50" s="15">
        <v>153</v>
      </c>
      <c r="J50" s="15">
        <v>32500</v>
      </c>
    </row>
    <row r="51" spans="1:10" x14ac:dyDescent="0.3">
      <c r="A51">
        <f t="shared" si="3"/>
        <v>1943</v>
      </c>
      <c r="B51" t="s">
        <v>4</v>
      </c>
      <c r="C51">
        <v>2753</v>
      </c>
      <c r="D51">
        <v>9360</v>
      </c>
      <c r="E51" s="15">
        <v>4306</v>
      </c>
      <c r="F51" s="15">
        <v>0</v>
      </c>
      <c r="G51" s="15">
        <v>4449</v>
      </c>
      <c r="H51" s="15">
        <v>0</v>
      </c>
      <c r="I51" s="15">
        <v>605</v>
      </c>
      <c r="J51" s="15">
        <v>30000</v>
      </c>
    </row>
    <row r="52" spans="1:10" x14ac:dyDescent="0.3">
      <c r="A52">
        <f t="shared" si="3"/>
        <v>1943</v>
      </c>
      <c r="B52" t="s">
        <v>5</v>
      </c>
      <c r="C52">
        <v>3411</v>
      </c>
      <c r="D52">
        <v>13073</v>
      </c>
      <c r="E52" s="15">
        <v>1766</v>
      </c>
      <c r="F52" s="15">
        <v>242</v>
      </c>
      <c r="G52" s="15">
        <v>9589</v>
      </c>
      <c r="H52" s="15">
        <v>0</v>
      </c>
      <c r="I52" s="15">
        <v>1476</v>
      </c>
      <c r="J52" s="15">
        <v>30000</v>
      </c>
    </row>
    <row r="53" spans="1:10" x14ac:dyDescent="0.3">
      <c r="A53">
        <f t="shared" si="3"/>
        <v>1943</v>
      </c>
      <c r="B53" t="s">
        <v>6</v>
      </c>
      <c r="C53">
        <v>3307</v>
      </c>
      <c r="D53">
        <v>11980</v>
      </c>
      <c r="E53" s="15">
        <v>3508</v>
      </c>
      <c r="F53" s="15">
        <v>336</v>
      </c>
      <c r="G53" s="15">
        <v>6670</v>
      </c>
      <c r="H53" s="15">
        <v>0</v>
      </c>
      <c r="I53" s="15">
        <v>1466</v>
      </c>
      <c r="J53" s="15">
        <v>30000</v>
      </c>
    </row>
    <row r="54" spans="1:10" x14ac:dyDescent="0.3">
      <c r="A54">
        <v>1944</v>
      </c>
      <c r="B54" t="s">
        <v>12</v>
      </c>
      <c r="C54">
        <v>3241</v>
      </c>
      <c r="D54">
        <v>11010</v>
      </c>
      <c r="E54" s="15">
        <v>764</v>
      </c>
      <c r="F54" s="15">
        <v>222</v>
      </c>
      <c r="G54" s="15">
        <v>7993</v>
      </c>
      <c r="H54" s="15">
        <v>0</v>
      </c>
      <c r="I54" s="15">
        <v>2031</v>
      </c>
      <c r="J54" s="15">
        <v>35100</v>
      </c>
    </row>
    <row r="55" spans="1:10" x14ac:dyDescent="0.3">
      <c r="A55">
        <f t="shared" ref="A55:A65" si="4">A54</f>
        <v>1944</v>
      </c>
      <c r="B55" t="s">
        <v>7</v>
      </c>
      <c r="C55">
        <v>2255</v>
      </c>
      <c r="D55">
        <v>6890</v>
      </c>
      <c r="E55" s="15">
        <v>0</v>
      </c>
      <c r="F55" s="15">
        <v>375</v>
      </c>
      <c r="G55" s="15">
        <v>6515</v>
      </c>
      <c r="H55" s="15">
        <v>0</v>
      </c>
      <c r="I55" s="15">
        <v>0</v>
      </c>
      <c r="J55" s="15">
        <v>35000</v>
      </c>
    </row>
    <row r="56" spans="1:10" x14ac:dyDescent="0.3">
      <c r="A56">
        <f t="shared" si="4"/>
        <v>1944</v>
      </c>
      <c r="B56" t="s">
        <v>8</v>
      </c>
      <c r="C56">
        <v>2646</v>
      </c>
      <c r="D56">
        <v>10275</v>
      </c>
      <c r="E56" s="15">
        <v>0</v>
      </c>
      <c r="F56" s="15">
        <v>1431</v>
      </c>
      <c r="G56" s="15">
        <v>8844</v>
      </c>
      <c r="H56" s="15">
        <v>0</v>
      </c>
      <c r="I56" s="15">
        <v>0</v>
      </c>
      <c r="J56" s="15">
        <v>25671</v>
      </c>
    </row>
    <row r="57" spans="1:10" x14ac:dyDescent="0.3">
      <c r="A57">
        <f t="shared" si="4"/>
        <v>1944</v>
      </c>
      <c r="B57" t="s">
        <v>9</v>
      </c>
      <c r="C57">
        <v>2265</v>
      </c>
      <c r="D57">
        <v>8944</v>
      </c>
      <c r="E57" s="15">
        <v>0</v>
      </c>
      <c r="F57" s="15">
        <v>419</v>
      </c>
      <c r="G57" s="15">
        <v>8525</v>
      </c>
      <c r="H57" s="15">
        <v>0</v>
      </c>
      <c r="I57" s="15">
        <v>0</v>
      </c>
      <c r="J57" s="15">
        <v>23547</v>
      </c>
    </row>
    <row r="58" spans="1:10" x14ac:dyDescent="0.3">
      <c r="A58">
        <f t="shared" si="4"/>
        <v>1944</v>
      </c>
      <c r="B58" t="s">
        <v>13</v>
      </c>
      <c r="C58">
        <v>2333</v>
      </c>
      <c r="D58">
        <v>10194</v>
      </c>
      <c r="E58" s="15">
        <v>0</v>
      </c>
      <c r="F58" s="15">
        <v>602</v>
      </c>
      <c r="G58" s="15">
        <v>9592</v>
      </c>
      <c r="H58" s="15">
        <v>0</v>
      </c>
      <c r="I58" s="15">
        <v>0</v>
      </c>
      <c r="J58" s="15">
        <v>18208</v>
      </c>
    </row>
    <row r="59" spans="1:10" x14ac:dyDescent="0.3">
      <c r="A59">
        <f t="shared" si="4"/>
        <v>1944</v>
      </c>
      <c r="B59" t="s">
        <v>11</v>
      </c>
      <c r="C59">
        <v>4092</v>
      </c>
      <c r="D59">
        <v>17550</v>
      </c>
      <c r="E59" s="15">
        <v>0</v>
      </c>
      <c r="F59" s="15">
        <v>2789</v>
      </c>
      <c r="G59" s="15">
        <v>14761</v>
      </c>
      <c r="H59" s="15">
        <v>0</v>
      </c>
      <c r="I59" s="15">
        <v>0</v>
      </c>
      <c r="J59" s="15">
        <v>28573</v>
      </c>
    </row>
    <row r="60" spans="1:10" x14ac:dyDescent="0.3">
      <c r="A60">
        <f t="shared" si="4"/>
        <v>1944</v>
      </c>
      <c r="B60" t="s">
        <v>10</v>
      </c>
      <c r="C60">
        <v>3774</v>
      </c>
      <c r="D60">
        <v>16196</v>
      </c>
      <c r="E60" s="15">
        <v>0</v>
      </c>
      <c r="F60" s="15">
        <v>4673</v>
      </c>
      <c r="G60" s="15">
        <v>11523</v>
      </c>
      <c r="H60" s="15">
        <v>0</v>
      </c>
      <c r="I60" s="15">
        <v>0</v>
      </c>
      <c r="J60" s="15">
        <v>20011</v>
      </c>
    </row>
    <row r="61" spans="1:10" x14ac:dyDescent="0.3">
      <c r="A61">
        <f t="shared" si="4"/>
        <v>1944</v>
      </c>
      <c r="B61" t="s">
        <v>2</v>
      </c>
      <c r="C61">
        <v>5322</v>
      </c>
      <c r="D61">
        <v>22748</v>
      </c>
      <c r="E61" s="15">
        <v>0</v>
      </c>
      <c r="F61" s="15">
        <v>9492</v>
      </c>
      <c r="G61" s="15">
        <v>13256</v>
      </c>
      <c r="H61" s="15">
        <v>0</v>
      </c>
      <c r="I61" s="15">
        <v>0</v>
      </c>
      <c r="J61" s="15">
        <v>20012</v>
      </c>
    </row>
    <row r="62" spans="1:10" x14ac:dyDescent="0.3">
      <c r="A62" s="15">
        <f t="shared" si="4"/>
        <v>1944</v>
      </c>
      <c r="B62" s="15" t="s">
        <v>3</v>
      </c>
      <c r="C62" s="15">
        <v>4393</v>
      </c>
      <c r="D62" s="15">
        <v>19343</v>
      </c>
      <c r="E62" s="15">
        <v>0</v>
      </c>
      <c r="F62" s="15">
        <v>9647</v>
      </c>
      <c r="G62" s="15">
        <v>9696</v>
      </c>
      <c r="H62" s="15">
        <v>0</v>
      </c>
      <c r="I62" s="15">
        <v>0</v>
      </c>
      <c r="J62" s="15">
        <v>7881</v>
      </c>
    </row>
    <row r="63" spans="1:10" x14ac:dyDescent="0.3">
      <c r="A63">
        <f t="shared" si="4"/>
        <v>1944</v>
      </c>
      <c r="B63" t="s">
        <v>4</v>
      </c>
      <c r="C63">
        <v>3987</v>
      </c>
      <c r="D63">
        <v>18967</v>
      </c>
      <c r="E63" s="15">
        <v>0</v>
      </c>
      <c r="F63" s="15">
        <v>8475</v>
      </c>
      <c r="G63" s="15">
        <v>10492</v>
      </c>
      <c r="H63" s="15">
        <v>0</v>
      </c>
      <c r="I63" s="15">
        <v>0</v>
      </c>
      <c r="J63" s="15">
        <v>0</v>
      </c>
    </row>
    <row r="64" spans="1:10" x14ac:dyDescent="0.3">
      <c r="A64">
        <f t="shared" si="4"/>
        <v>1944</v>
      </c>
      <c r="B64" t="s">
        <v>5</v>
      </c>
      <c r="C64">
        <v>3057</v>
      </c>
      <c r="D64">
        <v>14233</v>
      </c>
      <c r="E64" s="15">
        <v>0</v>
      </c>
      <c r="F64" s="15">
        <v>7077</v>
      </c>
      <c r="G64" s="15">
        <v>7156</v>
      </c>
      <c r="H64" s="15">
        <v>0</v>
      </c>
      <c r="I64" s="15">
        <v>0</v>
      </c>
      <c r="J64" s="15">
        <v>0</v>
      </c>
    </row>
    <row r="65" spans="1:10" s="15" customFormat="1" x14ac:dyDescent="0.3">
      <c r="A65" s="15">
        <f t="shared" si="4"/>
        <v>1944</v>
      </c>
      <c r="B65" s="15" t="s">
        <v>6</v>
      </c>
      <c r="C65" s="15">
        <v>2834</v>
      </c>
      <c r="D65" s="15">
        <v>13302</v>
      </c>
      <c r="E65" s="15">
        <v>0</v>
      </c>
      <c r="F65" s="15">
        <v>6366</v>
      </c>
      <c r="G65" s="15">
        <v>6936</v>
      </c>
      <c r="H65" s="15">
        <v>0</v>
      </c>
      <c r="I65" s="15">
        <v>0</v>
      </c>
      <c r="J65" s="15">
        <v>0</v>
      </c>
    </row>
    <row r="66" spans="1:10" x14ac:dyDescent="0.3">
      <c r="A66">
        <v>1945</v>
      </c>
      <c r="B66" t="s">
        <v>16</v>
      </c>
      <c r="C66">
        <v>2474</v>
      </c>
      <c r="D66">
        <v>11092</v>
      </c>
      <c r="E66" s="15">
        <v>0</v>
      </c>
      <c r="F66" s="15">
        <v>6535</v>
      </c>
      <c r="G66" s="15">
        <v>4557</v>
      </c>
      <c r="H66" s="15">
        <v>0</v>
      </c>
      <c r="I66" s="15">
        <v>0</v>
      </c>
      <c r="J66" s="15">
        <v>0</v>
      </c>
    </row>
    <row r="67" spans="1:10" x14ac:dyDescent="0.3">
      <c r="A67">
        <f t="shared" ref="A67:A73" si="5">A66</f>
        <v>1945</v>
      </c>
      <c r="B67" t="s">
        <v>7</v>
      </c>
      <c r="C67">
        <v>1739</v>
      </c>
      <c r="D67">
        <v>7661</v>
      </c>
      <c r="E67" s="15">
        <v>0</v>
      </c>
      <c r="F67" s="15">
        <v>4855</v>
      </c>
      <c r="G67" s="15">
        <v>2806</v>
      </c>
      <c r="H67" s="15">
        <v>0</v>
      </c>
      <c r="I67" s="15">
        <v>0</v>
      </c>
      <c r="J67" s="15">
        <v>0</v>
      </c>
    </row>
    <row r="68" spans="1:10" x14ac:dyDescent="0.3">
      <c r="A68">
        <f t="shared" si="5"/>
        <v>1945</v>
      </c>
      <c r="B68" t="s">
        <v>8</v>
      </c>
      <c r="C68">
        <v>1465</v>
      </c>
      <c r="D68">
        <v>7203</v>
      </c>
      <c r="E68" s="15">
        <v>0</v>
      </c>
      <c r="F68" s="15">
        <v>3003</v>
      </c>
      <c r="G68" s="15">
        <v>2700</v>
      </c>
      <c r="H68" s="15">
        <v>1500</v>
      </c>
      <c r="I68" s="15">
        <v>0</v>
      </c>
      <c r="J68" s="15">
        <v>0</v>
      </c>
    </row>
    <row r="69" spans="1:10" x14ac:dyDescent="0.3">
      <c r="A69">
        <f t="shared" si="5"/>
        <v>1945</v>
      </c>
      <c r="B69" t="s">
        <v>9</v>
      </c>
      <c r="C69">
        <v>1997</v>
      </c>
      <c r="D69">
        <v>9612</v>
      </c>
      <c r="E69" s="15">
        <v>0</v>
      </c>
      <c r="F69" s="15">
        <v>4812</v>
      </c>
      <c r="G69" s="15">
        <v>1300</v>
      </c>
      <c r="H69" s="15">
        <v>3500</v>
      </c>
      <c r="I69" s="15">
        <v>0</v>
      </c>
      <c r="J69" s="15">
        <v>0</v>
      </c>
    </row>
    <row r="70" spans="1:10" x14ac:dyDescent="0.3">
      <c r="A70">
        <f t="shared" si="5"/>
        <v>1945</v>
      </c>
      <c r="B70" t="s">
        <v>13</v>
      </c>
      <c r="C70">
        <v>1373</v>
      </c>
      <c r="D70">
        <v>7098</v>
      </c>
      <c r="E70" s="15">
        <v>0</v>
      </c>
      <c r="F70" s="15">
        <v>2298</v>
      </c>
      <c r="G70" s="15">
        <v>2800</v>
      </c>
      <c r="H70" s="15">
        <v>2000</v>
      </c>
      <c r="I70" s="15">
        <v>0</v>
      </c>
      <c r="J70" s="15">
        <v>0</v>
      </c>
    </row>
    <row r="71" spans="1:10" x14ac:dyDescent="0.3">
      <c r="A71">
        <f t="shared" si="5"/>
        <v>1945</v>
      </c>
      <c r="B71" t="s">
        <v>11</v>
      </c>
      <c r="C71">
        <v>1359</v>
      </c>
      <c r="D71">
        <v>7155</v>
      </c>
      <c r="E71" s="15">
        <v>0</v>
      </c>
      <c r="F71" s="15">
        <v>2355</v>
      </c>
      <c r="G71" s="15">
        <v>1300</v>
      </c>
      <c r="H71" s="15">
        <v>3500</v>
      </c>
      <c r="I71" s="15">
        <v>0</v>
      </c>
      <c r="J71" s="15">
        <v>0</v>
      </c>
    </row>
    <row r="72" spans="1:10" x14ac:dyDescent="0.3">
      <c r="A72">
        <f t="shared" si="5"/>
        <v>1945</v>
      </c>
      <c r="B72" t="s">
        <v>10</v>
      </c>
      <c r="C72">
        <v>636</v>
      </c>
      <c r="D72">
        <v>4094</v>
      </c>
      <c r="E72" s="15">
        <v>0</v>
      </c>
      <c r="F72" s="15">
        <v>0</v>
      </c>
      <c r="G72" s="15">
        <v>1094</v>
      </c>
      <c r="H72" s="15">
        <v>3000</v>
      </c>
      <c r="I72" s="15">
        <v>0</v>
      </c>
      <c r="J72" s="15">
        <v>0</v>
      </c>
    </row>
    <row r="73" spans="1:10" x14ac:dyDescent="0.3">
      <c r="A73">
        <f t="shared" si="5"/>
        <v>1945</v>
      </c>
      <c r="B73" t="s">
        <v>2</v>
      </c>
      <c r="C73">
        <v>73</v>
      </c>
      <c r="D73">
        <v>485</v>
      </c>
      <c r="E73" s="15">
        <v>0</v>
      </c>
      <c r="F73" s="15">
        <v>0</v>
      </c>
      <c r="G73" s="15">
        <v>0</v>
      </c>
      <c r="H73" s="15">
        <v>485</v>
      </c>
      <c r="I73" s="15">
        <v>0</v>
      </c>
      <c r="J73" s="15">
        <v>0</v>
      </c>
    </row>
  </sheetData>
  <pageMargins left="0.7" right="0.7" top="0.75" bottom="0.75" header="0.3" footer="0.3"/>
  <pageSetup orientation="portrait" horizontalDpi="0" verticalDpi="0" r:id="rId3"/>
  <drawing r:id="rId4"/>
  <legacyDrawing r:id="rId5"/>
  <tableParts count="2"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6F3DD-25DE-45EB-87F7-1FC360B48D44}">
  <dimension ref="A1:K26"/>
  <sheetViews>
    <sheetView topLeftCell="A3" workbookViewId="0">
      <selection activeCell="H7" sqref="H7:H12"/>
    </sheetView>
    <sheetView workbookViewId="1">
      <selection activeCell="M6" sqref="M6"/>
    </sheetView>
  </sheetViews>
  <sheetFormatPr defaultColWidth="9.296875" defaultRowHeight="13.8" x14ac:dyDescent="0.3"/>
  <sheetData>
    <row r="1" spans="1:11" ht="14.4" x14ac:dyDescent="0.3">
      <c r="A1" s="18" t="s">
        <v>30</v>
      </c>
      <c r="B1" s="17" t="s">
        <v>29</v>
      </c>
      <c r="C1" s="17"/>
      <c r="D1" s="17"/>
    </row>
    <row r="2" spans="1:11" ht="14.4" x14ac:dyDescent="0.3">
      <c r="A2" s="18" t="s">
        <v>28</v>
      </c>
      <c r="B2" s="17" t="s">
        <v>49</v>
      </c>
      <c r="C2" s="17"/>
      <c r="D2" s="17"/>
    </row>
    <row r="3" spans="1:11" ht="14.4" x14ac:dyDescent="0.3">
      <c r="A3" s="18" t="s">
        <v>27</v>
      </c>
      <c r="B3" s="17" t="str">
        <f>TEXT(DATE(2023,5,6),"dd-mmm-yyyy")</f>
        <v>06-May-2023</v>
      </c>
      <c r="C3" s="17"/>
      <c r="D3" s="17"/>
    </row>
    <row r="4" spans="1:11" ht="12.75" customHeight="1" x14ac:dyDescent="0.3"/>
    <row r="5" spans="1:11" ht="14.4" x14ac:dyDescent="0.3"/>
    <row r="6" spans="1:11" ht="15" thickBot="1" x14ac:dyDescent="0.35">
      <c r="B6" s="21" t="s">
        <v>50</v>
      </c>
      <c r="C6" s="21"/>
      <c r="D6" s="21"/>
      <c r="E6" s="21"/>
      <c r="F6" s="21"/>
      <c r="G6" s="21"/>
      <c r="H6" s="21" t="s">
        <v>51</v>
      </c>
      <c r="I6" s="21" t="s">
        <v>52</v>
      </c>
      <c r="J6" s="21" t="s">
        <v>53</v>
      </c>
      <c r="K6" s="21" t="s">
        <v>48</v>
      </c>
    </row>
    <row r="7" spans="1:11" ht="15" thickTop="1" x14ac:dyDescent="0.3">
      <c r="B7" s="19">
        <v>4048</v>
      </c>
      <c r="C7" s="19">
        <v>0</v>
      </c>
      <c r="D7" s="19">
        <v>289</v>
      </c>
      <c r="E7" s="19">
        <v>0</v>
      </c>
      <c r="F7" s="19">
        <v>1892</v>
      </c>
      <c r="G7" s="19">
        <v>2000</v>
      </c>
      <c r="H7" s="14">
        <v>425.12808413832857</v>
      </c>
      <c r="I7" cm="1">
        <f t="array" ref="I7:I24">MMULT(_mF,_mEst)/2000</f>
        <v>1537.2093795043577</v>
      </c>
      <c r="J7">
        <v>1537</v>
      </c>
      <c r="K7" s="20">
        <f>ABS(I7-J7)</f>
        <v>0.20937950435768471</v>
      </c>
    </row>
    <row r="8" spans="1:11" ht="14.4" x14ac:dyDescent="0.3">
      <c r="B8" s="19">
        <v>4837</v>
      </c>
      <c r="C8" s="19">
        <v>0</v>
      </c>
      <c r="D8" s="19">
        <v>1727</v>
      </c>
      <c r="E8" s="19">
        <v>0</v>
      </c>
      <c r="F8" s="19">
        <v>1735</v>
      </c>
      <c r="G8" s="19">
        <v>15496</v>
      </c>
      <c r="H8" s="14">
        <v>519.64745942286868</v>
      </c>
      <c r="I8">
        <v>2306.967093733228</v>
      </c>
      <c r="J8">
        <v>2307</v>
      </c>
      <c r="K8" s="20">
        <f t="shared" ref="K8:K24" si="0">ABS(I8-J8)</f>
        <v>3.2906266771988157E-2</v>
      </c>
    </row>
    <row r="9" spans="1:11" ht="14.4" x14ac:dyDescent="0.3">
      <c r="B9" s="19">
        <v>17592</v>
      </c>
      <c r="C9" s="19">
        <v>0</v>
      </c>
      <c r="D9" s="19">
        <v>742</v>
      </c>
      <c r="E9" s="19">
        <v>0</v>
      </c>
      <c r="F9" s="19">
        <v>1849</v>
      </c>
      <c r="G9" s="19">
        <v>40000</v>
      </c>
      <c r="H9" s="14">
        <v>340.12272433515824</v>
      </c>
      <c r="I9">
        <v>5619.525430456586</v>
      </c>
      <c r="J9">
        <v>5619</v>
      </c>
      <c r="K9" s="20">
        <f t="shared" si="0"/>
        <v>0.5254304565860366</v>
      </c>
    </row>
    <row r="10" spans="1:11" ht="14.4" x14ac:dyDescent="0.3">
      <c r="B10" s="19">
        <v>2926</v>
      </c>
      <c r="C10" s="19">
        <v>0</v>
      </c>
      <c r="D10" s="19">
        <v>3113</v>
      </c>
      <c r="E10" s="19">
        <v>0</v>
      </c>
      <c r="F10" s="19">
        <v>1158</v>
      </c>
      <c r="G10" s="19">
        <v>40000</v>
      </c>
      <c r="H10" s="14">
        <v>300.28676143207326</v>
      </c>
      <c r="I10">
        <v>2697.9606516559707</v>
      </c>
      <c r="J10">
        <v>2698</v>
      </c>
      <c r="K10" s="20">
        <f t="shared" si="0"/>
        <v>3.9348344029349391E-2</v>
      </c>
    </row>
    <row r="11" spans="1:11" ht="14.4" x14ac:dyDescent="0.3">
      <c r="B11" s="19">
        <v>10334</v>
      </c>
      <c r="C11" s="19">
        <v>0</v>
      </c>
      <c r="D11" s="19">
        <v>4066</v>
      </c>
      <c r="E11" s="19">
        <v>0</v>
      </c>
      <c r="F11" s="19">
        <v>435</v>
      </c>
      <c r="G11" s="19">
        <v>30396</v>
      </c>
      <c r="H11" s="14">
        <v>600.04638933019373</v>
      </c>
      <c r="I11">
        <v>3929.8659743378889</v>
      </c>
      <c r="J11">
        <v>3930</v>
      </c>
      <c r="K11" s="20">
        <f t="shared" si="0"/>
        <v>0.13402566211107114</v>
      </c>
    </row>
    <row r="12" spans="1:11" ht="14.4" x14ac:dyDescent="0.3">
      <c r="B12" s="19">
        <v>8962</v>
      </c>
      <c r="C12" s="19">
        <v>0</v>
      </c>
      <c r="D12" s="19">
        <v>4800</v>
      </c>
      <c r="E12" s="19">
        <v>0</v>
      </c>
      <c r="F12" s="19">
        <v>4189</v>
      </c>
      <c r="G12" s="19">
        <v>30000</v>
      </c>
      <c r="H12" s="14">
        <v>59.958519235586998</v>
      </c>
      <c r="I12">
        <v>4877.468434414126</v>
      </c>
      <c r="J12">
        <v>4877</v>
      </c>
      <c r="K12" s="20">
        <f t="shared" si="0"/>
        <v>0.4684344141260226</v>
      </c>
    </row>
    <row r="13" spans="1:11" ht="14.4" x14ac:dyDescent="0.3">
      <c r="B13" s="19">
        <v>8432</v>
      </c>
      <c r="C13" s="19">
        <v>0</v>
      </c>
      <c r="D13" s="19">
        <v>1113</v>
      </c>
      <c r="E13" s="19">
        <v>0</v>
      </c>
      <c r="F13" s="19">
        <v>2618</v>
      </c>
      <c r="G13" s="19">
        <v>56300</v>
      </c>
      <c r="I13">
        <v>4454.9113389347067</v>
      </c>
      <c r="J13">
        <v>4455</v>
      </c>
      <c r="K13" s="20">
        <f t="shared" si="0"/>
        <v>8.8661065293308639E-2</v>
      </c>
    </row>
    <row r="14" spans="1:11" ht="14.4" x14ac:dyDescent="0.3">
      <c r="B14" s="19">
        <v>9761</v>
      </c>
      <c r="C14" s="19">
        <v>0</v>
      </c>
      <c r="D14" s="19">
        <v>3506</v>
      </c>
      <c r="E14" s="19">
        <v>0</v>
      </c>
      <c r="F14" s="19">
        <v>153</v>
      </c>
      <c r="G14" s="19">
        <v>32500</v>
      </c>
      <c r="I14">
        <v>3691.3022367586941</v>
      </c>
      <c r="J14">
        <v>3691</v>
      </c>
      <c r="K14" s="20">
        <f t="shared" si="0"/>
        <v>0.30223675869410727</v>
      </c>
    </row>
    <row r="15" spans="1:11" ht="14.4" x14ac:dyDescent="0.3">
      <c r="B15" s="19">
        <v>4306</v>
      </c>
      <c r="C15" s="19">
        <v>0</v>
      </c>
      <c r="D15" s="19">
        <v>4449</v>
      </c>
      <c r="E15" s="19">
        <v>0</v>
      </c>
      <c r="F15" s="19">
        <v>605</v>
      </c>
      <c r="G15" s="19">
        <v>30000</v>
      </c>
      <c r="I15">
        <v>2752.7955867395694</v>
      </c>
      <c r="J15">
        <v>2753</v>
      </c>
      <c r="K15" s="20">
        <f t="shared" si="0"/>
        <v>0.20441326043055597</v>
      </c>
    </row>
    <row r="16" spans="1:11" ht="14.4" x14ac:dyDescent="0.3">
      <c r="B16" s="19">
        <v>1766</v>
      </c>
      <c r="C16" s="19">
        <v>242</v>
      </c>
      <c r="D16" s="19">
        <v>9589</v>
      </c>
      <c r="E16" s="19">
        <v>0</v>
      </c>
      <c r="F16" s="19">
        <v>1476</v>
      </c>
      <c r="G16" s="19">
        <v>30000</v>
      </c>
      <c r="I16">
        <v>3411.1958665687152</v>
      </c>
      <c r="J16">
        <v>3411</v>
      </c>
      <c r="K16" s="20">
        <f t="shared" si="0"/>
        <v>0.1958665687152461</v>
      </c>
    </row>
    <row r="17" spans="2:11" ht="14.4" x14ac:dyDescent="0.3">
      <c r="B17" s="19">
        <v>3508</v>
      </c>
      <c r="C17" s="19">
        <v>336</v>
      </c>
      <c r="D17" s="19">
        <v>6670</v>
      </c>
      <c r="E17" s="19">
        <v>0</v>
      </c>
      <c r="F17" s="19">
        <v>1466</v>
      </c>
      <c r="G17" s="19">
        <v>30000</v>
      </c>
      <c r="I17">
        <v>3306.4965103322602</v>
      </c>
      <c r="J17">
        <v>3307</v>
      </c>
      <c r="K17" s="20">
        <f t="shared" si="0"/>
        <v>0.50348966773981374</v>
      </c>
    </row>
    <row r="18" spans="2:11" ht="14.4" x14ac:dyDescent="0.3">
      <c r="B18" s="19">
        <v>764</v>
      </c>
      <c r="C18" s="19">
        <v>222</v>
      </c>
      <c r="D18" s="19">
        <v>7993</v>
      </c>
      <c r="E18" s="19">
        <v>0</v>
      </c>
      <c r="F18" s="19">
        <v>2031</v>
      </c>
      <c r="G18" s="19">
        <v>35100</v>
      </c>
      <c r="I18">
        <v>3240.9993848916033</v>
      </c>
      <c r="J18">
        <v>3241</v>
      </c>
      <c r="K18" s="20">
        <f t="shared" si="0"/>
        <v>6.1510839668699191E-4</v>
      </c>
    </row>
    <row r="19" spans="2:11" ht="14.4" x14ac:dyDescent="0.3">
      <c r="B19" s="19">
        <v>0</v>
      </c>
      <c r="C19" s="19">
        <v>3003</v>
      </c>
      <c r="D19" s="19">
        <v>2700</v>
      </c>
      <c r="E19" s="19">
        <v>1500</v>
      </c>
      <c r="F19" s="19">
        <v>0</v>
      </c>
      <c r="G19" s="19">
        <v>0</v>
      </c>
      <c r="I19">
        <v>1464.6314092499561</v>
      </c>
      <c r="J19">
        <v>1465</v>
      </c>
      <c r="K19" s="20">
        <f t="shared" si="0"/>
        <v>0.36859075004394981</v>
      </c>
    </row>
    <row r="20" spans="2:11" ht="14.4" x14ac:dyDescent="0.3">
      <c r="B20" s="19">
        <v>0</v>
      </c>
      <c r="C20" s="19">
        <v>4812</v>
      </c>
      <c r="D20" s="19">
        <v>1300</v>
      </c>
      <c r="E20" s="19">
        <v>3500</v>
      </c>
      <c r="F20" s="19">
        <v>0</v>
      </c>
      <c r="G20" s="19">
        <v>0</v>
      </c>
      <c r="I20">
        <v>1996.8533906954028</v>
      </c>
      <c r="J20">
        <v>1997</v>
      </c>
      <c r="K20" s="20">
        <f t="shared" si="0"/>
        <v>0.14660930459717747</v>
      </c>
    </row>
    <row r="21" spans="2:11" ht="14.4" x14ac:dyDescent="0.3">
      <c r="B21" s="19">
        <v>0</v>
      </c>
      <c r="C21" s="19">
        <v>2298</v>
      </c>
      <c r="D21" s="19">
        <v>2800</v>
      </c>
      <c r="E21" s="19">
        <v>2000</v>
      </c>
      <c r="F21" s="19">
        <v>0</v>
      </c>
      <c r="G21" s="19">
        <v>0</v>
      </c>
      <c r="I21">
        <v>1373.5335063781711</v>
      </c>
      <c r="J21">
        <v>1373</v>
      </c>
      <c r="K21" s="20">
        <f t="shared" si="0"/>
        <v>0.53350637817106872</v>
      </c>
    </row>
    <row r="22" spans="2:11" ht="14.4" x14ac:dyDescent="0.3">
      <c r="B22" s="19">
        <v>0</v>
      </c>
      <c r="C22" s="19">
        <v>2355</v>
      </c>
      <c r="D22" s="19">
        <v>1300</v>
      </c>
      <c r="E22" s="19">
        <v>3500</v>
      </c>
      <c r="F22" s="19">
        <v>0</v>
      </c>
      <c r="G22" s="19">
        <v>0</v>
      </c>
      <c r="I22">
        <v>1358.4664867944089</v>
      </c>
      <c r="J22">
        <v>1359</v>
      </c>
      <c r="K22" s="20">
        <f t="shared" si="0"/>
        <v>0.53351320559113447</v>
      </c>
    </row>
    <row r="23" spans="2:11" ht="14.4" x14ac:dyDescent="0.3">
      <c r="B23" s="19">
        <v>0</v>
      </c>
      <c r="C23" s="19">
        <v>0</v>
      </c>
      <c r="D23" s="19">
        <v>1094</v>
      </c>
      <c r="E23" s="19">
        <v>3000</v>
      </c>
      <c r="F23" s="19">
        <v>0</v>
      </c>
      <c r="G23" s="19">
        <v>0</v>
      </c>
      <c r="I23">
        <v>636.47727235944149</v>
      </c>
      <c r="J23">
        <v>636</v>
      </c>
      <c r="K23" s="20">
        <f t="shared" si="0"/>
        <v>0.47727235944148561</v>
      </c>
    </row>
    <row r="24" spans="2:11" ht="14.4" x14ac:dyDescent="0.3">
      <c r="B24" s="19">
        <v>0</v>
      </c>
      <c r="C24" s="19">
        <v>0</v>
      </c>
      <c r="D24" s="19">
        <v>0</v>
      </c>
      <c r="E24" s="19">
        <v>485</v>
      </c>
      <c r="F24" s="19">
        <v>0</v>
      </c>
      <c r="G24" s="19">
        <v>0</v>
      </c>
      <c r="I24">
        <v>72.819539647277765</v>
      </c>
      <c r="J24">
        <v>73</v>
      </c>
      <c r="K24" s="20">
        <f t="shared" si="0"/>
        <v>0.18046035272223548</v>
      </c>
    </row>
    <row r="25" spans="2:11" ht="14.4" x14ac:dyDescent="0.3">
      <c r="K25" s="22">
        <f>MAX(K7:K24)</f>
        <v>0.53351320559113447</v>
      </c>
    </row>
    <row r="26" spans="2:11" ht="14.4" x14ac:dyDescent="0.3"/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3ABC3F87-9DE6-450A-8336-361CB85BCCA9}">
  <ds:schemaRefs/>
</ds:datastoreItem>
</file>

<file path=customXml/itemProps2.xml><?xml version="1.0" encoding="utf-8"?>
<ds:datastoreItem xmlns:ds="http://schemas.openxmlformats.org/officeDocument/2006/customXml" ds:itemID="{38AC4BAD-FE10-49F9-8E6E-89DF3C343087}">
  <ds:schemaRefs/>
</ds:datastoreItem>
</file>

<file path=customXml/itemProps3.xml><?xml version="1.0" encoding="utf-8"?>
<ds:datastoreItem xmlns:ds="http://schemas.openxmlformats.org/officeDocument/2006/customXml" ds:itemID="{0AAD118F-67A7-405B-8CA9-EFB8858DD89A}">
  <ds:schemaRefs/>
</ds:datastoreItem>
</file>

<file path=customXml/itemProps4.xml><?xml version="1.0" encoding="utf-8"?>
<ds:datastoreItem xmlns:ds="http://schemas.openxmlformats.org/officeDocument/2006/customXml" ds:itemID="{F83066C2-69B3-4C7C-9F2C-C22865AEB7CA}">
  <ds:schemaRefs/>
</ds:datastoreItem>
</file>

<file path=customXml/itemProps5.xml><?xml version="1.0" encoding="utf-8"?>
<ds:datastoreItem xmlns:ds="http://schemas.openxmlformats.org/officeDocument/2006/customXml" ds:itemID="{F41823C2-C625-46BD-BC9B-D381191B64A7}">
  <ds:schemaRefs/>
</ds:datastoreItem>
</file>

<file path=customXml/itemProps6.xml><?xml version="1.0" encoding="utf-8"?>
<ds:datastoreItem xmlns:ds="http://schemas.openxmlformats.org/officeDocument/2006/customXml" ds:itemID="{21249708-857F-4CE7-895C-3B51F71B0585}">
  <ds:schemaRefs/>
</ds:datastoreItem>
</file>

<file path=customXml/itemProps7.xml><?xml version="1.0" encoding="utf-8"?>
<ds:datastoreItem xmlns:ds="http://schemas.openxmlformats.org/officeDocument/2006/customXml" ds:itemID="{98E3256E-CD9A-480B-B59F-B8FBC8FED574}">
  <ds:schemaRefs/>
</ds:datastoreItem>
</file>

<file path=customXml/itemProps8.xml><?xml version="1.0" encoding="utf-8"?>
<ds:datastoreItem xmlns:ds="http://schemas.openxmlformats.org/officeDocument/2006/customXml" ds:itemID="{A75725A0-01FB-4765-90ED-6774C7BD4FE2}">
  <ds:schemaRefs/>
</ds:datastoreItem>
</file>

<file path=customXml/itemProps9.xml><?xml version="1.0" encoding="utf-8"?>
<ds:datastoreItem xmlns:ds="http://schemas.openxmlformats.org/officeDocument/2006/customXml" ds:itemID="{FCDFF53E-92F1-441D-BDBA-A83907C16EDE}">
  <ds:schemaRefs/>
</ds:datastoreItem>
</file>

<file path=customXml/itemProps10.xml><?xml version="1.0" encoding="utf-8"?>
<ds:datastoreItem xmlns:ds="http://schemas.openxmlformats.org/officeDocument/2006/customXml" ds:itemID="{586DFC11-C027-4345-AB7A-C08C2017B5B2}">
  <ds:schemaRefs/>
</ds:datastoreItem>
</file>

<file path=customXml/itemProps11.xml><?xml version="1.0" encoding="utf-8"?>
<ds:datastoreItem xmlns:ds="http://schemas.openxmlformats.org/officeDocument/2006/customXml" ds:itemID="{B454B9B1-0F94-45DE-8598-839661795126}">
  <ds:schemaRefs/>
</ds:datastoreItem>
</file>

<file path=customXml/itemProps12.xml><?xml version="1.0" encoding="utf-8"?>
<ds:datastoreItem xmlns:ds="http://schemas.openxmlformats.org/officeDocument/2006/customXml" ds:itemID="{9AEE54B5-BDCE-4241-8195-7F3962E7A9D8}">
  <ds:schemaRefs/>
</ds:datastoreItem>
</file>

<file path=customXml/itemProps13.xml><?xml version="1.0" encoding="utf-8"?>
<ds:datastoreItem xmlns:ds="http://schemas.openxmlformats.org/officeDocument/2006/customXml" ds:itemID="{95E4EACD-E4A1-4858-98D0-39F80948A23D}">
  <ds:schemaRefs/>
</ds:datastoreItem>
</file>

<file path=customXml/itemProps14.xml><?xml version="1.0" encoding="utf-8"?>
<ds:datastoreItem xmlns:ds="http://schemas.openxmlformats.org/officeDocument/2006/customXml" ds:itemID="{BF8DBD1B-EADC-496C-8D19-2E63923F9216}">
  <ds:schemaRefs/>
</ds:datastoreItem>
</file>

<file path=customXml/itemProps15.xml><?xml version="1.0" encoding="utf-8"?>
<ds:datastoreItem xmlns:ds="http://schemas.openxmlformats.org/officeDocument/2006/customXml" ds:itemID="{60BACE51-4E8C-4A1A-9CBD-4693C22B5DFA}">
  <ds:schemaRefs/>
</ds:datastoreItem>
</file>

<file path=customXml/itemProps16.xml><?xml version="1.0" encoding="utf-8"?>
<ds:datastoreItem xmlns:ds="http://schemas.openxmlformats.org/officeDocument/2006/customXml" ds:itemID="{C0CCA9B7-E557-4B7D-8313-519D4DB90116}">
  <ds:schemaRefs/>
</ds:datastoreItem>
</file>

<file path=customXml/itemProps17.xml><?xml version="1.0" encoding="utf-8"?>
<ds:datastoreItem xmlns:ds="http://schemas.openxmlformats.org/officeDocument/2006/customXml" ds:itemID="{7F081257-B2BC-4216-B96A-ADC45BFBE4CA}">
  <ds:schemaRefs/>
</ds:datastoreItem>
</file>

<file path=customXml/itemProps18.xml><?xml version="1.0" encoding="utf-8"?>
<ds:datastoreItem xmlns:ds="http://schemas.openxmlformats.org/officeDocument/2006/customXml" ds:itemID="{B59EB11D-4CD2-4D28-91B1-69563BE00198}">
  <ds:schemaRefs/>
</ds:datastoreItem>
</file>

<file path=customXml/itemProps19.xml><?xml version="1.0" encoding="utf-8"?>
<ds:datastoreItem xmlns:ds="http://schemas.openxmlformats.org/officeDocument/2006/customXml" ds:itemID="{8EDA493F-7BAD-4BF3-BCD4-DBE395FC6429}">
  <ds:schemaRefs/>
</ds:datastoreItem>
</file>

<file path=customXml/itemProps20.xml><?xml version="1.0" encoding="utf-8"?>
<ds:datastoreItem xmlns:ds="http://schemas.openxmlformats.org/officeDocument/2006/customXml" ds:itemID="{ED55FC0F-AC12-4D8D-AAB9-B6B5FB4EAEFF}">
  <ds:schemaRefs/>
</ds:datastoreItem>
</file>

<file path=customXml/itemProps21.xml><?xml version="1.0" encoding="utf-8"?>
<ds:datastoreItem xmlns:ds="http://schemas.openxmlformats.org/officeDocument/2006/customXml" ds:itemID="{B619E6DF-983C-45B2-ADC6-1C3580FC60A2}">
  <ds:schemaRefs/>
</ds:datastoreItem>
</file>

<file path=customXml/itemProps22.xml><?xml version="1.0" encoding="utf-8"?>
<ds:datastoreItem xmlns:ds="http://schemas.openxmlformats.org/officeDocument/2006/customXml" ds:itemID="{38FC2FFC-72EE-4EF8-A2BD-5344B02AB182}">
  <ds:schemaRefs/>
</ds:datastoreItem>
</file>

<file path=customXml/itemProps23.xml><?xml version="1.0" encoding="utf-8"?>
<ds:datastoreItem xmlns:ds="http://schemas.openxmlformats.org/officeDocument/2006/customXml" ds:itemID="{B94A018D-8C1B-4600-AC6C-AFAB961C99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_tCrossCheck</vt:lpstr>
      <vt:lpstr>Raw</vt:lpstr>
      <vt:lpstr>Sheet1</vt:lpstr>
      <vt:lpstr>_mA</vt:lpstr>
      <vt:lpstr>_mB</vt:lpstr>
      <vt:lpstr>_mEst</vt:lpstr>
      <vt:lpstr>_mF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2023-05-05T03:05:38Z</dcterms:created>
  <dcterms:modified xsi:type="dcterms:W3CDTF">2023-05-06T14:57:51Z</dcterms:modified>
</cp:coreProperties>
</file>