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3D0C245D-123C-4430-8051-B542E0346DDB}"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EDA" sheetId="2" r:id="rId2"/>
    <sheet name="PQ_Alt" sheetId="3" r:id="rId3"/>
    <sheet name="Alt_PQ" sheetId="7" r:id="rId4"/>
  </sheets>
  <definedNames>
    <definedName name="_xlnm._FilterDatabase" localSheetId="1" hidden="1">EDA!$B$2:$D$41</definedName>
    <definedName name="_nC">EDA!$G$3:$G$13</definedName>
    <definedName name="_nQ">EDA!$D$3:$D$41</definedName>
    <definedName name="_nSC">EDA!$C$3:$C$41</definedName>
    <definedName name="_nStates">EDA!$H$3:$H$13</definedName>
    <definedName name="ExternalData_2" localSheetId="2" hidden="1">PQ_Alt!$J$10:$K$15</definedName>
    <definedName name="fn">_xlfn.LAMBDA(_xlpm.c,_xlpm.d,INDEX(_xlfn._xlws.FILTER(EDA!$F$3:$H$13,(_nC=_xlpm.c)*(EDA!$F$3:$F$13&gt;_xlpm.d),TODAY()),1,))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9" i="2" l="1" a="1"/>
  <c r="O9" i="2" s="1"/>
  <c r="M9" i="2"/>
  <c r="M10" i="2"/>
  <c r="M11" i="2"/>
  <c r="M12" i="2"/>
  <c r="M13" i="2"/>
  <c r="N3" i="2" a="1"/>
  <c r="O34" i="2" a="1"/>
  <c r="O34" i="2" s="1"/>
  <c r="O33" i="2" a="1"/>
  <c r="O33" i="2" s="1"/>
  <c r="O31" i="2" a="1"/>
  <c r="O31" i="2" s="1"/>
  <c r="O27" i="2" a="1"/>
  <c r="O27" i="2" s="1"/>
  <c r="O28" i="2" a="1"/>
  <c r="O28" i="2" s="1"/>
  <c r="O20" i="2" a="1"/>
  <c r="O20" i="2" s="1"/>
  <c r="O24" i="2" a="1"/>
  <c r="O24" i="2" s="1"/>
  <c r="O23" i="2" a="1"/>
  <c r="O23" i="2" s="1"/>
  <c r="I23" i="2" a="1"/>
  <c r="I23" i="2" s="1"/>
  <c r="O18" i="2" a="1"/>
  <c r="O18" i="2" s="1"/>
  <c r="O17" i="2" a="1"/>
  <c r="O17" i="2" s="1"/>
  <c r="O19" i="2" a="1"/>
  <c r="O19" i="2" s="1"/>
  <c r="G18" i="3" a="1"/>
  <c r="G18" i="3" s="1"/>
  <c r="I17" i="2" a="1"/>
  <c r="I17" i="2" s="1"/>
  <c r="N3" i="2" l="1"/>
  <c r="Q3" i="2" s="1" a="1"/>
  <c r="Q3" i="2" s="1"/>
  <c r="O29" i="2"/>
  <c r="O35" i="2"/>
  <c r="O25" i="2"/>
  <c r="O21" i="2"/>
  <c r="T3" i="2" l="1" a="1"/>
  <c r="T3" i="2" s="1"/>
  <c r="R3" i="2" a="1"/>
  <c r="R3" i="2" s="1"/>
  <c r="U3" i="2" l="1" a="1"/>
  <c r="U3" i="2" s="1"/>
  <c r="N8"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2B9F6A-5DDE-487C-BD66-8FD606FD8305}" keepAlive="1" name="Query - PO_Solution" description="Connection to the 'PO_Solution' query in the workbook." type="5" refreshedVersion="8" background="1" saveData="1">
    <dbPr connection="Provider=Microsoft.Mashup.OleDb.1;Data Source=$Workbook$;Location=PO_Solution;Extended Properties=&quot;&quot;" command="SELECT * FROM [PO_Solution]"/>
  </connection>
  <connection id="2" xr16:uid="{9669E6A3-AC93-4E4C-B0F4-A81FA37206BE}"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3" xr16:uid="{22572DDB-395C-421E-A3B4-310759FF3383}" keepAlive="1" name="Query - Table2" description="Connection to the 'Table2' query in the workbook." type="5" refreshedVersion="0" background="1">
    <dbPr connection="Provider=Microsoft.Mashup.OleDb.1;Data Source=$Workbook$;Location=Table2;Extended Properties=&quot;&quot;" command="SELECT * FROM [Table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<sst xmlns="http://schemas.openxmlformats.org/spreadsheetml/2006/main" count="357" uniqueCount="22">
  <si>
    <t>Result</t>
  </si>
  <si>
    <t>Date</t>
  </si>
  <si>
    <t>Customer ID</t>
  </si>
  <si>
    <t>Quantity</t>
  </si>
  <si>
    <t>C-2</t>
  </si>
  <si>
    <t>C-5</t>
  </si>
  <si>
    <t>C-4</t>
  </si>
  <si>
    <t>C-3</t>
  </si>
  <si>
    <t>C-1</t>
  </si>
  <si>
    <t>Question Table 1: Transactions</t>
  </si>
  <si>
    <t>Question Table 2: Customer History</t>
  </si>
  <si>
    <t>States</t>
  </si>
  <si>
    <t>NSW</t>
  </si>
  <si>
    <t>QLD</t>
  </si>
  <si>
    <t>SA</t>
  </si>
  <si>
    <t>TA</t>
  </si>
  <si>
    <t>WA</t>
  </si>
  <si>
    <t>Sales</t>
  </si>
  <si>
    <t>Date_x</t>
  </si>
  <si>
    <t>Date_y</t>
  </si>
  <si>
    <t>Correct Answers</t>
  </si>
  <si>
    <t>Need to Try Reduce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</si>
</sst>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9"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
      <sz val="11"/>
      <color theme="1"/>
      <name val="Goudy Old Style"/>
      <family val="1"/>
    </font>
    <font>
      <b/>
      <sz val="11"/>
      <color theme="0"/>
      <name val="Trebuchet MS"/>
      <family val="1"/>
      <scheme val="minor"/>
    </font>
    <font>
      <sz val="10"/>
      <color theme="1"/>
      <name val="Times New Roman"/>
      <family val="1"/>
    </font>
    <font>
      <sz val="11"/>
      <color rgb="FF000000"/>
      <name val="Goudy Old Style"/>
      <family val="1"/>
    </font>
    <font>
      <b/>
      <sz val="11"/>
      <color theme="1"/>
      <name val="Aptos Mono"/>
      <family val="2"/>
    </font>
  </fonts>
  <fills count="10">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499984740745262"/>
        <bgColor indexed="64"/>
      </patternFill>
    </fill>
    <fill>
      <patternFill patternType="solid">
        <fgColor rgb="FFF2F0E1"/>
        <bgColor rgb="FF000000"/>
      </patternFill>
    </fill>
    <fill>
      <patternFill patternType="solid">
        <fgColor rgb="FFFCE9CF"/>
        <bgColor rgb="FFFCE9CF"/>
      </patternFill>
    </fill>
    <fill>
      <patternFill patternType="solid">
        <fgColor rgb="FFFFFF00"/>
        <bgColor rgb="FF000000"/>
      </patternFill>
    </fill>
    <fill>
      <patternFill patternType="solid">
        <fgColor theme="4" tint="0.79998168889431442"/>
        <bgColor indexed="64"/>
      </patternFill>
    </fill>
  </fills>
  <borders count="19">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s>
  <cellStyleXfs count="2">
    <xf numFmtId="0" fontId="0" fillId="0" borderId="0"/>
    <xf numFmtId="49" fontId="8" fillId="0" borderId="0" applyFill="0" applyAlignment="0" applyProtection="0"/>
  </cellStyleXfs>
  <cellXfs count="53">
    <xf numFmtId="0" fontId="0" fillId="0" borderId="0" xfId="0"/>
    <xf numFmtId="0" fontId="2" fillId="0" borderId="0" xfId="0" applyFont="1"/>
    <xf numFmtId="0" fontId="0" fillId="0" borderId="0" xfId="0" applyAlignment="1">
      <alignment horizontal="center"/>
    </xf>
    <xf numFmtId="0" fontId="2" fillId="0" borderId="0" xfId="0" applyFont="1" applyAlignment="1">
      <alignment horizontal="center" vertical="center"/>
    </xf>
    <xf numFmtId="0" fontId="2" fillId="2" borderId="1" xfId="0" applyFont="1" applyFill="1" applyBorder="1" applyAlignment="1">
      <alignment horizontal="center"/>
    </xf>
    <xf numFmtId="14" fontId="2" fillId="2" borderId="2" xfId="0" applyNumberFormat="1" applyFont="1" applyFill="1" applyBorder="1"/>
    <xf numFmtId="14" fontId="2" fillId="3" borderId="3" xfId="0" applyNumberFormat="1" applyFont="1" applyFill="1" applyBorder="1" applyAlignment="1">
      <alignment horizontal="center"/>
    </xf>
    <xf numFmtId="0" fontId="2" fillId="0" borderId="4" xfId="0" applyFont="1" applyBorder="1"/>
    <xf numFmtId="0" fontId="3" fillId="0" borderId="0" xfId="0" applyFont="1" applyAlignment="1">
      <alignment vertical="center"/>
    </xf>
    <xf numFmtId="0" fontId="2" fillId="4" borderId="4" xfId="0" applyFont="1" applyFill="1" applyBorder="1"/>
    <xf numFmtId="14" fontId="0" fillId="0" borderId="0" xfId="0" applyNumberFormat="1"/>
    <xf numFmtId="0" fontId="4" fillId="2" borderId="1" xfId="0" applyFont="1" applyFill="1" applyBorder="1" applyAlignment="1">
      <alignment horizontal="center"/>
    </xf>
    <xf numFmtId="14" fontId="4" fillId="3" borderId="3" xfId="0" applyNumberFormat="1" applyFont="1" applyFill="1" applyBorder="1" applyAlignment="1">
      <alignment horizontal="center"/>
    </xf>
    <xf numFmtId="14" fontId="4" fillId="2" borderId="2" xfId="0" applyNumberFormat="1" applyFont="1" applyFill="1" applyBorder="1" applyAlignment="1">
      <alignment horizontal="center"/>
    </xf>
    <xf numFmtId="0" fontId="4" fillId="0" borderId="4" xfId="0" applyFont="1" applyBorder="1" applyAlignment="1">
      <alignment horizontal="center"/>
    </xf>
    <xf numFmtId="0" fontId="4" fillId="4" borderId="4" xfId="0" applyFont="1" applyFill="1" applyBorder="1" applyAlignment="1">
      <alignment horizontal="center"/>
    </xf>
    <xf numFmtId="14" fontId="4" fillId="2" borderId="6" xfId="0" applyNumberFormat="1" applyFont="1" applyFill="1" applyBorder="1" applyAlignment="1">
      <alignment horizontal="center"/>
    </xf>
    <xf numFmtId="0" fontId="4" fillId="0" borderId="7" xfId="0" applyFont="1" applyBorder="1" applyAlignment="1">
      <alignment horizontal="center"/>
    </xf>
    <xf numFmtId="0" fontId="4" fillId="4" borderId="7" xfId="0" applyFont="1" applyFill="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14" fontId="4" fillId="3" borderId="8" xfId="0" applyNumberFormat="1" applyFont="1" applyFill="1" applyBorder="1" applyAlignment="1">
      <alignment horizontal="center"/>
    </xf>
    <xf numFmtId="14" fontId="4" fillId="4" borderId="3" xfId="0" applyNumberFormat="1" applyFont="1" applyFill="1" applyBorder="1" applyAlignment="1">
      <alignment horizontal="center"/>
    </xf>
    <xf numFmtId="14" fontId="4" fillId="3" borderId="11" xfId="0" applyNumberFormat="1" applyFont="1" applyFill="1" applyBorder="1" applyAlignment="1">
      <alignment horizontal="center"/>
    </xf>
    <xf numFmtId="0" fontId="4" fillId="0" borderId="12" xfId="0" applyFont="1" applyBorder="1" applyAlignment="1">
      <alignment horizontal="center"/>
    </xf>
    <xf numFmtId="0" fontId="4" fillId="2" borderId="13" xfId="0" applyFont="1" applyFill="1" applyBorder="1" applyAlignment="1">
      <alignment horizontal="center"/>
    </xf>
    <xf numFmtId="14" fontId="4" fillId="2" borderId="14" xfId="0" applyNumberFormat="1" applyFont="1" applyFill="1" applyBorder="1" applyAlignment="1">
      <alignment horizontal="center"/>
    </xf>
    <xf numFmtId="14" fontId="4" fillId="2" borderId="15" xfId="0" applyNumberFormat="1" applyFont="1" applyFill="1" applyBorder="1" applyAlignment="1">
      <alignment horizontal="center"/>
    </xf>
    <xf numFmtId="14" fontId="4" fillId="3" borderId="16" xfId="0" applyNumberFormat="1" applyFont="1" applyFill="1" applyBorder="1" applyAlignment="1">
      <alignment horizontal="center"/>
    </xf>
    <xf numFmtId="0" fontId="4" fillId="0" borderId="17" xfId="0" applyFont="1" applyBorder="1" applyAlignment="1">
      <alignment horizontal="center"/>
    </xf>
    <xf numFmtId="0" fontId="4" fillId="0" borderId="18" xfId="0" applyFont="1" applyBorder="1" applyAlignment="1">
      <alignment horizontal="center"/>
    </xf>
    <xf numFmtId="14" fontId="4" fillId="4" borderId="11" xfId="0" applyNumberFormat="1" applyFont="1" applyFill="1" applyBorder="1" applyAlignment="1">
      <alignment horizontal="center"/>
    </xf>
    <xf numFmtId="0" fontId="4" fillId="4" borderId="12" xfId="0" applyFont="1" applyFill="1" applyBorder="1" applyAlignment="1">
      <alignment horizontal="center"/>
    </xf>
    <xf numFmtId="15" fontId="0" fillId="0" borderId="0" xfId="0" applyNumberFormat="1"/>
    <xf numFmtId="164" fontId="0" fillId="0" borderId="0" xfId="0" applyNumberFormat="1"/>
    <xf numFmtId="14" fontId="7" fillId="6" borderId="3" xfId="0" applyNumberFormat="1" applyFont="1" applyFill="1" applyBorder="1" applyAlignment="1">
      <alignment horizontal="center"/>
    </xf>
    <xf numFmtId="0" fontId="7" fillId="7" borderId="4" xfId="0" applyFont="1" applyFill="1" applyBorder="1" applyAlignment="1">
      <alignment horizontal="center"/>
    </xf>
    <xf numFmtId="0" fontId="7" fillId="7" borderId="7" xfId="0" applyFont="1" applyFill="1" applyBorder="1" applyAlignment="1">
      <alignment horizontal="center"/>
    </xf>
    <xf numFmtId="0" fontId="7" fillId="0" borderId="4" xfId="0" applyFont="1" applyBorder="1" applyAlignment="1">
      <alignment horizontal="center"/>
    </xf>
    <xf numFmtId="0" fontId="7" fillId="0" borderId="7" xfId="0" applyFont="1" applyBorder="1" applyAlignment="1">
      <alignment horizontal="center"/>
    </xf>
    <xf numFmtId="14" fontId="7" fillId="8" borderId="3" xfId="0" applyNumberFormat="1" applyFont="1" applyFill="1" applyBorder="1" applyAlignment="1">
      <alignment horizontal="center"/>
    </xf>
    <xf numFmtId="0" fontId="7" fillId="8" borderId="4" xfId="0" applyFont="1" applyFill="1" applyBorder="1" applyAlignment="1">
      <alignment horizontal="center"/>
    </xf>
    <xf numFmtId="0" fontId="7" fillId="8" borderId="7" xfId="0" applyFont="1" applyFill="1" applyBorder="1" applyAlignment="1">
      <alignment horizontal="center"/>
    </xf>
    <xf numFmtId="14" fontId="7" fillId="6" borderId="8" xfId="0" applyNumberFormat="1" applyFont="1" applyFill="1" applyBorder="1" applyAlignment="1">
      <alignment horizontal="center"/>
    </xf>
    <xf numFmtId="0" fontId="7" fillId="7" borderId="9" xfId="0" applyFont="1" applyFill="1" applyBorder="1" applyAlignment="1">
      <alignment horizontal="center"/>
    </xf>
    <xf numFmtId="0" fontId="7" fillId="7" borderId="10" xfId="0" applyFont="1" applyFill="1" applyBorder="1" applyAlignment="1">
      <alignment horizontal="center"/>
    </xf>
    <xf numFmtId="0" fontId="0" fillId="9" borderId="0" xfId="0" applyFill="1"/>
    <xf numFmtId="14" fontId="8" fillId="0" borderId="0" xfId="1" applyNumberFormat="1"/>
    <xf numFmtId="15" fontId="6" fillId="0" borderId="0" xfId="0" applyNumberFormat="1" applyFont="1"/>
    <xf numFmtId="15" fontId="2" fillId="0" borderId="0" xfId="0" applyNumberFormat="1" applyFont="1"/>
    <xf numFmtId="1" fontId="2" fillId="0" borderId="0" xfId="0" applyNumberFormat="1" applyFont="1"/>
    <xf numFmtId="0" fontId="5" fillId="5" borderId="5" xfId="0" applyFont="1" applyFill="1" applyBorder="1" applyAlignment="1">
      <alignment horizontal="center" vertical="center"/>
    </xf>
    <xf numFmtId="2" fontId="2" fillId="0" borderId="0" xfId="0" applyNumberFormat="1" applyFont="1"/>
  </cellXfs>
  <cellStyles count="2">
    <cellStyle name="Heading 1" xfId="1" builtinId="16" customBuiltin="1"/>
    <cellStyle name="Normal" xfId="0" builtinId="0"/>
  </cellStyles>
  <dxfs count="12">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numFmt numFmtId="165" formatCode="m/d/yyyy"/>
      <fill>
        <patternFill patternType="solid">
          <fgColor indexed="64"/>
          <bgColor theme="5" tint="0.79998168889431442"/>
        </patternFill>
      </fill>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left style="thin">
          <color auto="1"/>
        </left>
        <right style="thin">
          <color auto="1"/>
        </right>
        <top style="thin">
          <color auto="1"/>
        </top>
        <bottom style="thin">
          <color auto="1"/>
        </bottom>
      </border>
    </dxf>
    <dxf>
      <border outline="0">
        <bottom style="hair">
          <color auto="1"/>
        </bottom>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numFmt numFmtId="165" formatCode="m/d/yyyy"/>
      <fill>
        <patternFill patternType="solid">
          <fgColor indexed="64"/>
          <bgColor theme="5" tint="0.79998168889431442"/>
        </patternFill>
      </fill>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left style="thin">
          <color auto="1"/>
        </left>
        <right style="thin">
          <color auto="1"/>
        </right>
        <top style="thin">
          <color auto="1"/>
        </top>
        <bottom style="hair">
          <color auto="1"/>
        </bottom>
      </border>
    </dxf>
    <dxf>
      <border outline="0">
        <bottom style="hair">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478404</xdr:colOff>
      <xdr:row>7</xdr:row>
      <xdr:rowOff>19050</xdr:rowOff>
    </xdr:from>
    <xdr:to>
      <xdr:col>10</xdr:col>
      <xdr:colOff>280781</xdr:colOff>
      <xdr:row>15</xdr:row>
      <xdr:rowOff>103432</xdr:rowOff>
    </xdr:to>
    <xdr:sp macro="" textlink="">
      <xdr:nvSpPr>
        <xdr:cNvPr id="3" name="Arrow: Down 2">
          <a:extLst>
            <a:ext uri="{FF2B5EF4-FFF2-40B4-BE49-F238E27FC236}">
              <a16:creationId xmlns:a16="http://schemas.microsoft.com/office/drawing/2014/main" id="{CE64FD6C-80C5-188E-6027-CFB9FA0DE1A6}"/>
            </a:ext>
          </a:extLst>
        </xdr:cNvPr>
        <xdr:cNvSpPr/>
      </xdr:nvSpPr>
      <xdr:spPr>
        <a:xfrm rot="10800000">
          <a:off x="7488804" y="1562100"/>
          <a:ext cx="573902" cy="17607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425451</xdr:colOff>
      <xdr:row>14</xdr:row>
      <xdr:rowOff>98424</xdr:rowOff>
    </xdr:from>
    <xdr:to>
      <xdr:col>11</xdr:col>
      <xdr:colOff>361951</xdr:colOff>
      <xdr:row>32</xdr:row>
      <xdr:rowOff>121919</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2749551" y="2757804"/>
          <a:ext cx="5179060" cy="3315335"/>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69: Sales by States!</a:t>
          </a:r>
        </a:p>
        <a:p>
          <a:pPr algn="ctr"/>
          <a:r>
            <a:rPr lang="en-AU" sz="1800" b="0">
              <a:solidFill>
                <a:schemeClr val="tx1"/>
              </a:solidFill>
              <a:latin typeface="Times New Roman" panose="02020603050405020304" pitchFamily="18" charset="0"/>
              <a:cs typeface="Times New Roman" panose="02020603050405020304" pitchFamily="18" charset="0"/>
            </a:rPr>
            <a:t>In Table 1, sales transactions are provided, and the state of each customer is presented in Table 2. Customer states can change over time. Extract the sales per state based on the real-time customer state, as shown in the result table. </a:t>
          </a:r>
        </a:p>
        <a:p>
          <a:pPr algn="ctr"/>
          <a:endParaRPr lang="en-AU" sz="1800" b="0">
            <a:solidFill>
              <a:schemeClr val="tx1"/>
            </a:solidFill>
            <a:latin typeface="Times New Roman" panose="02020603050405020304" pitchFamily="18" charset="0"/>
            <a:cs typeface="Times New Roman" panose="02020603050405020304" pitchFamily="18" charset="0"/>
          </a:endParaRPr>
        </a:p>
        <a:p>
          <a:pPr algn="ctr"/>
          <a:r>
            <a:rPr lang="en-AU" sz="1800" b="0">
              <a:solidFill>
                <a:schemeClr val="tx1"/>
              </a:solidFill>
              <a:latin typeface="Times New Roman" panose="02020603050405020304" pitchFamily="18" charset="0"/>
              <a:cs typeface="Times New Roman" panose="02020603050405020304" pitchFamily="18" charset="0"/>
            </a:rPr>
            <a:t>For example, the sales in the TA state include all sales to customer C1 (as its state does not change) and the sales to customer C3 between the dates 30/10/2023 and 3/1/2024.</a:t>
          </a:r>
        </a:p>
      </xdr:txBody>
    </xdr:sp>
    <xdr:clientData/>
  </xdr:twoCellAnchor>
  <xdr:twoCellAnchor>
    <xdr:from>
      <xdr:col>4</xdr:col>
      <xdr:colOff>6350</xdr:colOff>
      <xdr:row>15</xdr:row>
      <xdr:rowOff>91752</xdr:rowOff>
    </xdr:from>
    <xdr:to>
      <xdr:col>4</xdr:col>
      <xdr:colOff>426583</xdr:colOff>
      <xdr:row>18</xdr:row>
      <xdr:rowOff>59229</xdr:rowOff>
    </xdr:to>
    <xdr:sp macro="" textlink="">
      <xdr:nvSpPr>
        <xdr:cNvPr id="5" name="Arrow: Down 4">
          <a:extLst>
            <a:ext uri="{FF2B5EF4-FFF2-40B4-BE49-F238E27FC236}">
              <a16:creationId xmlns:a16="http://schemas.microsoft.com/office/drawing/2014/main" id="{AEE65B53-B407-E4F4-59E1-AE59EAF90490}"/>
            </a:ext>
          </a:extLst>
        </xdr:cNvPr>
        <xdr:cNvSpPr/>
      </xdr:nvSpPr>
      <xdr:spPr>
        <a:xfrm rot="16200000">
          <a:off x="2499678" y="3399149"/>
          <a:ext cx="596127" cy="42023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728028</xdr:colOff>
      <xdr:row>13</xdr:row>
      <xdr:rowOff>9525</xdr:rowOff>
    </xdr:from>
    <xdr:to>
      <xdr:col>6</xdr:col>
      <xdr:colOff>438330</xdr:colOff>
      <xdr:row>14</xdr:row>
      <xdr:rowOff>76057</xdr:rowOff>
    </xdr:to>
    <xdr:sp macro="" textlink="">
      <xdr:nvSpPr>
        <xdr:cNvPr id="7" name="Arrow: Down 6">
          <a:extLst>
            <a:ext uri="{FF2B5EF4-FFF2-40B4-BE49-F238E27FC236}">
              <a16:creationId xmlns:a16="http://schemas.microsoft.com/office/drawing/2014/main" id="{8ED65276-9AE9-3843-8AD1-1B6577395CD6}"/>
            </a:ext>
          </a:extLst>
        </xdr:cNvPr>
        <xdr:cNvSpPr/>
      </xdr:nvSpPr>
      <xdr:spPr>
        <a:xfrm>
          <a:off x="4195128" y="2809875"/>
          <a:ext cx="596127" cy="2760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17</xdr:row>
      <xdr:rowOff>0</xdr:rowOff>
    </xdr:from>
    <xdr:to>
      <xdr:col>35</xdr:col>
      <xdr:colOff>135240</xdr:colOff>
      <xdr:row>55</xdr:row>
      <xdr:rowOff>80991</xdr:rowOff>
    </xdr:to>
    <xdr:pic>
      <xdr:nvPicPr>
        <xdr:cNvPr id="6" name="Picture 5" descr="A screenshot of a computer program&#10;&#10;Description automatically generated">
          <a:extLst>
            <a:ext uri="{FF2B5EF4-FFF2-40B4-BE49-F238E27FC236}">
              <a16:creationId xmlns:a16="http://schemas.microsoft.com/office/drawing/2014/main" id="{6128B94F-AD3B-9012-8FD5-C6C6816F5A0A}"/>
            </a:ext>
          </a:extLst>
        </xdr:cNvPr>
        <xdr:cNvPicPr>
          <a:picLocks noChangeAspect="1"/>
        </xdr:cNvPicPr>
      </xdr:nvPicPr>
      <xdr:blipFill>
        <a:blip xmlns:r="http://schemas.openxmlformats.org/officeDocument/2006/relationships" r:embed="rId1"/>
        <a:stretch>
          <a:fillRect/>
        </a:stretch>
      </xdr:blipFill>
      <xdr:spPr>
        <a:xfrm>
          <a:off x="8785860" y="3208020"/>
          <a:ext cx="13546440" cy="7030431"/>
        </a:xfrm>
        <a:prstGeom prst="rect">
          <a:avLst/>
        </a:prstGeom>
      </xdr:spPr>
    </xdr:pic>
    <xdr:clientData/>
  </xdr:twoCellAnchor>
  <xdr:twoCellAnchor>
    <xdr:from>
      <xdr:col>14</xdr:col>
      <xdr:colOff>190500</xdr:colOff>
      <xdr:row>1</xdr:row>
      <xdr:rowOff>91440</xdr:rowOff>
    </xdr:from>
    <xdr:to>
      <xdr:col>20</xdr:col>
      <xdr:colOff>68580</xdr:colOff>
      <xdr:row>13</xdr:row>
      <xdr:rowOff>129540</xdr:rowOff>
    </xdr:to>
    <xdr:sp macro="" textlink="">
      <xdr:nvSpPr>
        <xdr:cNvPr id="7" name="TextBox 6">
          <a:extLst>
            <a:ext uri="{FF2B5EF4-FFF2-40B4-BE49-F238E27FC236}">
              <a16:creationId xmlns:a16="http://schemas.microsoft.com/office/drawing/2014/main" id="{A3C8D7D2-3F90-A2EA-8B4A-19466458CE9F}"/>
            </a:ext>
          </a:extLst>
        </xdr:cNvPr>
        <xdr:cNvSpPr txBox="1"/>
      </xdr:nvSpPr>
      <xdr:spPr>
        <a:xfrm>
          <a:off x="9585960" y="373380"/>
          <a:ext cx="3535680" cy="2232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let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Source = each Excel.CurrentWorkbook(){[Name = _]}[Content],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 = Source("Table2"), s = each [States],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 = Table.Sort(</a:t>
          </a:r>
          <a:r>
            <a:rPr lang="en-US" sz="1100" i="0">
              <a:solidFill>
                <a:schemeClr val="dk1"/>
              </a:solidFill>
              <a:effectLst/>
              <a:latin typeface="+mn-lt"/>
              <a:ea typeface="+mn-ea"/>
              <a:cs typeface="+mn-cs"/>
              <a:hlinkClick xmlns:r="http://schemas.openxmlformats.org/officeDocument/2006/relationships" r:id=""/>
            </a:rPr>
            <a:t>Table.Group</a:t>
          </a:r>
          <a:r>
            <a:rPr lang="en-US" sz="1100" b="0" i="0">
              <a:solidFill>
                <a:schemeClr val="dk1"/>
              </a:solidFill>
              <a:effectLst/>
              <a:latin typeface="+mn-lt"/>
              <a:ea typeface="+mn-ea"/>
              <a:cs typeface="+mn-cs"/>
            </a:rPr>
            <a:t>(Table.AddColumn(Source("Table1"), "States", each let c = each [Customer ID], d = each [Date], t = Table.SelectRows(T, (r) =&gt; d(r) &lt;= d(_)) in t[States]{List.PositionOf(c(t), c(_), 1)}), "States", {{"Sales", each List.Sum([Quantity])}}), each List.PositionOf(s(T), s(_)))</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in</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a:t>
          </a:r>
          <a:endParaRPr lang="en-US" sz="1100"/>
        </a:p>
      </xdr:txBody>
    </xdr:sp>
    <xdr:clientData/>
  </xdr:twoCellAnchor>
  <xdr:twoCellAnchor editAs="oneCell">
    <xdr:from>
      <xdr:col>12</xdr:col>
      <xdr:colOff>586740</xdr:colOff>
      <xdr:row>59</xdr:row>
      <xdr:rowOff>0</xdr:rowOff>
    </xdr:from>
    <xdr:to>
      <xdr:col>32</xdr:col>
      <xdr:colOff>586740</xdr:colOff>
      <xdr:row>98</xdr:row>
      <xdr:rowOff>129540</xdr:rowOff>
    </xdr:to>
    <xdr:pic>
      <xdr:nvPicPr>
        <xdr:cNvPr id="4" name="Picture 3">
          <a:extLst>
            <a:ext uri="{FF2B5EF4-FFF2-40B4-BE49-F238E27FC236}">
              <a16:creationId xmlns:a16="http://schemas.microsoft.com/office/drawing/2014/main" id="{7BC5D911-E0B6-5E1A-1925-7A30D4D601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6880" y="10888980"/>
          <a:ext cx="12192000" cy="7261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478404</xdr:colOff>
      <xdr:row>7</xdr:row>
      <xdr:rowOff>19050</xdr:rowOff>
    </xdr:from>
    <xdr:to>
      <xdr:col>10</xdr:col>
      <xdr:colOff>280781</xdr:colOff>
      <xdr:row>15</xdr:row>
      <xdr:rowOff>103432</xdr:rowOff>
    </xdr:to>
    <xdr:sp macro="" textlink="">
      <xdr:nvSpPr>
        <xdr:cNvPr id="2" name="Arrow: Down 1">
          <a:extLst>
            <a:ext uri="{FF2B5EF4-FFF2-40B4-BE49-F238E27FC236}">
              <a16:creationId xmlns:a16="http://schemas.microsoft.com/office/drawing/2014/main" id="{D7BE16AB-0692-4298-BF09-9E8647730B30}"/>
            </a:ext>
          </a:extLst>
        </xdr:cNvPr>
        <xdr:cNvSpPr/>
      </xdr:nvSpPr>
      <xdr:spPr>
        <a:xfrm rot="10800000">
          <a:off x="6803004" y="1398270"/>
          <a:ext cx="495797" cy="154742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6350</xdr:colOff>
      <xdr:row>15</xdr:row>
      <xdr:rowOff>91752</xdr:rowOff>
    </xdr:from>
    <xdr:to>
      <xdr:col>4</xdr:col>
      <xdr:colOff>426583</xdr:colOff>
      <xdr:row>18</xdr:row>
      <xdr:rowOff>59229</xdr:rowOff>
    </xdr:to>
    <xdr:sp macro="" textlink="">
      <xdr:nvSpPr>
        <xdr:cNvPr id="4" name="Arrow: Down 3">
          <a:extLst>
            <a:ext uri="{FF2B5EF4-FFF2-40B4-BE49-F238E27FC236}">
              <a16:creationId xmlns:a16="http://schemas.microsoft.com/office/drawing/2014/main" id="{A8868EFF-159E-43A5-8001-9499D7C00FBA}"/>
            </a:ext>
          </a:extLst>
        </xdr:cNvPr>
        <xdr:cNvSpPr/>
      </xdr:nvSpPr>
      <xdr:spPr>
        <a:xfrm rot="16200000">
          <a:off x="2282508" y="2981954"/>
          <a:ext cx="516117" cy="42023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728028</xdr:colOff>
      <xdr:row>13</xdr:row>
      <xdr:rowOff>9525</xdr:rowOff>
    </xdr:from>
    <xdr:to>
      <xdr:col>6</xdr:col>
      <xdr:colOff>438330</xdr:colOff>
      <xdr:row>14</xdr:row>
      <xdr:rowOff>76057</xdr:rowOff>
    </xdr:to>
    <xdr:sp macro="" textlink="">
      <xdr:nvSpPr>
        <xdr:cNvPr id="5" name="Arrow: Down 4">
          <a:extLst>
            <a:ext uri="{FF2B5EF4-FFF2-40B4-BE49-F238E27FC236}">
              <a16:creationId xmlns:a16="http://schemas.microsoft.com/office/drawing/2014/main" id="{7B2E254C-D907-485B-9243-816252B885E5}"/>
            </a:ext>
          </a:extLst>
        </xdr:cNvPr>
        <xdr:cNvSpPr/>
      </xdr:nvSpPr>
      <xdr:spPr>
        <a:xfrm>
          <a:off x="3852228" y="2486025"/>
          <a:ext cx="510402" cy="24941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015B39EA-F1D0-41A0-A235-ACA390C4D395}" autoFormatId="16" applyNumberFormats="0" applyBorderFormats="0" applyFontFormats="0" applyPatternFormats="0" applyAlignmentFormats="0" applyWidthHeightFormats="0">
  <queryTableRefresh nextId="3">
    <queryTableFields count="2">
      <queryTableField id="1" name="States" tableColumnId="1"/>
      <queryTableField id="2" name="Sales" tableColumnId="2"/>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30B0BC-1ACC-4FF9-97B4-44102E786C1B}" name="Table2" displayName="Table2" ref="F2:H13" totalsRowShown="0" headerRowBorderDxfId="11" tableBorderDxfId="10" totalsRowBorderDxfId="9">
  <autoFilter ref="F2:H13" xr:uid="{9C30B0BC-1ACC-4FF9-97B4-44102E786C1B}"/>
  <tableColumns count="3">
    <tableColumn id="1" xr3:uid="{E51110CA-D195-4B78-AEA2-094FB2CAA2D9}" name="Date" dataDxfId="8"/>
    <tableColumn id="2" xr3:uid="{854038D5-FDC0-46DF-841D-86514AD0EF4C}" name="Customer ID" dataDxfId="7"/>
    <tableColumn id="3" xr3:uid="{963075BA-9666-416B-B82B-70EEC706054B}" name="States"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3294C6-CA6A-4D9C-97C7-5F8D0D6D1C91}" name="Table1" displayName="Table1" ref="B2:D41" totalsRowShown="0" headerRowBorderDxfId="5" tableBorderDxfId="4" totalsRowBorderDxfId="3">
  <autoFilter ref="B2:D41" xr:uid="{3B3294C6-CA6A-4D9C-97C7-5F8D0D6D1C91}"/>
  <tableColumns count="3">
    <tableColumn id="1" xr3:uid="{64C70F1C-1ED9-4F06-94EE-842A67A11210}" name="Date" dataDxfId="2"/>
    <tableColumn id="2" xr3:uid="{0E6C0CED-4432-4EE3-A3AD-DE3D5CFED31B}" name="Customer ID" dataDxfId="1"/>
    <tableColumn id="3" xr3:uid="{DEC680C6-5FF6-4FBE-AFF5-4CE3AD2988FF}" name="Quantity"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4628855-4957-43F8-9D11-DD8968C18E1C}" name="PO_Solution" displayName="PO_Solution" ref="J10:K15" tableType="queryTable" totalsRowShown="0">
  <autoFilter ref="J10:K15" xr:uid="{34628855-4957-43F8-9D11-DD8968C18E1C}"/>
  <tableColumns count="2">
    <tableColumn id="1" xr3:uid="{0E999739-8521-4B41-8FB3-29D29B08D428}" uniqueName="1" name="States" queryTableFieldId="1"/>
    <tableColumn id="2" xr3:uid="{21883366-25E6-4B39-A908-BF012BA9CD16}" uniqueName="2" name="Sales" queryTableFieldId="2"/>
  </tableColumns>
  <tableStyleInfo name="TableStyleMedium7" showFirstColumn="0" showLastColumn="0" showRowStripes="1" showColumnStripes="0"/>
</table>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99"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53ABB5C-79F7-4474-9D46-E98D88570972}">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6D605FD4-0F03-4E36-858B-4593DC61F8D2}&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table" Target="../tables/table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workbookViewId="0">
      <selection activeCell="G10" sqref="G10"/>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51" t="s">
        <v>9</v>
      </c>
      <c r="C1" s="51"/>
      <c r="D1" s="51"/>
      <c r="F1" s="51" t="s">
        <v>10</v>
      </c>
      <c r="G1" s="51"/>
      <c r="H1" s="51"/>
      <c r="J1" s="51" t="s">
        <v>0</v>
      </c>
      <c r="K1" s="51"/>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sortState xmlns:xlrd2="http://schemas.microsoft.com/office/spreadsheetml/2017/richdata2" ref="F3:H13">
    <sortCondition ref="G7:G13"/>
  </sortState>
  <mergeCells count="3">
    <mergeCell ref="B1:D1"/>
    <mergeCell ref="J1:K1"/>
    <mergeCell ref="F1:H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3D74B-467A-4E93-8AA1-A315E8FCE7E1}">
  <dimension ref="A1:U41"/>
  <sheetViews>
    <sheetView tabSelected="1" topLeftCell="F3" workbookViewId="0">
      <selection activeCell="Q9" sqref="Q9"/>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 min="13" max="13" width="9.88671875" bestFit="1" customWidth="1"/>
    <col min="14" max="14" width="13.109375" bestFit="1" customWidth="1"/>
    <col min="17" max="17" width="10.33203125" customWidth="1"/>
    <col min="18" max="18" width="12.109375" customWidth="1"/>
    <col min="20" max="20" width="11" customWidth="1"/>
    <col min="21" max="21" width="7.88671875" customWidth="1"/>
    <col min="22" max="22" width="6.21875" customWidth="1"/>
    <col min="23" max="23" width="9.77734375" bestFit="1" customWidth="1"/>
    <col min="24" max="24" width="12.44140625" customWidth="1"/>
    <col min="25" max="25" width="8.88671875" customWidth="1"/>
  </cols>
  <sheetData>
    <row r="1" spans="1:21" s="8" customFormat="1" ht="22.5" customHeight="1" x14ac:dyDescent="0.25">
      <c r="A1" s="1"/>
      <c r="B1" s="51" t="s">
        <v>9</v>
      </c>
      <c r="C1" s="51"/>
      <c r="D1" s="51"/>
      <c r="F1" s="51" t="s">
        <v>10</v>
      </c>
      <c r="G1" s="51"/>
      <c r="H1" s="51"/>
      <c r="J1" s="51" t="s">
        <v>0</v>
      </c>
      <c r="K1" s="51"/>
      <c r="T1" s="8" t="s">
        <v>21</v>
      </c>
    </row>
    <row r="2" spans="1:21" s="1" customFormat="1" x14ac:dyDescent="0.3">
      <c r="A2" s="2"/>
      <c r="B2" s="11" t="s">
        <v>1</v>
      </c>
      <c r="C2" s="13" t="s">
        <v>2</v>
      </c>
      <c r="D2" s="16" t="s">
        <v>3</v>
      </c>
      <c r="F2" s="11" t="s">
        <v>1</v>
      </c>
      <c r="G2" s="13" t="s">
        <v>2</v>
      </c>
      <c r="H2" s="16" t="s">
        <v>11</v>
      </c>
      <c r="J2" s="4" t="s">
        <v>11</v>
      </c>
      <c r="K2" s="5" t="s">
        <v>17</v>
      </c>
    </row>
    <row r="3" spans="1:21" s="1" customFormat="1" x14ac:dyDescent="0.3">
      <c r="A3" s="2"/>
      <c r="B3" s="12">
        <v>45125</v>
      </c>
      <c r="C3" s="14" t="s">
        <v>4</v>
      </c>
      <c r="D3" s="17">
        <v>40</v>
      </c>
      <c r="F3" s="12">
        <v>45108</v>
      </c>
      <c r="G3" s="14" t="s">
        <v>8</v>
      </c>
      <c r="H3" s="17" t="s">
        <v>15</v>
      </c>
      <c r="J3" s="6" t="s">
        <v>15</v>
      </c>
      <c r="K3" s="9">
        <v>155</v>
      </c>
      <c r="M3" s="1" t="s">
        <v>12</v>
      </c>
      <c r="N3" s="48" cm="1">
        <f t="array" ref="N3:P6">_xlfn._xlws.FILTER(F3:H13,_nStates=M3)</f>
        <v>45108</v>
      </c>
      <c r="O3" s="1" t="str">
        <v>C-2</v>
      </c>
      <c r="P3" s="1" t="str">
        <v>NSW</v>
      </c>
      <c r="Q3" s="48" cm="1">
        <f t="array" aca="1" ref="Q3:Q6" ca="1">_xlfn.LET(
_xlpm.fx,_xlfn.LAMBDA(_xlpm.c,_xlpm.d,INDEX(_xlfn._xlws.FILTER($F$3:$H$13,(_nC=_xlpm.c)*($F$3:$F$13&gt;_xlpm.d),TODAY()),1,1)),
_xlpm.d,INDEX(_xlfn.ANCHORARRAY(N3),,1),
_xlpm.c,INDEX(_xlfn.ANCHORARRAY(N3),,2),
_xlfn.BYROW(_xlfn.HSTACK(_xlpm.c,_xlpm.d),_xlfn.LAMBDA(_xlpm.r,_xlpm.fx(INDEX(_xlpm.r,,1),INDEX(_xlpm.r,,2))))
)</f>
        <v>45252</v>
      </c>
      <c r="R3" s="49" cm="1">
        <f t="array" aca="1" ref="R3:S6" ca="1">_xlfn.LET(_xlpm.z,
_xlfn.BYROW(_xlfn.ANCHORARRAY(N3),_xlfn.LAMBDA(_xlpm.r,_xlfn.LET(
_xlpm.fn,_xlfn.LAMBDA(_xlpm.c,_xlpm.d,INDEX(_xlfn._xlws.FILTER($F$3:$H$13,(_nC=_xlpm.c)*($F$3:$F$13&gt;_xlpm.d),TODAY()),1,)),
TEXT(INDEX(_xlpm.r,,1),"dd-mmm-yyyy")&amp;INDEX(_xlpm.r,,2)))),
_xlpm.zz,_xlfn.DROP(_xlfn.REDUCE("",_xlpm.z,_xlfn.LAMBDA(_xlpm.a,_xlpm.v,_xlfn.VSTACK(_xlpm.a,_xlfn.TEXTSPLIT(_xlpm.v,"C")))),1),
_xlfn.HSTACK(_xlfn.TAKE(_xlpm.zz,,1)+0,"C"&amp;_xlfn.TAKE(_xlpm.zz,,-1)))</f>
        <v>45108</v>
      </c>
      <c r="S3" s="1" t="str">
        <f ca="1"/>
        <v>C-2</v>
      </c>
      <c r="T3" s="49" cm="1">
        <f t="array" aca="1" ref="T3:T6" ca="1">_xlfn.ANCHORARRAY(Q3)</f>
        <v>45252</v>
      </c>
      <c r="U3" s="50" cm="1">
        <f t="array" aca="1" ref="U3" ca="1">SUM(_xlfn.BYROW(_xlfn.HSTACK(_xlfn.ANCHORARRAY(R3),_xlfn.ANCHORARRAY(T3)),_xlfn.LAMBDA(_xlpm.r,SUM(_xlfn._xlws.FILTER(_nQ,(_nSC=INDEX(_xlpm.r,1,2))*($B$3:$B$41&gt;=INDEX(_xlpm.r,1,1))*($B$3:$B$41&lt;=INDEX(_xlpm.r,,3)))))))</f>
        <v>383</v>
      </c>
    </row>
    <row r="4" spans="1:21" s="1" customFormat="1" x14ac:dyDescent="0.3">
      <c r="A4" s="2"/>
      <c r="B4" s="12">
        <v>45126</v>
      </c>
      <c r="C4" s="14" t="s">
        <v>5</v>
      </c>
      <c r="D4" s="17">
        <v>22</v>
      </c>
      <c r="F4" s="12">
        <v>45108</v>
      </c>
      <c r="G4" s="14" t="s">
        <v>4</v>
      </c>
      <c r="H4" s="17" t="s">
        <v>12</v>
      </c>
      <c r="J4" s="6" t="s">
        <v>12</v>
      </c>
      <c r="K4" s="7">
        <v>360</v>
      </c>
      <c r="N4" s="49">
        <v>45108</v>
      </c>
      <c r="O4" s="1" t="str">
        <v>C-3</v>
      </c>
      <c r="P4" s="1" t="str">
        <v>NSW</v>
      </c>
      <c r="Q4" s="48">
        <f ca="1"/>
        <v>45229</v>
      </c>
      <c r="R4" s="49">
        <f ca="1"/>
        <v>45108</v>
      </c>
      <c r="S4" s="1" t="str">
        <f ca="1"/>
        <v>C-3</v>
      </c>
      <c r="T4" s="49">
        <f ca="1"/>
        <v>45229</v>
      </c>
      <c r="U4" s="50"/>
    </row>
    <row r="5" spans="1:21" s="1" customFormat="1" x14ac:dyDescent="0.3">
      <c r="A5" s="2"/>
      <c r="B5" s="12">
        <v>45133</v>
      </c>
      <c r="C5" s="14" t="s">
        <v>6</v>
      </c>
      <c r="D5" s="17">
        <v>24</v>
      </c>
      <c r="F5" s="12">
        <v>45108</v>
      </c>
      <c r="G5" s="14" t="s">
        <v>7</v>
      </c>
      <c r="H5" s="17" t="s">
        <v>12</v>
      </c>
      <c r="J5" s="6" t="s">
        <v>14</v>
      </c>
      <c r="K5" s="7">
        <v>91</v>
      </c>
      <c r="N5" s="49">
        <v>45169</v>
      </c>
      <c r="O5" s="1" t="str">
        <v>C-4</v>
      </c>
      <c r="P5" s="1" t="str">
        <v>NSW</v>
      </c>
      <c r="Q5" s="48">
        <f ca="1"/>
        <v>45461</v>
      </c>
      <c r="R5" s="49">
        <f ca="1"/>
        <v>45169</v>
      </c>
      <c r="S5" s="1" t="str">
        <f ca="1"/>
        <v>C-4</v>
      </c>
      <c r="T5" s="49">
        <f ca="1"/>
        <v>45461</v>
      </c>
      <c r="U5" s="49"/>
    </row>
    <row r="6" spans="1:21" s="1" customFormat="1" x14ac:dyDescent="0.3">
      <c r="A6" s="2"/>
      <c r="B6" s="12">
        <v>45134</v>
      </c>
      <c r="C6" s="14" t="s">
        <v>6</v>
      </c>
      <c r="D6" s="17">
        <v>12</v>
      </c>
      <c r="F6" s="12">
        <v>45108</v>
      </c>
      <c r="G6" s="14" t="s">
        <v>6</v>
      </c>
      <c r="H6" s="17" t="s">
        <v>14</v>
      </c>
      <c r="J6" s="6" t="s">
        <v>13</v>
      </c>
      <c r="K6" s="7">
        <v>45</v>
      </c>
      <c r="N6" s="1">
        <v>45294</v>
      </c>
      <c r="O6" s="1" t="str">
        <v>C-3</v>
      </c>
      <c r="P6" s="1" t="str">
        <v>NSW</v>
      </c>
      <c r="Q6" s="48">
        <f ca="1"/>
        <v>45334</v>
      </c>
      <c r="R6" s="49">
        <f ca="1"/>
        <v>45294</v>
      </c>
      <c r="S6" s="1" t="str">
        <f ca="1"/>
        <v>C-3</v>
      </c>
      <c r="T6" s="49">
        <f ca="1"/>
        <v>45334</v>
      </c>
      <c r="U6" s="49"/>
    </row>
    <row r="7" spans="1:21" s="1" customFormat="1" x14ac:dyDescent="0.3">
      <c r="A7" s="2"/>
      <c r="B7" s="12">
        <v>45138</v>
      </c>
      <c r="C7" s="14" t="s">
        <v>7</v>
      </c>
      <c r="D7" s="17">
        <v>31</v>
      </c>
      <c r="F7" s="12">
        <v>45108</v>
      </c>
      <c r="G7" s="14" t="s">
        <v>5</v>
      </c>
      <c r="H7" s="17" t="s">
        <v>13</v>
      </c>
      <c r="I7" s="3"/>
      <c r="J7" s="6" t="s">
        <v>16</v>
      </c>
      <c r="K7" s="7">
        <v>208</v>
      </c>
    </row>
    <row r="8" spans="1:21" x14ac:dyDescent="0.3">
      <c r="B8" s="12">
        <v>45138</v>
      </c>
      <c r="C8" s="14" t="s">
        <v>7</v>
      </c>
      <c r="D8" s="17">
        <v>35</v>
      </c>
      <c r="E8" s="1"/>
      <c r="F8" s="12">
        <v>45158</v>
      </c>
      <c r="G8" s="14" t="s">
        <v>5</v>
      </c>
      <c r="H8" s="17" t="s">
        <v>16</v>
      </c>
      <c r="I8" s="3"/>
      <c r="M8" s="1"/>
      <c r="N8" s="52">
        <f ca="1">U3</f>
        <v>383</v>
      </c>
      <c r="R8" s="49"/>
    </row>
    <row r="9" spans="1:21" x14ac:dyDescent="0.3">
      <c r="B9" s="12">
        <v>45141</v>
      </c>
      <c r="C9" s="14" t="s">
        <v>7</v>
      </c>
      <c r="D9" s="17">
        <v>25</v>
      </c>
      <c r="E9" s="1"/>
      <c r="F9" s="12">
        <v>45169</v>
      </c>
      <c r="G9" s="14" t="s">
        <v>6</v>
      </c>
      <c r="H9" s="17" t="s">
        <v>12</v>
      </c>
      <c r="M9" t="str">
        <f>F17</f>
        <v>NSW</v>
      </c>
      <c r="N9">
        <f t="dataTable" ref="N9:N13" dt2D="0" dtr="0" r1="M3" ca="1"/>
        <v>383</v>
      </c>
      <c r="O9" t="b" cm="1">
        <f t="array" ref="O9:O13">G17:G21=N9:N13</f>
        <v>1</v>
      </c>
      <c r="R9" s="49"/>
    </row>
    <row r="10" spans="1:21" x14ac:dyDescent="0.3">
      <c r="B10" s="12">
        <v>45157</v>
      </c>
      <c r="C10" s="14" t="s">
        <v>6</v>
      </c>
      <c r="D10" s="17">
        <v>10</v>
      </c>
      <c r="E10" s="1"/>
      <c r="F10" s="12">
        <v>45229</v>
      </c>
      <c r="G10" s="14" t="s">
        <v>7</v>
      </c>
      <c r="H10" s="17" t="s">
        <v>15</v>
      </c>
      <c r="M10" t="str">
        <f>F18</f>
        <v>QLD</v>
      </c>
      <c r="N10">
        <v>87</v>
      </c>
      <c r="O10" t="b">
        <v>1</v>
      </c>
      <c r="R10" s="49"/>
    </row>
    <row r="11" spans="1:21" x14ac:dyDescent="0.3">
      <c r="B11" s="12">
        <v>45168</v>
      </c>
      <c r="C11" s="14" t="s">
        <v>4</v>
      </c>
      <c r="D11" s="17">
        <v>11</v>
      </c>
      <c r="E11" s="1"/>
      <c r="F11" s="12">
        <v>45252</v>
      </c>
      <c r="G11" s="14" t="s">
        <v>4</v>
      </c>
      <c r="H11" s="17" t="s">
        <v>16</v>
      </c>
      <c r="M11" t="str">
        <f>F19</f>
        <v>SA</v>
      </c>
      <c r="N11">
        <v>46</v>
      </c>
      <c r="O11" t="b">
        <v>1</v>
      </c>
      <c r="R11" s="49"/>
    </row>
    <row r="12" spans="1:21" x14ac:dyDescent="0.3">
      <c r="B12" s="12">
        <v>45169</v>
      </c>
      <c r="C12" s="14" t="s">
        <v>7</v>
      </c>
      <c r="D12" s="17">
        <v>25</v>
      </c>
      <c r="E12" s="1"/>
      <c r="F12" s="12">
        <v>45294</v>
      </c>
      <c r="G12" s="14" t="s">
        <v>7</v>
      </c>
      <c r="H12" s="17" t="s">
        <v>12</v>
      </c>
      <c r="M12" t="str">
        <f>F20</f>
        <v>TA</v>
      </c>
      <c r="N12">
        <v>155</v>
      </c>
      <c r="O12" t="b">
        <v>1</v>
      </c>
    </row>
    <row r="13" spans="1:21" x14ac:dyDescent="0.3">
      <c r="B13" s="22">
        <v>45172</v>
      </c>
      <c r="C13" s="15" t="s">
        <v>8</v>
      </c>
      <c r="D13" s="18">
        <v>36</v>
      </c>
      <c r="E13" s="1"/>
      <c r="F13" s="12">
        <v>45334</v>
      </c>
      <c r="G13" s="14" t="s">
        <v>7</v>
      </c>
      <c r="H13" s="17" t="s">
        <v>13</v>
      </c>
      <c r="M13" t="str">
        <f>F21</f>
        <v>WA</v>
      </c>
      <c r="N13">
        <v>268</v>
      </c>
      <c r="O13" t="b">
        <v>1</v>
      </c>
    </row>
    <row r="14" spans="1:21" x14ac:dyDescent="0.3">
      <c r="B14" s="12">
        <v>45177</v>
      </c>
      <c r="C14" s="14" t="s">
        <v>7</v>
      </c>
      <c r="D14" s="17">
        <v>28</v>
      </c>
      <c r="E14" s="1"/>
      <c r="F14" s="10"/>
    </row>
    <row r="15" spans="1:21" x14ac:dyDescent="0.3">
      <c r="B15" s="12">
        <v>45178</v>
      </c>
      <c r="C15" s="14" t="s">
        <v>5</v>
      </c>
      <c r="D15" s="17">
        <v>11</v>
      </c>
      <c r="E15" s="1"/>
      <c r="F15" s="10"/>
    </row>
    <row r="16" spans="1:21" x14ac:dyDescent="0.3">
      <c r="B16" s="22">
        <v>45183</v>
      </c>
      <c r="C16" s="15" t="s">
        <v>8</v>
      </c>
      <c r="D16" s="18">
        <v>12</v>
      </c>
      <c r="E16" s="1"/>
      <c r="F16" s="47" t="s">
        <v>20</v>
      </c>
      <c r="M16" t="s">
        <v>18</v>
      </c>
      <c r="N16" t="s">
        <v>19</v>
      </c>
    </row>
    <row r="17" spans="2:20" x14ac:dyDescent="0.3">
      <c r="B17" s="22">
        <v>45201</v>
      </c>
      <c r="C17" s="15" t="s">
        <v>8</v>
      </c>
      <c r="D17" s="18">
        <v>34</v>
      </c>
      <c r="E17" s="1"/>
      <c r="F17" t="s">
        <v>12</v>
      </c>
      <c r="G17">
        <v>383</v>
      </c>
      <c r="I17" s="10" cm="1">
        <f t="array" ref="I17:K20">_xlfn._xlws.FILTER(F3:H13,_nStates="NSW")</f>
        <v>45108</v>
      </c>
      <c r="J17" t="str">
        <v>C-2</v>
      </c>
      <c r="K17" t="str">
        <v>NSW</v>
      </c>
      <c r="L17" t="s">
        <v>4</v>
      </c>
      <c r="M17" s="34">
        <v>45108</v>
      </c>
      <c r="N17" s="34">
        <v>45252</v>
      </c>
      <c r="O17" cm="1">
        <f t="array" ref="O17">SUM(_xlfn._xlws.FILTER(_nQ,(_nSC=L17)*($B$3:$B$41&gt;=M17)*($B$3:$B$41&lt;=N17)))</f>
        <v>86</v>
      </c>
      <c r="R17" s="35">
        <v>45138</v>
      </c>
      <c r="S17" s="36" t="s">
        <v>7</v>
      </c>
      <c r="T17" s="37">
        <v>31</v>
      </c>
    </row>
    <row r="18" spans="2:20" x14ac:dyDescent="0.3">
      <c r="B18" s="22">
        <v>45201</v>
      </c>
      <c r="C18" s="15" t="s">
        <v>8</v>
      </c>
      <c r="D18" s="18">
        <v>25</v>
      </c>
      <c r="E18" s="1"/>
      <c r="F18" t="s">
        <v>13</v>
      </c>
      <c r="G18">
        <v>87</v>
      </c>
      <c r="I18" s="10">
        <v>45108</v>
      </c>
      <c r="J18" t="str">
        <v>C-3</v>
      </c>
      <c r="K18" t="str">
        <v>NSW</v>
      </c>
      <c r="L18" t="s">
        <v>6</v>
      </c>
      <c r="M18" s="34">
        <v>45169</v>
      </c>
      <c r="N18" s="34">
        <v>45460</v>
      </c>
      <c r="O18" cm="1">
        <f t="array" ref="O18">SUM(_xlfn._xlws.FILTER(_nQ,(_nSC=L18)*($B$3:$B$41&gt;=M18)*($B$3:$B$41&lt;=N18)))</f>
        <v>106</v>
      </c>
      <c r="R18" s="35">
        <v>45138</v>
      </c>
      <c r="S18" s="38" t="s">
        <v>7</v>
      </c>
      <c r="T18" s="39">
        <v>35</v>
      </c>
    </row>
    <row r="19" spans="2:20" x14ac:dyDescent="0.3">
      <c r="B19" s="12">
        <v>45212</v>
      </c>
      <c r="C19" s="14" t="s">
        <v>6</v>
      </c>
      <c r="D19" s="17">
        <v>24</v>
      </c>
      <c r="E19" s="1"/>
      <c r="F19" t="s">
        <v>14</v>
      </c>
      <c r="G19">
        <v>46</v>
      </c>
      <c r="I19" s="10">
        <v>45169</v>
      </c>
      <c r="J19" t="str">
        <v>C-4</v>
      </c>
      <c r="K19" t="str">
        <v>NSW</v>
      </c>
      <c r="L19" t="s">
        <v>7</v>
      </c>
      <c r="M19" s="34">
        <v>45108</v>
      </c>
      <c r="N19" s="34">
        <v>45229</v>
      </c>
      <c r="O19" cm="1">
        <f t="array" ref="O19">SUM(_xlfn._xlws.FILTER(_nQ,(_nSC=L19)*($B$3:$B$41&gt;=M19)*($B$3:$B$41&lt;=N19)))</f>
        <v>167</v>
      </c>
      <c r="R19" s="35">
        <v>45141</v>
      </c>
      <c r="S19" s="36" t="s">
        <v>7</v>
      </c>
      <c r="T19" s="37">
        <v>25</v>
      </c>
    </row>
    <row r="20" spans="2:20" x14ac:dyDescent="0.3">
      <c r="B20" s="22">
        <v>45220</v>
      </c>
      <c r="C20" s="15" t="s">
        <v>8</v>
      </c>
      <c r="D20" s="18">
        <v>33</v>
      </c>
      <c r="E20" s="1"/>
      <c r="F20" t="s">
        <v>15</v>
      </c>
      <c r="G20">
        <v>155</v>
      </c>
      <c r="I20" s="10">
        <v>45294</v>
      </c>
      <c r="J20" t="str">
        <v>C-3</v>
      </c>
      <c r="K20" t="str">
        <v>NSW</v>
      </c>
      <c r="L20" t="s">
        <v>7</v>
      </c>
      <c r="M20" s="33">
        <v>45294</v>
      </c>
      <c r="N20" s="34">
        <v>45334</v>
      </c>
      <c r="O20" cm="1">
        <f t="array" ref="O20">SUM(_xlfn._xlws.FILTER(_nQ,(_nSC=L20)*($B$3:$B$41&gt;=M20)*($B$3:$B$41&lt;=N20)))</f>
        <v>24</v>
      </c>
      <c r="R20" s="35">
        <v>45169</v>
      </c>
      <c r="S20" s="38" t="s">
        <v>7</v>
      </c>
      <c r="T20" s="39">
        <v>25</v>
      </c>
    </row>
    <row r="21" spans="2:20" x14ac:dyDescent="0.3">
      <c r="B21" s="12">
        <v>45222</v>
      </c>
      <c r="C21" s="14" t="s">
        <v>7</v>
      </c>
      <c r="D21" s="17">
        <v>23</v>
      </c>
      <c r="E21" s="1"/>
      <c r="F21" t="s">
        <v>16</v>
      </c>
      <c r="G21">
        <v>268</v>
      </c>
      <c r="O21" s="46">
        <f>SUM(O17:O20)</f>
        <v>383</v>
      </c>
      <c r="R21" s="35">
        <v>45177</v>
      </c>
      <c r="S21" s="36" t="s">
        <v>7</v>
      </c>
      <c r="T21" s="37">
        <v>28</v>
      </c>
    </row>
    <row r="22" spans="2:20" x14ac:dyDescent="0.3">
      <c r="B22" s="12">
        <v>45222</v>
      </c>
      <c r="C22" s="14" t="s">
        <v>5</v>
      </c>
      <c r="D22" s="17">
        <v>37</v>
      </c>
      <c r="E22" s="1"/>
      <c r="R22" s="35">
        <v>45222</v>
      </c>
      <c r="S22" s="38" t="s">
        <v>7</v>
      </c>
      <c r="T22" s="39">
        <v>23</v>
      </c>
    </row>
    <row r="23" spans="2:20" x14ac:dyDescent="0.3">
      <c r="B23" s="12">
        <v>45239</v>
      </c>
      <c r="C23" s="14" t="s">
        <v>5</v>
      </c>
      <c r="D23" s="17">
        <v>13</v>
      </c>
      <c r="E23" s="1"/>
      <c r="I23" s="34" cm="1">
        <f t="array" ref="I23:K24">_xlfn._xlws.FILTER(F3:H13,_nStates="TA")</f>
        <v>45108</v>
      </c>
      <c r="J23" t="str">
        <v>C-1</v>
      </c>
      <c r="K23" t="str">
        <v>TA</v>
      </c>
      <c r="L23" t="s">
        <v>8</v>
      </c>
      <c r="M23" s="33">
        <v>45108</v>
      </c>
      <c r="N23" s="34">
        <v>45460</v>
      </c>
      <c r="O23" cm="1">
        <f t="array" ref="O23">SUM(_xlfn._xlws.FILTER(_nQ,(_nSC=L23)*($B$3:$B$41&gt;=M23)*($B$3:$B$41&lt;=N23)))</f>
        <v>140</v>
      </c>
      <c r="R23" s="40">
        <v>45286</v>
      </c>
      <c r="S23" s="41" t="s">
        <v>7</v>
      </c>
      <c r="T23" s="42">
        <v>15</v>
      </c>
    </row>
    <row r="24" spans="2:20" x14ac:dyDescent="0.3">
      <c r="B24" s="12">
        <v>45240</v>
      </c>
      <c r="C24" s="14" t="s">
        <v>4</v>
      </c>
      <c r="D24" s="17">
        <v>35</v>
      </c>
      <c r="E24" s="1"/>
      <c r="I24" s="34">
        <v>45229</v>
      </c>
      <c r="J24" t="str">
        <v>C-3</v>
      </c>
      <c r="K24" t="str">
        <v>TA</v>
      </c>
      <c r="L24" t="s">
        <v>7</v>
      </c>
      <c r="M24" s="33">
        <v>45229</v>
      </c>
      <c r="N24" s="34">
        <v>45294</v>
      </c>
      <c r="O24" cm="1">
        <f t="array" ref="O24">SUM(_xlfn._xlws.FILTER(_nQ,(_nSC=L24)*($B$3:$B$41&gt;=M24)*($B$3:$B$41&lt;=N24)))</f>
        <v>15</v>
      </c>
      <c r="R24" s="35">
        <v>45305</v>
      </c>
      <c r="S24" s="38" t="s">
        <v>7</v>
      </c>
      <c r="T24" s="39">
        <v>24</v>
      </c>
    </row>
    <row r="25" spans="2:20" x14ac:dyDescent="0.3">
      <c r="B25" s="12">
        <v>45246</v>
      </c>
      <c r="C25" s="14" t="s">
        <v>5</v>
      </c>
      <c r="D25" s="17">
        <v>27</v>
      </c>
      <c r="E25" s="1"/>
      <c r="O25" s="46">
        <f>SUM(O23:O24)</f>
        <v>155</v>
      </c>
      <c r="R25" s="35">
        <v>45350</v>
      </c>
      <c r="S25" s="36" t="s">
        <v>7</v>
      </c>
      <c r="T25" s="37">
        <v>10</v>
      </c>
    </row>
    <row r="26" spans="2:20" x14ac:dyDescent="0.3">
      <c r="B26" s="12">
        <v>45262</v>
      </c>
      <c r="C26" s="14" t="s">
        <v>5</v>
      </c>
      <c r="D26" s="17">
        <v>30</v>
      </c>
      <c r="E26" s="1"/>
      <c r="R26" s="35">
        <v>45394</v>
      </c>
      <c r="S26" s="38" t="s">
        <v>7</v>
      </c>
      <c r="T26" s="39">
        <v>37</v>
      </c>
    </row>
    <row r="27" spans="2:20" x14ac:dyDescent="0.3">
      <c r="B27" s="12">
        <v>45264</v>
      </c>
      <c r="C27" s="14" t="s">
        <v>5</v>
      </c>
      <c r="D27" s="17">
        <v>13</v>
      </c>
      <c r="E27" s="1"/>
      <c r="I27" s="10">
        <v>45158</v>
      </c>
      <c r="J27" t="s">
        <v>5</v>
      </c>
      <c r="K27" t="s">
        <v>16</v>
      </c>
      <c r="L27" t="s">
        <v>5</v>
      </c>
      <c r="M27" s="33">
        <v>45158</v>
      </c>
      <c r="N27" s="34">
        <v>45460</v>
      </c>
      <c r="O27" cm="1">
        <f t="array" ref="O27">SUM(_xlfn._xlws.FILTER(_nQ,(_nSC=L27)*($B$3:$B$41&gt;=M27)*($B$3:$B$41&lt;=N27)))</f>
        <v>179</v>
      </c>
      <c r="R27" s="43">
        <v>45409</v>
      </c>
      <c r="S27" s="44" t="s">
        <v>7</v>
      </c>
      <c r="T27" s="45">
        <v>18</v>
      </c>
    </row>
    <row r="28" spans="2:20" x14ac:dyDescent="0.3">
      <c r="B28" s="12">
        <v>45276</v>
      </c>
      <c r="C28" s="14" t="s">
        <v>6</v>
      </c>
      <c r="D28" s="17">
        <v>22</v>
      </c>
      <c r="E28" s="1"/>
      <c r="I28" s="10">
        <v>45252</v>
      </c>
      <c r="J28" t="s">
        <v>4</v>
      </c>
      <c r="K28" t="s">
        <v>16</v>
      </c>
      <c r="L28" t="s">
        <v>4</v>
      </c>
      <c r="M28" s="33">
        <v>45252</v>
      </c>
      <c r="N28" s="34">
        <v>45460</v>
      </c>
      <c r="O28" cm="1">
        <f t="array" ref="O28">SUM(_xlfn._xlws.FILTER(_nQ,(_nSC=L28)*($B$3:$B$41&gt;=M28)*($B$3:$B$41&lt;=N28)))</f>
        <v>89</v>
      </c>
    </row>
    <row r="29" spans="2:20" x14ac:dyDescent="0.3">
      <c r="B29" s="12">
        <v>45284</v>
      </c>
      <c r="C29" s="14" t="s">
        <v>5</v>
      </c>
      <c r="D29" s="17">
        <v>34</v>
      </c>
      <c r="E29" s="1"/>
      <c r="O29" s="46">
        <f>SUM(O27:O28)</f>
        <v>268</v>
      </c>
    </row>
    <row r="30" spans="2:20" x14ac:dyDescent="0.3">
      <c r="B30" s="22">
        <v>45286</v>
      </c>
      <c r="C30" s="15" t="s">
        <v>7</v>
      </c>
      <c r="D30" s="18">
        <v>15</v>
      </c>
      <c r="E30" s="1"/>
    </row>
    <row r="31" spans="2:20" x14ac:dyDescent="0.3">
      <c r="B31" s="12">
        <v>45292</v>
      </c>
      <c r="C31" s="14" t="s">
        <v>4</v>
      </c>
      <c r="D31" s="17">
        <v>21</v>
      </c>
      <c r="E31" s="1"/>
      <c r="I31" s="10">
        <v>45108</v>
      </c>
      <c r="J31" t="s">
        <v>6</v>
      </c>
      <c r="K31" t="s">
        <v>14</v>
      </c>
      <c r="L31" t="s">
        <v>6</v>
      </c>
      <c r="M31" s="33">
        <v>45108</v>
      </c>
      <c r="N31" s="33">
        <v>45169</v>
      </c>
      <c r="O31" s="46" cm="1">
        <f t="array" ref="O31">SUM(_xlfn._xlws.FILTER(_nQ,(_nSC=L31)*($B$3:$B$41&gt;=M31)*($B$3:$B$41&lt;=N31)))</f>
        <v>46</v>
      </c>
    </row>
    <row r="32" spans="2:20" x14ac:dyDescent="0.3">
      <c r="B32" s="12">
        <v>45301</v>
      </c>
      <c r="C32" s="14" t="s">
        <v>4</v>
      </c>
      <c r="D32" s="17">
        <v>30</v>
      </c>
      <c r="E32" s="1"/>
    </row>
    <row r="33" spans="2:15" x14ac:dyDescent="0.3">
      <c r="B33" s="12">
        <v>45305</v>
      </c>
      <c r="C33" s="14" t="s">
        <v>7</v>
      </c>
      <c r="D33" s="17">
        <v>24</v>
      </c>
      <c r="E33" s="1"/>
      <c r="I33" s="10">
        <v>45108</v>
      </c>
      <c r="J33" t="s">
        <v>5</v>
      </c>
      <c r="K33" t="s">
        <v>13</v>
      </c>
      <c r="L33" t="s">
        <v>5</v>
      </c>
      <c r="M33" s="33">
        <v>45108</v>
      </c>
      <c r="N33" s="33">
        <v>45158</v>
      </c>
      <c r="O33" cm="1">
        <f t="array" ref="O33">SUM(_xlfn._xlws.FILTER(_nQ,(_nSC=L33)*($B$3:$B$41&gt;=M33)*($B$3:$B$41&lt;=N33)))</f>
        <v>22</v>
      </c>
    </row>
    <row r="34" spans="2:15" x14ac:dyDescent="0.3">
      <c r="B34" s="12">
        <v>45319</v>
      </c>
      <c r="C34" s="14" t="s">
        <v>6</v>
      </c>
      <c r="D34" s="17">
        <v>27</v>
      </c>
      <c r="E34" s="1"/>
      <c r="I34" s="10">
        <v>45334</v>
      </c>
      <c r="J34" t="s">
        <v>7</v>
      </c>
      <c r="K34" t="s">
        <v>13</v>
      </c>
      <c r="L34" t="s">
        <v>7</v>
      </c>
      <c r="M34" s="33">
        <v>45334</v>
      </c>
      <c r="N34" s="34">
        <v>45460</v>
      </c>
      <c r="O34" cm="1">
        <f t="array" ref="O34">SUM(_xlfn._xlws.FILTER(_nQ,(_nSC=L34)*($B$3:$B$41&gt;=M34)*($B$3:$B$41&lt;=N34)))</f>
        <v>65</v>
      </c>
    </row>
    <row r="35" spans="2:15" x14ac:dyDescent="0.3">
      <c r="B35" s="12">
        <v>45348</v>
      </c>
      <c r="C35" s="14" t="s">
        <v>4</v>
      </c>
      <c r="D35" s="17">
        <v>23</v>
      </c>
      <c r="E35" s="1"/>
      <c r="O35" s="46">
        <f>SUM(O33:O34)</f>
        <v>87</v>
      </c>
    </row>
    <row r="36" spans="2:15" x14ac:dyDescent="0.3">
      <c r="B36" s="12">
        <v>45350</v>
      </c>
      <c r="C36" s="14" t="s">
        <v>7</v>
      </c>
      <c r="D36" s="17">
        <v>10</v>
      </c>
      <c r="E36" s="1"/>
    </row>
    <row r="37" spans="2:15" x14ac:dyDescent="0.3">
      <c r="B37" s="12">
        <v>45350</v>
      </c>
      <c r="C37" s="14" t="s">
        <v>6</v>
      </c>
      <c r="D37" s="17">
        <v>33</v>
      </c>
      <c r="E37" s="1"/>
    </row>
    <row r="38" spans="2:15" x14ac:dyDescent="0.3">
      <c r="B38" s="12">
        <v>45352</v>
      </c>
      <c r="C38" s="14" t="s">
        <v>4</v>
      </c>
      <c r="D38" s="17">
        <v>15</v>
      </c>
      <c r="E38" s="1"/>
    </row>
    <row r="39" spans="2:15" x14ac:dyDescent="0.3">
      <c r="B39" s="12">
        <v>45378</v>
      </c>
      <c r="C39" s="14" t="s">
        <v>5</v>
      </c>
      <c r="D39" s="17">
        <v>14</v>
      </c>
      <c r="E39" s="1"/>
    </row>
    <row r="40" spans="2:15" x14ac:dyDescent="0.3">
      <c r="B40" s="12">
        <v>45394</v>
      </c>
      <c r="C40" s="14" t="s">
        <v>7</v>
      </c>
      <c r="D40" s="17">
        <v>37</v>
      </c>
      <c r="E40" s="1"/>
    </row>
    <row r="41" spans="2:15" x14ac:dyDescent="0.3">
      <c r="B41" s="21">
        <v>45409</v>
      </c>
      <c r="C41" s="19" t="s">
        <v>7</v>
      </c>
      <c r="D41" s="20">
        <v>18</v>
      </c>
      <c r="E41" s="1"/>
    </row>
  </sheetData>
  <autoFilter ref="B2:D41" xr:uid="{6573D74B-467A-4E93-8AA1-A315E8FCE7E1}"/>
  <mergeCells count="3">
    <mergeCell ref="B1:D1"/>
    <mergeCell ref="F1:H1"/>
    <mergeCell ref="J1:K1"/>
  </mergeCells>
  <dataValidations count="1">
    <dataValidation type="list" allowBlank="1" showInputMessage="1" showErrorMessage="1" sqref="M3" xr:uid="{E9725987-07DE-470A-9DD5-A539FC779572}">
      <formula1>$F$17:$F$21</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EEB27-9467-4F82-B1C9-8776C0A0059B}">
  <dimension ref="A1:K41"/>
  <sheetViews>
    <sheetView workbookViewId="0">
      <selection activeCell="G18" sqref="G18:H22"/>
    </sheetView>
  </sheetViews>
  <sheetFormatPr defaultRowHeight="14.4" x14ac:dyDescent="0.3"/>
  <cols>
    <col min="1" max="1" width="3" style="2" customWidth="1"/>
    <col min="2" max="2" width="12.88671875" customWidth="1"/>
    <col min="3" max="3" width="13.77734375" customWidth="1"/>
    <col min="4" max="4" width="10.33203125" customWidth="1"/>
    <col min="5" max="6" width="11.6640625" customWidth="1"/>
    <col min="7" max="7" width="13.77734375" customWidth="1"/>
    <col min="8" max="9" width="11.6640625" customWidth="1"/>
    <col min="10" max="10" width="10.109375" customWidth="1"/>
    <col min="11" max="11" width="8" customWidth="1"/>
  </cols>
  <sheetData>
    <row r="1" spans="1:11" s="8" customFormat="1" ht="22.5" customHeight="1" x14ac:dyDescent="0.25">
      <c r="A1" s="1"/>
      <c r="B1" s="51" t="s">
        <v>9</v>
      </c>
      <c r="C1" s="51"/>
      <c r="D1" s="51"/>
      <c r="F1" s="51" t="s">
        <v>10</v>
      </c>
      <c r="G1" s="51"/>
      <c r="H1" s="51"/>
      <c r="J1" s="51" t="s">
        <v>0</v>
      </c>
      <c r="K1" s="51"/>
    </row>
    <row r="2" spans="1:11" s="1" customFormat="1" x14ac:dyDescent="0.3">
      <c r="A2" s="2"/>
      <c r="B2" s="25" t="s">
        <v>1</v>
      </c>
      <c r="C2" s="26" t="s">
        <v>2</v>
      </c>
      <c r="D2" s="27" t="s">
        <v>3</v>
      </c>
      <c r="F2" s="25" t="s">
        <v>1</v>
      </c>
      <c r="G2" s="26" t="s">
        <v>2</v>
      </c>
      <c r="H2" s="27" t="s">
        <v>11</v>
      </c>
      <c r="J2" s="4" t="s">
        <v>11</v>
      </c>
      <c r="K2" s="5" t="s">
        <v>17</v>
      </c>
    </row>
    <row r="3" spans="1:11" s="1" customFormat="1" x14ac:dyDescent="0.3">
      <c r="A3" s="2"/>
      <c r="B3" s="23">
        <v>45125</v>
      </c>
      <c r="C3" s="14" t="s">
        <v>4</v>
      </c>
      <c r="D3" s="24">
        <v>40</v>
      </c>
      <c r="F3" s="23">
        <v>45108</v>
      </c>
      <c r="G3" s="14" t="s">
        <v>8</v>
      </c>
      <c r="H3" s="24" t="s">
        <v>15</v>
      </c>
      <c r="J3" s="6" t="s">
        <v>15</v>
      </c>
      <c r="K3" s="9">
        <v>155</v>
      </c>
    </row>
    <row r="4" spans="1:11" s="1" customFormat="1" x14ac:dyDescent="0.3">
      <c r="A4" s="2"/>
      <c r="B4" s="23">
        <v>45126</v>
      </c>
      <c r="C4" s="14" t="s">
        <v>5</v>
      </c>
      <c r="D4" s="24">
        <v>22</v>
      </c>
      <c r="F4" s="23">
        <v>45108</v>
      </c>
      <c r="G4" s="14" t="s">
        <v>4</v>
      </c>
      <c r="H4" s="24" t="s">
        <v>12</v>
      </c>
      <c r="J4" s="6" t="s">
        <v>12</v>
      </c>
      <c r="K4" s="7">
        <v>360</v>
      </c>
    </row>
    <row r="5" spans="1:11" s="1" customFormat="1" x14ac:dyDescent="0.3">
      <c r="A5" s="2"/>
      <c r="B5" s="23">
        <v>45133</v>
      </c>
      <c r="C5" s="14" t="s">
        <v>6</v>
      </c>
      <c r="D5" s="24">
        <v>24</v>
      </c>
      <c r="F5" s="23">
        <v>45108</v>
      </c>
      <c r="G5" s="14" t="s">
        <v>7</v>
      </c>
      <c r="H5" s="24" t="s">
        <v>12</v>
      </c>
      <c r="J5" s="6" t="s">
        <v>14</v>
      </c>
      <c r="K5" s="7">
        <v>91</v>
      </c>
    </row>
    <row r="6" spans="1:11" s="1" customFormat="1" x14ac:dyDescent="0.3">
      <c r="A6" s="2"/>
      <c r="B6" s="23">
        <v>45134</v>
      </c>
      <c r="C6" s="14" t="s">
        <v>6</v>
      </c>
      <c r="D6" s="24">
        <v>12</v>
      </c>
      <c r="F6" s="23">
        <v>45108</v>
      </c>
      <c r="G6" s="14" t="s">
        <v>6</v>
      </c>
      <c r="H6" s="24" t="s">
        <v>14</v>
      </c>
      <c r="J6" s="6" t="s">
        <v>13</v>
      </c>
      <c r="K6" s="7">
        <v>45</v>
      </c>
    </row>
    <row r="7" spans="1:11" s="1" customFormat="1" x14ac:dyDescent="0.3">
      <c r="A7" s="2"/>
      <c r="B7" s="23">
        <v>45138</v>
      </c>
      <c r="C7" s="14" t="s">
        <v>7</v>
      </c>
      <c r="D7" s="24">
        <v>31</v>
      </c>
      <c r="F7" s="23">
        <v>45108</v>
      </c>
      <c r="G7" s="14" t="s">
        <v>5</v>
      </c>
      <c r="H7" s="24" t="s">
        <v>13</v>
      </c>
      <c r="I7" s="3"/>
      <c r="J7" s="6" t="s">
        <v>16</v>
      </c>
      <c r="K7" s="7">
        <v>208</v>
      </c>
    </row>
    <row r="8" spans="1:11" x14ac:dyDescent="0.3">
      <c r="B8" s="23">
        <v>45138</v>
      </c>
      <c r="C8" s="14" t="s">
        <v>7</v>
      </c>
      <c r="D8" s="24">
        <v>35</v>
      </c>
      <c r="E8" s="1"/>
      <c r="F8" s="23">
        <v>45158</v>
      </c>
      <c r="G8" s="14" t="s">
        <v>5</v>
      </c>
      <c r="H8" s="24" t="s">
        <v>16</v>
      </c>
      <c r="I8" s="3"/>
    </row>
    <row r="9" spans="1:11" x14ac:dyDescent="0.3">
      <c r="B9" s="23">
        <v>45141</v>
      </c>
      <c r="C9" s="14" t="s">
        <v>7</v>
      </c>
      <c r="D9" s="24">
        <v>25</v>
      </c>
      <c r="E9" s="1"/>
      <c r="F9" s="23">
        <v>45169</v>
      </c>
      <c r="G9" s="14" t="s">
        <v>6</v>
      </c>
      <c r="H9" s="24" t="s">
        <v>12</v>
      </c>
    </row>
    <row r="10" spans="1:11" x14ac:dyDescent="0.3">
      <c r="B10" s="23">
        <v>45157</v>
      </c>
      <c r="C10" s="14" t="s">
        <v>6</v>
      </c>
      <c r="D10" s="24">
        <v>10</v>
      </c>
      <c r="E10" s="1"/>
      <c r="F10" s="23">
        <v>45229</v>
      </c>
      <c r="G10" s="14" t="s">
        <v>7</v>
      </c>
      <c r="H10" s="24" t="s">
        <v>15</v>
      </c>
      <c r="J10" t="s">
        <v>11</v>
      </c>
      <c r="K10" t="s">
        <v>17</v>
      </c>
    </row>
    <row r="11" spans="1:11" x14ac:dyDescent="0.3">
      <c r="B11" s="23">
        <v>45168</v>
      </c>
      <c r="C11" s="14" t="s">
        <v>4</v>
      </c>
      <c r="D11" s="24">
        <v>11</v>
      </c>
      <c r="E11" s="1"/>
      <c r="F11" s="23">
        <v>45252</v>
      </c>
      <c r="G11" s="14" t="s">
        <v>4</v>
      </c>
      <c r="H11" s="24" t="s">
        <v>16</v>
      </c>
      <c r="J11" t="s">
        <v>15</v>
      </c>
      <c r="K11">
        <v>155</v>
      </c>
    </row>
    <row r="12" spans="1:11" x14ac:dyDescent="0.3">
      <c r="B12" s="23">
        <v>45169</v>
      </c>
      <c r="C12" s="14" t="s">
        <v>7</v>
      </c>
      <c r="D12" s="24">
        <v>25</v>
      </c>
      <c r="E12" s="1"/>
      <c r="F12" s="23">
        <v>45294</v>
      </c>
      <c r="G12" s="14" t="s">
        <v>7</v>
      </c>
      <c r="H12" s="24" t="s">
        <v>12</v>
      </c>
      <c r="J12" t="s">
        <v>12</v>
      </c>
      <c r="K12">
        <v>383</v>
      </c>
    </row>
    <row r="13" spans="1:11" x14ac:dyDescent="0.3">
      <c r="B13" s="31">
        <v>45172</v>
      </c>
      <c r="C13" s="15" t="s">
        <v>8</v>
      </c>
      <c r="D13" s="32">
        <v>36</v>
      </c>
      <c r="E13" s="1"/>
      <c r="F13" s="28">
        <v>45334</v>
      </c>
      <c r="G13" s="29" t="s">
        <v>7</v>
      </c>
      <c r="H13" s="30" t="s">
        <v>13</v>
      </c>
      <c r="J13" t="s">
        <v>14</v>
      </c>
      <c r="K13">
        <v>46</v>
      </c>
    </row>
    <row r="14" spans="1:11" x14ac:dyDescent="0.3">
      <c r="B14" s="23">
        <v>45177</v>
      </c>
      <c r="C14" s="14" t="s">
        <v>7</v>
      </c>
      <c r="D14" s="24">
        <v>28</v>
      </c>
      <c r="E14" s="1"/>
      <c r="F14" s="10"/>
      <c r="J14" t="s">
        <v>13</v>
      </c>
      <c r="K14">
        <v>87</v>
      </c>
    </row>
    <row r="15" spans="1:11" x14ac:dyDescent="0.3">
      <c r="B15" s="23">
        <v>45178</v>
      </c>
      <c r="C15" s="14" t="s">
        <v>5</v>
      </c>
      <c r="D15" s="24">
        <v>11</v>
      </c>
      <c r="E15" s="1"/>
      <c r="F15" s="10"/>
      <c r="J15" t="s">
        <v>16</v>
      </c>
      <c r="K15">
        <v>268</v>
      </c>
    </row>
    <row r="16" spans="1:11" x14ac:dyDescent="0.3">
      <c r="B16" s="31">
        <v>45183</v>
      </c>
      <c r="C16" s="15" t="s">
        <v>8</v>
      </c>
      <c r="D16" s="32">
        <v>12</v>
      </c>
      <c r="E16" s="1"/>
      <c r="F16" s="10"/>
    </row>
    <row r="17" spans="2:8" x14ac:dyDescent="0.3">
      <c r="B17" s="31">
        <v>45201</v>
      </c>
      <c r="C17" s="15" t="s">
        <v>8</v>
      </c>
      <c r="D17" s="32">
        <v>34</v>
      </c>
      <c r="E17" s="1"/>
      <c r="F17" s="10"/>
    </row>
    <row r="18" spans="2:8" x14ac:dyDescent="0.3">
      <c r="B18" s="31">
        <v>45201</v>
      </c>
      <c r="C18" s="15" t="s">
        <v>8</v>
      </c>
      <c r="D18" s="32">
        <v>25</v>
      </c>
      <c r="E18" s="1"/>
      <c r="G18" t="str" cm="1">
        <f t="array" ref="G18:H22">_xlfn.LET(
    _xlpm.T, B3:D41,
    _xlpm.TT,F3:H13,
    _xlpm.S, _xlfn.MAP(_xlfn.TAKE(_xlpm.T,,1),
           _xlfn.CHOOSECOLS(_xlpm.T,2),
           _xlfn.LAMBDA(_xlpm.A,_xlpm.B,
                  _xlfn.LET(_xlpm.F, _xlfn._xlws.FILTER(_xlpm.TT,_xlfn.CHOOSECOLS(_xlpm.TT,2)=_xlpm.B),
                      _xlpm.X, _xlfn.XMATCH(_xlpm.A,_xlfn.TAKE(_xlpm.F,,1),-1),
                      INDEX(_xlpm.F,_xlpm.X,3)
                     )
                  )
            ),
     _xlpm.US,_xlfn.UNIQUE(_xlpm.S),
     _xlfn.HSTACK(_xlpm.US,
            _xlfn.MAP(_xlpm.US,
                _xlfn.LAMBDA(_xlpm.A,
                       SUM(_xlfn._xlws.FILTER(_xlfn.TAKE(_xlpm.T,,-1),_xlpm.S=_xlpm.A))
                      )
               )
            )
    )</f>
        <v>NSW</v>
      </c>
      <c r="H18">
        <v>383</v>
      </c>
    </row>
    <row r="19" spans="2:8" x14ac:dyDescent="0.3">
      <c r="B19" s="23">
        <v>45212</v>
      </c>
      <c r="C19" s="14" t="s">
        <v>6</v>
      </c>
      <c r="D19" s="24">
        <v>24</v>
      </c>
      <c r="E19" s="1"/>
      <c r="G19" t="str">
        <v>QLD</v>
      </c>
      <c r="H19">
        <v>87</v>
      </c>
    </row>
    <row r="20" spans="2:8" x14ac:dyDescent="0.3">
      <c r="B20" s="31">
        <v>45220</v>
      </c>
      <c r="C20" s="15" t="s">
        <v>8</v>
      </c>
      <c r="D20" s="32">
        <v>33</v>
      </c>
      <c r="E20" s="1"/>
      <c r="G20" t="str">
        <v>SA</v>
      </c>
      <c r="H20">
        <v>46</v>
      </c>
    </row>
    <row r="21" spans="2:8" x14ac:dyDescent="0.3">
      <c r="B21" s="23">
        <v>45222</v>
      </c>
      <c r="C21" s="14" t="s">
        <v>7</v>
      </c>
      <c r="D21" s="24">
        <v>23</v>
      </c>
      <c r="E21" s="1"/>
      <c r="G21" t="str">
        <v>TA</v>
      </c>
      <c r="H21">
        <v>155</v>
      </c>
    </row>
    <row r="22" spans="2:8" x14ac:dyDescent="0.3">
      <c r="B22" s="23">
        <v>45222</v>
      </c>
      <c r="C22" s="14" t="s">
        <v>5</v>
      </c>
      <c r="D22" s="24">
        <v>37</v>
      </c>
      <c r="E22" s="1"/>
      <c r="G22" t="str">
        <v>WA</v>
      </c>
      <c r="H22">
        <v>268</v>
      </c>
    </row>
    <row r="23" spans="2:8" x14ac:dyDescent="0.3">
      <c r="B23" s="23">
        <v>45239</v>
      </c>
      <c r="C23" s="14" t="s">
        <v>5</v>
      </c>
      <c r="D23" s="24">
        <v>13</v>
      </c>
      <c r="E23" s="1"/>
    </row>
    <row r="24" spans="2:8" x14ac:dyDescent="0.3">
      <c r="B24" s="23">
        <v>45240</v>
      </c>
      <c r="C24" s="14" t="s">
        <v>4</v>
      </c>
      <c r="D24" s="24">
        <v>35</v>
      </c>
      <c r="E24" s="1"/>
    </row>
    <row r="25" spans="2:8" x14ac:dyDescent="0.3">
      <c r="B25" s="23">
        <v>45246</v>
      </c>
      <c r="C25" s="14" t="s">
        <v>5</v>
      </c>
      <c r="D25" s="24">
        <v>27</v>
      </c>
      <c r="E25" s="1"/>
    </row>
    <row r="26" spans="2:8" x14ac:dyDescent="0.3">
      <c r="B26" s="23">
        <v>45262</v>
      </c>
      <c r="C26" s="14" t="s">
        <v>5</v>
      </c>
      <c r="D26" s="24">
        <v>30</v>
      </c>
      <c r="E26" s="1"/>
    </row>
    <row r="27" spans="2:8" x14ac:dyDescent="0.3">
      <c r="B27" s="23">
        <v>45264</v>
      </c>
      <c r="C27" s="14" t="s">
        <v>5</v>
      </c>
      <c r="D27" s="24">
        <v>13</v>
      </c>
      <c r="E27" s="1"/>
    </row>
    <row r="28" spans="2:8" x14ac:dyDescent="0.3">
      <c r="B28" s="23">
        <v>45276</v>
      </c>
      <c r="C28" s="14" t="s">
        <v>6</v>
      </c>
      <c r="D28" s="24">
        <v>22</v>
      </c>
      <c r="E28" s="1"/>
    </row>
    <row r="29" spans="2:8" x14ac:dyDescent="0.3">
      <c r="B29" s="23">
        <v>45284</v>
      </c>
      <c r="C29" s="14" t="s">
        <v>5</v>
      </c>
      <c r="D29" s="24">
        <v>34</v>
      </c>
      <c r="E29" s="1"/>
    </row>
    <row r="30" spans="2:8" x14ac:dyDescent="0.3">
      <c r="B30" s="31">
        <v>45286</v>
      </c>
      <c r="C30" s="15" t="s">
        <v>7</v>
      </c>
      <c r="D30" s="32">
        <v>15</v>
      </c>
      <c r="E30" s="1"/>
    </row>
    <row r="31" spans="2:8" x14ac:dyDescent="0.3">
      <c r="B31" s="23">
        <v>45292</v>
      </c>
      <c r="C31" s="14" t="s">
        <v>4</v>
      </c>
      <c r="D31" s="24">
        <v>21</v>
      </c>
      <c r="E31" s="1"/>
    </row>
    <row r="32" spans="2:8" x14ac:dyDescent="0.3">
      <c r="B32" s="23">
        <v>45301</v>
      </c>
      <c r="C32" s="14" t="s">
        <v>4</v>
      </c>
      <c r="D32" s="24">
        <v>30</v>
      </c>
      <c r="E32" s="1"/>
    </row>
    <row r="33" spans="2:5" x14ac:dyDescent="0.3">
      <c r="B33" s="23">
        <v>45305</v>
      </c>
      <c r="C33" s="14" t="s">
        <v>7</v>
      </c>
      <c r="D33" s="24">
        <v>24</v>
      </c>
      <c r="E33" s="1"/>
    </row>
    <row r="34" spans="2:5" x14ac:dyDescent="0.3">
      <c r="B34" s="23">
        <v>45319</v>
      </c>
      <c r="C34" s="14" t="s">
        <v>6</v>
      </c>
      <c r="D34" s="24">
        <v>27</v>
      </c>
      <c r="E34" s="1"/>
    </row>
    <row r="35" spans="2:5" x14ac:dyDescent="0.3">
      <c r="B35" s="23">
        <v>45348</v>
      </c>
      <c r="C35" s="14" t="s">
        <v>4</v>
      </c>
      <c r="D35" s="24">
        <v>23</v>
      </c>
      <c r="E35" s="1"/>
    </row>
    <row r="36" spans="2:5" x14ac:dyDescent="0.3">
      <c r="B36" s="23">
        <v>45350</v>
      </c>
      <c r="C36" s="14" t="s">
        <v>7</v>
      </c>
      <c r="D36" s="24">
        <v>10</v>
      </c>
      <c r="E36" s="1"/>
    </row>
    <row r="37" spans="2:5" x14ac:dyDescent="0.3">
      <c r="B37" s="23">
        <v>45350</v>
      </c>
      <c r="C37" s="14" t="s">
        <v>6</v>
      </c>
      <c r="D37" s="24">
        <v>33</v>
      </c>
      <c r="E37" s="1"/>
    </row>
    <row r="38" spans="2:5" x14ac:dyDescent="0.3">
      <c r="B38" s="23">
        <v>45352</v>
      </c>
      <c r="C38" s="14" t="s">
        <v>4</v>
      </c>
      <c r="D38" s="24">
        <v>15</v>
      </c>
      <c r="E38" s="1"/>
    </row>
    <row r="39" spans="2:5" x14ac:dyDescent="0.3">
      <c r="B39" s="23">
        <v>45378</v>
      </c>
      <c r="C39" s="14" t="s">
        <v>5</v>
      </c>
      <c r="D39" s="24">
        <v>14</v>
      </c>
      <c r="E39" s="1"/>
    </row>
    <row r="40" spans="2:5" x14ac:dyDescent="0.3">
      <c r="B40" s="23">
        <v>45394</v>
      </c>
      <c r="C40" s="14" t="s">
        <v>7</v>
      </c>
      <c r="D40" s="24">
        <v>37</v>
      </c>
      <c r="E40" s="1"/>
    </row>
    <row r="41" spans="2:5" x14ac:dyDescent="0.3">
      <c r="B41" s="28">
        <v>45409</v>
      </c>
      <c r="C41" s="29" t="s">
        <v>7</v>
      </c>
      <c r="D41" s="30">
        <v>18</v>
      </c>
      <c r="E41" s="1"/>
    </row>
  </sheetData>
  <mergeCells count="3">
    <mergeCell ref="B1:D1"/>
    <mergeCell ref="F1:H1"/>
    <mergeCell ref="J1:K1"/>
  </mergeCells>
  <pageMargins left="0.7" right="0.7" top="0.75" bottom="0.75" header="0.3" footer="0.3"/>
  <pageSetup paperSize="9" orientation="portrait" r:id="rId1"/>
  <drawing r:id="rId2"/>
  <tableParts count="3">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E03F5-CC44-4478-8A7B-5353BE9383D0}">
  <dimension ref="A1:K41"/>
  <sheetViews>
    <sheetView workbookViewId="0">
      <selection activeCell="M13" sqref="M13"/>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51" t="s">
        <v>9</v>
      </c>
      <c r="C1" s="51"/>
      <c r="D1" s="51"/>
      <c r="F1" s="51" t="s">
        <v>10</v>
      </c>
      <c r="G1" s="51"/>
      <c r="H1" s="51"/>
      <c r="J1" s="51" t="s">
        <v>0</v>
      </c>
      <c r="K1" s="51"/>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mergeCells count="3">
    <mergeCell ref="B1:D1"/>
    <mergeCell ref="F1:H1"/>
    <mergeCell ref="J1:K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2.xml>��
</file>

<file path=customXml/itemProps1.xml><?xml version="1.0" encoding="utf-8"?>
<ds:datastoreItem xmlns:ds="http://schemas.openxmlformats.org/officeDocument/2006/customXml" ds:itemID="{6D605FD4-0F03-4E36-858B-4593DC61F8D2}">
  <ds:schemaRefs>
    <ds:schemaRef ds:uri="http://schemas.advancedformulaenvironment.officeapps.live.com/afejsonblob/1.0"/>
  </ds:schemaRefs>
</ds:datastoreItem>
</file>

<file path=customXml/itemProps2.xml><?xml version="1.0" encoding="utf-8"?>
<ds:datastoreItem xmlns:ds="http://schemas.openxmlformats.org/officeDocument/2006/customXml" ds:itemID="{3D79F0F6-6974-4466-A7FD-BF84DC045B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Original</vt:lpstr>
      <vt:lpstr>EDA</vt:lpstr>
      <vt:lpstr>PQ_Alt</vt:lpstr>
      <vt:lpstr>Alt_PQ</vt:lpstr>
      <vt:lpstr>_nC</vt:lpstr>
      <vt:lpstr>_nQ</vt:lpstr>
      <vt:lpstr>_nSC</vt:lpstr>
      <vt:lpstr>_nStates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2024-06-19T04:41:53Z</dcterms:modified>
</cp:coreProperties>
</file>