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0"/>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8975DB3A-1F9A-4B05-9586-15DD3830D2A2}" xr6:coauthVersionLast="47" xr6:coauthVersionMax="47" xr10:uidLastSave="{00000000-0000-0000-0000-000000000000}"/>
  <bookViews>
    <workbookView xWindow="-108" yWindow="-108" windowWidth="23256" windowHeight="12456" activeTab="4" xr2:uid="{00000000-000D-0000-FFFF-FFFF00000000}"/>
  </bookViews>
  <sheets>
    <sheet name="Original" sheetId="1" r:id="rId1"/>
    <sheet name="_tReceipts" sheetId="3" r:id="rId2"/>
    <sheet name="_tPayments" sheetId="4" r:id="rId3"/>
    <sheet name="ALT" sheetId="2" r:id="rId4"/>
    <sheet name="Alt2" sheetId="5" r:id="rId5"/>
  </sheets>
  <definedNames>
    <definedName name="_np">'Alt2'!$H$3:$H$7</definedName>
    <definedName name="ExternalData_1" localSheetId="2" hidden="1">'_tPayments'!$A$1:$C$6</definedName>
    <definedName name="ExternalData_1" localSheetId="3" hidden="1">ALT!$N$2:$O$14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ERGr3HYvxHAOa7W47sKZy/BqbpR8k77sRmrGqYHqGXY="/>
    </ext>
  </extLst>
</workbook>
</file>

<file path=xl/calcChain.xml><?xml version="1.0" encoding="utf-8"?>
<calcChain xmlns="http://schemas.openxmlformats.org/spreadsheetml/2006/main">
  <c r="S48" i="5" l="1" a="1"/>
  <c r="S48" i="5" s="1"/>
  <c r="M48" i="5" a="1"/>
  <c r="M48" i="5" s="1"/>
  <c r="R48" i="5" a="1"/>
  <c r="R48" i="5" s="1"/>
  <c r="L47" i="5"/>
  <c r="L48" i="5" a="1"/>
  <c r="L48" i="5" s="1"/>
  <c r="K48" i="5"/>
  <c r="T48" i="5" s="1" a="1"/>
  <c r="T48" i="5" s="1"/>
  <c r="J48" i="5"/>
  <c r="M43" i="5"/>
  <c r="N43" i="5"/>
  <c r="N42" i="5"/>
  <c r="O40" i="5"/>
  <c r="M37" i="5"/>
  <c r="M38" i="5" s="1"/>
  <c r="M39" i="5" s="1"/>
  <c r="M40" i="5" s="1"/>
  <c r="M42" i="5"/>
  <c r="P42" i="5" s="1"/>
  <c r="M34" i="5"/>
  <c r="L34" i="5"/>
  <c r="M30" i="5"/>
  <c r="M31" i="5" s="1"/>
  <c r="M32" i="5" s="1"/>
  <c r="M29" i="5"/>
  <c r="O27" i="5"/>
  <c r="N27" i="5"/>
  <c r="O26" i="5"/>
  <c r="O25" i="5"/>
  <c r="N22" i="5"/>
  <c r="M22" i="5"/>
  <c r="L24" i="5"/>
  <c r="M24" i="5" s="1"/>
  <c r="M25" i="5" s="1"/>
  <c r="K18" i="5"/>
  <c r="G19" i="5" a="1"/>
  <c r="G19" i="5" s="1"/>
  <c r="L18" i="5" l="1"/>
  <c r="O24" i="5"/>
  <c r="P24" i="5" s="1"/>
  <c r="C19" i="5" a="1"/>
  <c r="C19" i="5" s="1"/>
  <c r="O48" i="5" a="1"/>
  <c r="O48" i="5" s="1"/>
  <c r="N48" i="5" a="1"/>
  <c r="P52" i="5" l="1"/>
  <c r="P51" i="5"/>
  <c r="P50" i="5"/>
  <c r="P49" i="5"/>
  <c r="N48" i="5"/>
  <c r="P48" i="5" s="1"/>
  <c r="U48" i="5" s="1"/>
  <c r="J55" i="5"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6511DC-FEE2-4264-BB0C-588ADB7416BC}" keepAlive="1" name="Query - _tPayments" description="Connection to the '_tPayments' query in the workbook." type="5" refreshedVersion="8" background="1" saveData="1">
    <dbPr connection="Provider=Microsoft.Mashup.OleDb.1;Data Source=$Workbook$;Location=_tPayments;Extended Properties=&quot;&quot;" command="SELECT * FROM [_tPayments]"/>
  </connection>
  <connection id="2" xr16:uid="{6F5A5ACA-844E-4138-A941-1FD7AA9364CD}" keepAlive="1" name="Query - _tReceipts" description="Connection to the '_tReceipts' query in the workbook." type="5" refreshedVersion="8" background="1" saveData="1">
    <dbPr connection="Provider=Microsoft.Mashup.OleDb.1;Data Source=$Workbook$;Location=_tReceipts;Extended Properties=&quot;&quot;" command="SELECT * FROM [_tReceipts]"/>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<sst xmlns="http://schemas.openxmlformats.org/spreadsheetml/2006/main" count="176" uniqueCount="31">
  <si>
    <t>Question Table 1 Recipts</t>
  </si>
  <si>
    <t>Question Table 2 Payment</t>
  </si>
  <si>
    <t>Result</t>
  </si>
  <si>
    <t>ID</t>
  </si>
  <si>
    <t>Date</t>
  </si>
  <si>
    <t>Cost</t>
  </si>
  <si>
    <t>Payment</t>
  </si>
  <si>
    <t>Recipt ID</t>
  </si>
  <si>
    <t>Duration</t>
  </si>
  <si>
    <t>C1</t>
  </si>
  <si>
    <t>P1</t>
  </si>
  <si>
    <t>C2</t>
  </si>
  <si>
    <t>P2</t>
  </si>
  <si>
    <t>C3</t>
  </si>
  <si>
    <t>P3</t>
  </si>
  <si>
    <t>C4</t>
  </si>
  <si>
    <t>P4</t>
  </si>
  <si>
    <t>C5</t>
  </si>
  <si>
    <t>P5</t>
  </si>
  <si>
    <t>C6</t>
  </si>
  <si>
    <t>C7</t>
  </si>
  <si>
    <t>C8</t>
  </si>
  <si>
    <t>C9</t>
  </si>
  <si>
    <t>C10</t>
  </si>
  <si>
    <t>C11</t>
  </si>
  <si>
    <t>NP</t>
  </si>
  <si>
    <t>C12</t>
  </si>
  <si>
    <t>https://www.linkedin.com/feed/update/urn:li:activity:7245900078995922944/</t>
  </si>
  <si>
    <t>q</t>
  </si>
  <si>
    <t>Receipt</t>
  </si>
  <si>
    <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</si>
</sst>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d/m/yyyy"/>
    <numFmt numFmtId="165" formatCode="&quot;$&quot;#,##0;[Red]\-&quot;$&quot;#,##0"/>
    <numFmt numFmtId="170" formatCode="0.0"/>
  </numFmts>
  <fonts count="7" x14ac:knownFonts="1">
    <font>
      <sz val="11"/>
      <color theme="1"/>
      <name val="Century Gothic"/>
      <scheme val="minor"/>
    </font>
    <font>
      <b/>
      <sz val="11"/>
      <color theme="1"/>
      <name val="Century Gothic"/>
      <family val="2"/>
    </font>
    <font>
      <b/>
      <sz val="11"/>
      <color theme="0"/>
      <name val="Century Gothic"/>
      <family val="2"/>
    </font>
    <font>
      <sz val="11"/>
      <name val="Century Gothic"/>
      <family val="2"/>
    </font>
    <font>
      <sz val="11"/>
      <color theme="1"/>
      <name val="Century Gothic"/>
      <family val="2"/>
    </font>
    <font>
      <u/>
      <sz val="11"/>
      <color theme="10"/>
      <name val="Century Gothic"/>
      <family val="2"/>
      <scheme val="minor"/>
    </font>
    <font>
      <sz val="11"/>
      <color theme="0"/>
      <name val="Century Gothic"/>
      <family val="2"/>
    </font>
  </fonts>
  <fills count="6">
    <fill>
      <patternFill patternType="none"/>
    </fill>
    <fill>
      <patternFill patternType="gray125"/>
    </fill>
    <fill>
      <patternFill patternType="solid">
        <fgColor rgb="FF3F6373"/>
        <bgColor rgb="FF3F6373"/>
      </patternFill>
    </fill>
    <fill>
      <patternFill patternType="solid">
        <fgColor rgb="FF95B6C5"/>
        <bgColor rgb="FF95B6C5"/>
      </patternFill>
    </fill>
    <fill>
      <patternFill patternType="solid">
        <fgColor rgb="FFFFFF00"/>
        <bgColor indexed="64"/>
      </patternFill>
    </fill>
    <fill>
      <patternFill patternType="solid">
        <fgColor rgb="FFFF0000"/>
        <bgColor indexed="64"/>
      </patternFill>
    </fill>
  </fills>
  <borders count="33">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hair">
        <color rgb="FF000000"/>
      </right>
      <top style="thin">
        <color rgb="FF000000"/>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style="thin">
        <color rgb="FF000000"/>
      </right>
      <top style="hair">
        <color rgb="FF000000"/>
      </top>
      <bottom style="thin">
        <color rgb="FF000000"/>
      </bottom>
      <diagonal/>
    </border>
    <border>
      <left/>
      <right style="hair">
        <color rgb="FF000000"/>
      </right>
      <top/>
      <bottom/>
      <diagonal/>
    </border>
    <border>
      <left style="thin">
        <color rgb="FF000000"/>
      </left>
      <right style="hair">
        <color rgb="FF000000"/>
      </right>
      <top/>
      <bottom/>
      <diagonal/>
    </border>
    <border>
      <left/>
      <right style="thin">
        <color rgb="FF000000"/>
      </right>
      <top style="thin">
        <color rgb="FF000000"/>
      </top>
      <bottom/>
      <diagonal/>
    </border>
    <border>
      <left style="thin">
        <color rgb="FF000000"/>
      </left>
      <right style="thin">
        <color rgb="FF000000"/>
      </right>
      <top style="hair">
        <color rgb="FF000000"/>
      </top>
      <bottom/>
      <diagonal/>
    </border>
    <border>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style="hair">
        <color rgb="FF000000"/>
      </right>
      <top/>
      <bottom style="hair">
        <color rgb="FF000000"/>
      </bottom>
      <diagonal/>
    </border>
    <border>
      <left style="hair">
        <color rgb="FF000000"/>
      </left>
      <right style="hair">
        <color rgb="FF000000"/>
      </right>
      <top/>
      <bottom style="hair">
        <color rgb="FF000000"/>
      </bottom>
      <diagonal/>
    </border>
    <border>
      <left style="hair">
        <color rgb="FF000000"/>
      </left>
      <right/>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diagonal/>
    </border>
    <border>
      <left style="hair">
        <color rgb="FF000000"/>
      </left>
      <right/>
      <top style="hair">
        <color rgb="FF000000"/>
      </top>
      <bottom/>
      <diagonal/>
    </border>
  </borders>
  <cellStyleXfs count="2">
    <xf numFmtId="0" fontId="0" fillId="0" borderId="0"/>
    <xf numFmtId="0" fontId="5" fillId="0" borderId="0" applyNumberFormat="0" applyFill="0" applyBorder="0" applyAlignment="0" applyProtection="0"/>
  </cellStyleXfs>
  <cellXfs count="56">
    <xf numFmtId="0" fontId="0" fillId="0" borderId="0" xfId="0"/>
    <xf numFmtId="0" fontId="1" fillId="0" borderId="0" xfId="0" applyFont="1" applyAlignment="1">
      <alignment vertical="center"/>
    </xf>
    <xf numFmtId="0" fontId="4" fillId="0" borderId="0" xfId="0" applyFont="1"/>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3" borderId="9" xfId="0" applyFont="1" applyFill="1" applyBorder="1" applyAlignment="1">
      <alignment horizontal="center"/>
    </xf>
    <xf numFmtId="0" fontId="4" fillId="3" borderId="7" xfId="0" applyFont="1" applyFill="1" applyBorder="1" applyAlignment="1">
      <alignment horizontal="center" vertical="center"/>
    </xf>
    <xf numFmtId="0" fontId="4" fillId="3" borderId="10" xfId="0" applyFont="1" applyFill="1" applyBorder="1" applyAlignment="1">
      <alignment horizontal="center" vertical="center"/>
    </xf>
    <xf numFmtId="164" fontId="4" fillId="0" borderId="11" xfId="0" applyNumberFormat="1" applyFont="1" applyBorder="1" applyAlignment="1">
      <alignment horizontal="center"/>
    </xf>
    <xf numFmtId="165" fontId="4" fillId="0" borderId="11" xfId="0" applyNumberFormat="1" applyFont="1" applyBorder="1" applyAlignment="1">
      <alignment horizontal="center"/>
    </xf>
    <xf numFmtId="164" fontId="4" fillId="0" borderId="12" xfId="0" applyNumberFormat="1" applyFont="1" applyBorder="1" applyAlignment="1">
      <alignment horizontal="center"/>
    </xf>
    <xf numFmtId="164" fontId="4" fillId="0" borderId="13" xfId="0" applyNumberFormat="1" applyFont="1" applyBorder="1"/>
    <xf numFmtId="165" fontId="4" fillId="0" borderId="14" xfId="0" applyNumberFormat="1" applyFont="1" applyBorder="1" applyAlignment="1">
      <alignment horizontal="center"/>
    </xf>
    <xf numFmtId="0" fontId="4" fillId="3" borderId="12" xfId="0" applyFont="1" applyFill="1" applyBorder="1" applyAlignment="1">
      <alignment horizontal="center" vertical="center"/>
    </xf>
    <xf numFmtId="3" fontId="4" fillId="0" borderId="15" xfId="0" applyNumberFormat="1" applyFont="1" applyBorder="1" applyAlignment="1">
      <alignment horizontal="center" vertical="center"/>
    </xf>
    <xf numFmtId="164" fontId="4" fillId="0" borderId="16" xfId="0" applyNumberFormat="1" applyFont="1" applyBorder="1" applyAlignment="1">
      <alignment horizontal="center"/>
    </xf>
    <xf numFmtId="165" fontId="4" fillId="0" borderId="16" xfId="0" applyNumberFormat="1" applyFont="1" applyBorder="1" applyAlignment="1">
      <alignment horizontal="center"/>
    </xf>
    <xf numFmtId="164" fontId="4" fillId="0" borderId="17" xfId="0" applyNumberFormat="1" applyFont="1" applyBorder="1" applyAlignment="1">
      <alignment horizontal="center"/>
    </xf>
    <xf numFmtId="164" fontId="4" fillId="0" borderId="18" xfId="0" applyNumberFormat="1" applyFont="1" applyBorder="1"/>
    <xf numFmtId="165" fontId="4" fillId="0" borderId="19" xfId="0" applyNumberFormat="1" applyFont="1" applyBorder="1" applyAlignment="1">
      <alignment horizontal="center"/>
    </xf>
    <xf numFmtId="164" fontId="4" fillId="0" borderId="0" xfId="0" applyNumberFormat="1" applyFont="1"/>
    <xf numFmtId="0" fontId="4" fillId="3" borderId="17" xfId="0" applyFont="1" applyFill="1" applyBorder="1" applyAlignment="1">
      <alignment horizontal="center" vertical="center"/>
    </xf>
    <xf numFmtId="3" fontId="4" fillId="0" borderId="20" xfId="0" applyNumberFormat="1" applyFont="1" applyBorder="1" applyAlignment="1">
      <alignment horizontal="center" vertical="center"/>
    </xf>
    <xf numFmtId="0" fontId="4" fillId="0" borderId="0" xfId="0" applyFont="1" applyAlignment="1">
      <alignment horizontal="center"/>
    </xf>
    <xf numFmtId="164" fontId="4" fillId="0" borderId="10" xfId="0" applyNumberFormat="1" applyFont="1" applyBorder="1" applyAlignment="1">
      <alignment horizontal="center"/>
    </xf>
    <xf numFmtId="0" fontId="4" fillId="3" borderId="21" xfId="0" applyFont="1" applyFill="1" applyBorder="1" applyAlignment="1">
      <alignment horizontal="center"/>
    </xf>
    <xf numFmtId="0" fontId="4" fillId="3" borderId="22" xfId="0" applyFont="1" applyFill="1" applyBorder="1" applyAlignment="1">
      <alignment horizontal="center"/>
    </xf>
    <xf numFmtId="164" fontId="4" fillId="0" borderId="23" xfId="0" applyNumberFormat="1" applyFont="1" applyBorder="1" applyAlignment="1">
      <alignment horizontal="center"/>
    </xf>
    <xf numFmtId="164" fontId="4" fillId="0" borderId="24" xfId="0" applyNumberFormat="1" applyFont="1" applyBorder="1" applyAlignment="1">
      <alignment horizontal="center"/>
    </xf>
    <xf numFmtId="165" fontId="4" fillId="0" borderId="24" xfId="0" applyNumberFormat="1" applyFont="1" applyBorder="1" applyAlignment="1">
      <alignment horizontal="center"/>
    </xf>
    <xf numFmtId="164" fontId="4" fillId="0" borderId="25" xfId="0" applyNumberFormat="1" applyFont="1" applyBorder="1" applyAlignment="1">
      <alignment horizontal="center"/>
    </xf>
    <xf numFmtId="165" fontId="4" fillId="0" borderId="26" xfId="0" applyNumberFormat="1" applyFont="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4" fillId="3" borderId="29" xfId="0" applyFont="1" applyFill="1" applyBorder="1" applyAlignment="1">
      <alignment horizontal="center"/>
    </xf>
    <xf numFmtId="164" fontId="4" fillId="0" borderId="30" xfId="0" applyNumberFormat="1" applyFont="1" applyBorder="1" applyAlignment="1">
      <alignment horizontal="center"/>
    </xf>
    <xf numFmtId="164" fontId="4" fillId="0" borderId="31" xfId="0" applyNumberFormat="1" applyFont="1" applyBorder="1"/>
    <xf numFmtId="165" fontId="4" fillId="0" borderId="32" xfId="0" applyNumberFormat="1" applyFont="1" applyBorder="1" applyAlignment="1">
      <alignment horizontal="center"/>
    </xf>
    <xf numFmtId="22" fontId="0" fillId="0" borderId="0" xfId="0" applyNumberFormat="1"/>
    <xf numFmtId="0" fontId="5" fillId="0" borderId="0" xfId="1" applyAlignment="1">
      <alignment vertical="center"/>
    </xf>
    <xf numFmtId="165" fontId="4" fillId="0" borderId="0" xfId="0" applyNumberFormat="1" applyFont="1"/>
    <xf numFmtId="14" fontId="4" fillId="0" borderId="0" xfId="0" applyNumberFormat="1" applyFont="1"/>
    <xf numFmtId="3" fontId="4" fillId="0" borderId="0" xfId="0" applyNumberFormat="1" applyFont="1"/>
    <xf numFmtId="0" fontId="0" fillId="4" borderId="0" xfId="0" applyFill="1"/>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2" fillId="2" borderId="4" xfId="0" applyFont="1" applyFill="1" applyBorder="1" applyAlignment="1">
      <alignment horizontal="center" vertical="center"/>
    </xf>
    <xf numFmtId="0" fontId="3" fillId="0" borderId="5" xfId="0" applyFont="1" applyBorder="1"/>
    <xf numFmtId="165" fontId="4" fillId="0" borderId="3" xfId="0" applyNumberFormat="1" applyFont="1" applyFill="1" applyBorder="1" applyAlignment="1">
      <alignment horizontal="center"/>
    </xf>
    <xf numFmtId="0" fontId="4" fillId="0" borderId="3" xfId="0" applyFont="1" applyFill="1" applyBorder="1"/>
    <xf numFmtId="2" fontId="4" fillId="0" borderId="0" xfId="0" applyNumberFormat="1" applyFont="1"/>
    <xf numFmtId="8" fontId="4" fillId="0" borderId="0" xfId="0" applyNumberFormat="1" applyFont="1"/>
    <xf numFmtId="3" fontId="6" fillId="5" borderId="15" xfId="0" applyNumberFormat="1" applyFont="1" applyFill="1" applyBorder="1" applyAlignment="1">
      <alignment horizontal="center" vertical="center"/>
    </xf>
    <xf numFmtId="170" fontId="4" fillId="0" borderId="0" xfId="0" applyNumberFormat="1" applyFont="1"/>
  </cellXfs>
  <cellStyles count="2">
    <cellStyle name="Hyperlink" xfId="1" builtinId="8"/>
    <cellStyle name="Normal" xfId="0" builtinId="0"/>
  </cellStyles>
  <dxfs count="14">
    <dxf>
      <font>
        <b val="0"/>
        <i val="0"/>
        <strike val="0"/>
        <condense val="0"/>
        <extend val="0"/>
        <outline val="0"/>
        <shadow val="0"/>
        <u val="none"/>
        <vertAlign val="baseline"/>
        <sz val="11"/>
        <color theme="1"/>
        <name val="Century Gothic"/>
        <family val="2"/>
        <scheme val="none"/>
      </font>
      <numFmt numFmtId="165" formatCode="&quot;$&quot;#,##0;[Red]\-&quot;$&quot;#,##0"/>
      <alignment horizontal="center" vertical="bottom" textRotation="0" wrapText="0" indent="0" justifyLastLine="0" shrinkToFit="0" readingOrder="0"/>
      <border diagonalUp="0" diagonalDown="0">
        <left style="hair">
          <color rgb="FF000000"/>
        </left>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border diagonalUp="0" diagonalDown="0">
        <left style="hair">
          <color rgb="FF000000"/>
        </left>
        <right style="hair">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right style="hair">
          <color rgb="FF000000"/>
        </right>
        <top style="hair">
          <color rgb="FF000000"/>
        </top>
        <bottom style="hair">
          <color rgb="FF000000"/>
        </bottom>
        <vertical/>
        <horizontal/>
      </border>
    </dxf>
    <dxf>
      <border outline="0">
        <top style="hair">
          <color rgb="FF000000"/>
        </top>
      </border>
    </dxf>
    <dxf>
      <border outline="0">
        <left style="thin">
          <color rgb="FF000000"/>
        </left>
        <right style="thin">
          <color rgb="FF000000"/>
        </right>
        <top style="thin">
          <color rgb="FF000000"/>
        </top>
        <bottom style="thin">
          <color rgb="FF000000"/>
        </bottom>
      </border>
    </dxf>
    <dxf>
      <border outline="0">
        <bottom style="hair">
          <color rgb="FF000000"/>
        </bottom>
      </border>
    </dxf>
    <dxf>
      <font>
        <b val="0"/>
        <i val="0"/>
        <strike val="0"/>
        <condense val="0"/>
        <extend val="0"/>
        <outline val="0"/>
        <shadow val="0"/>
        <u val="none"/>
        <vertAlign val="baseline"/>
        <sz val="11"/>
        <color theme="1"/>
        <name val="Century Gothic"/>
        <family val="2"/>
        <scheme val="none"/>
      </font>
      <fill>
        <patternFill patternType="solid">
          <fgColor rgb="FF95B6C5"/>
          <bgColor rgb="FF95B6C5"/>
        </patternFill>
      </fill>
      <alignment horizontal="center" vertical="bottom" textRotation="0" wrapText="0" indent="0" justifyLastLine="0" shrinkToFit="0" readingOrder="0"/>
      <border diagonalUp="0" diagonalDown="0" outline="0">
        <left style="hair">
          <color rgb="FF000000"/>
        </left>
        <right style="hair">
          <color rgb="FF000000"/>
        </right>
        <top/>
        <bottom/>
      </border>
    </dxf>
    <dxf>
      <font>
        <b val="0"/>
        <i val="0"/>
        <strike val="0"/>
        <condense val="0"/>
        <extend val="0"/>
        <outline val="0"/>
        <shadow val="0"/>
        <u val="none"/>
        <vertAlign val="baseline"/>
        <sz val="11"/>
        <color theme="1"/>
        <name val="Century Gothic"/>
        <family val="2"/>
        <scheme val="none"/>
      </font>
      <numFmt numFmtId="165" formatCode="&quot;$&quot;#,##0;[Red]\-&quot;$&quot;#,##0"/>
      <alignment horizontal="center" vertical="bottom" textRotation="0" wrapText="0" indent="0" justifyLastLine="0" shrinkToFit="0" readingOrder="0"/>
      <border diagonalUp="0" diagonalDown="0">
        <left style="thin">
          <color rgb="FF000000"/>
        </left>
        <right style="thin">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style="thin">
          <color rgb="FF000000"/>
        </left>
        <right style="thin">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right style="thin">
          <color rgb="FF000000"/>
        </right>
        <top style="thin">
          <color rgb="FF000000"/>
        </top>
        <bottom style="hair">
          <color rgb="FF000000"/>
        </bottom>
        <vertical/>
        <horizontal/>
      </border>
    </dxf>
    <dxf>
      <border outline="0">
        <left style="thin">
          <color rgb="FF000000"/>
        </left>
        <top style="thin">
          <color rgb="FF000000"/>
        </top>
        <bottom style="hair">
          <color rgb="FF000000"/>
        </bottom>
      </border>
    </dxf>
    <dxf>
      <font>
        <b val="0"/>
        <i val="0"/>
        <strike val="0"/>
        <condense val="0"/>
        <extend val="0"/>
        <outline val="0"/>
        <shadow val="0"/>
        <u val="none"/>
        <vertAlign val="baseline"/>
        <sz val="11"/>
        <color theme="1"/>
        <name val="Century Gothic"/>
        <family val="2"/>
        <scheme val="none"/>
      </font>
      <fill>
        <patternFill patternType="solid">
          <fgColor rgb="FF95B6C5"/>
          <bgColor rgb="FF95B6C5"/>
        </patternFill>
      </fill>
      <alignment horizontal="center" vertical="bottom" textRotation="0" wrapText="0" indent="0" justifyLastLine="0" shrinkToFit="0" readingOrder="0"/>
    </dxf>
    <dxf>
      <numFmt numFmtId="27" formatCode="dd/mm/yyyy\ 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4</xdr:col>
      <xdr:colOff>9525</xdr:colOff>
      <xdr:row>8</xdr:row>
      <xdr:rowOff>161925</xdr:rowOff>
    </xdr:from>
    <xdr:ext cx="3895725" cy="3705225"/>
    <xdr:sp macro="" textlink="">
      <xdr:nvSpPr>
        <xdr:cNvPr id="3" name="Shape 3">
          <a:extLst>
            <a:ext uri="{FF2B5EF4-FFF2-40B4-BE49-F238E27FC236}">
              <a16:creationId xmlns:a16="http://schemas.microsoft.com/office/drawing/2014/main" id="{00000000-0008-0000-0000-000003000000}"/>
            </a:ext>
          </a:extLst>
        </xdr:cNvPr>
        <xdr:cNvSpPr/>
      </xdr:nvSpPr>
      <xdr:spPr>
        <a:xfrm>
          <a:off x="3407663" y="2132175"/>
          <a:ext cx="3876675" cy="3295650"/>
        </a:xfrm>
        <a:prstGeom prst="roundRect">
          <a:avLst>
            <a:gd name="adj" fmla="val 16667"/>
          </a:avLst>
        </a:prstGeom>
        <a:solidFill>
          <a:srgbClr val="3F6373"/>
        </a:solidFill>
        <a:ln w="19050" cap="rnd" cmpd="sng">
          <a:solidFill>
            <a:srgbClr val="4A0808"/>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b="0">
              <a:solidFill>
                <a:srgbClr val="FFFF00"/>
              </a:solidFill>
              <a:latin typeface="Times New Roman"/>
              <a:ea typeface="Times New Roman"/>
              <a:cs typeface="Times New Roman"/>
              <a:sym typeface="Times New Roman"/>
            </a:rPr>
            <a:t>Challenge 1</a:t>
          </a:r>
          <a:r>
            <a:rPr lang="en-US" sz="1800">
              <a:solidFill>
                <a:srgbClr val="FFFF00"/>
              </a:solidFill>
              <a:latin typeface="Times New Roman"/>
              <a:ea typeface="Times New Roman"/>
              <a:cs typeface="Times New Roman"/>
              <a:sym typeface="Times New Roman"/>
            </a:rPr>
            <a:t>2</a:t>
          </a:r>
          <a:r>
            <a:rPr lang="en-US" sz="1800" b="0">
              <a:solidFill>
                <a:srgbClr val="FFFF00"/>
              </a:solidFill>
              <a:latin typeface="Times New Roman"/>
              <a:ea typeface="Times New Roman"/>
              <a:cs typeface="Times New Roman"/>
              <a:sym typeface="Times New Roman"/>
            </a:rPr>
            <a:t>0: Payments Duration! </a:t>
          </a:r>
          <a:br>
            <a:rPr lang="en-US" sz="1800" b="1">
              <a:solidFill>
                <a:srgbClr val="FFFF00"/>
              </a:solidFill>
              <a:latin typeface="Times New Roman"/>
              <a:ea typeface="Times New Roman"/>
              <a:cs typeface="Times New Roman"/>
              <a:sym typeface="Times New Roman"/>
            </a:rPr>
          </a:br>
          <a:br>
            <a:rPr lang="en-US" sz="1400" b="0">
              <a:solidFill>
                <a:schemeClr val="lt1"/>
              </a:solidFill>
              <a:latin typeface="Times New Roman"/>
              <a:ea typeface="Times New Roman"/>
              <a:cs typeface="Times New Roman"/>
              <a:sym typeface="Times New Roman"/>
            </a:rPr>
          </a:br>
          <a:r>
            <a:rPr lang="en-US" sz="1400" b="0">
              <a:solidFill>
                <a:schemeClr val="lt1"/>
              </a:solidFill>
              <a:latin typeface="Times New Roman"/>
              <a:ea typeface="Times New Roman"/>
              <a:cs typeface="Times New Roman"/>
              <a:sym typeface="Times New Roman"/>
            </a:rPr>
            <a:t>In challenge 60, we attempted to calculate the source of payment for each receipt. In this challenge, we are going to calculate the average duration of payment for each receipt. The customer receipt costs and their payments are provided in tables 1 and 2. We will match the payment to the receipt based on the date and calculate the payment duration for each receipt. </a:t>
          </a:r>
          <a:endParaRPr sz="1400"/>
        </a:p>
        <a:p>
          <a:pPr marL="0" lvl="0" indent="0" algn="ctr" rtl="0">
            <a:spcBef>
              <a:spcPts val="0"/>
            </a:spcBef>
            <a:spcAft>
              <a:spcPts val="0"/>
            </a:spcAft>
            <a:buNone/>
          </a:pPr>
          <a:r>
            <a:rPr lang="en-US" sz="1400" b="0">
              <a:solidFill>
                <a:schemeClr val="lt1"/>
              </a:solidFill>
              <a:latin typeface="Times New Roman"/>
              <a:ea typeface="Times New Roman"/>
              <a:cs typeface="Times New Roman"/>
              <a:sym typeface="Times New Roman"/>
            </a:rPr>
            <a:t>For example, all of receipt C1 is paid by Payment P1, 47 days before the receipt. For receipt C5, out of the total $374, $337 is paid by P4 (49 days before) and $37 is paid by P5 (27 days before), resulting in an average payment duration of -47.8 days.</a:t>
          </a:r>
          <a:endParaRPr sz="1400" b="0">
            <a:solidFill>
              <a:schemeClr val="lt1"/>
            </a:solidFill>
            <a:latin typeface="Times New Roman"/>
            <a:ea typeface="Times New Roman"/>
            <a:cs typeface="Times New Roman"/>
            <a:sym typeface="Times New Roman"/>
          </a:endParaRPr>
        </a:p>
      </xdr:txBody>
    </xdr:sp>
    <xdr:clientData fLocksWithSheet="0"/>
  </xdr:oneCellAnchor>
  <xdr:oneCellAnchor>
    <xdr:from>
      <xdr:col>6</xdr:col>
      <xdr:colOff>600075</xdr:colOff>
      <xdr:row>7</xdr:row>
      <xdr:rowOff>28575</xdr:rowOff>
    </xdr:from>
    <xdr:ext cx="552450" cy="304800"/>
    <xdr:sp macro="" textlink="">
      <xdr:nvSpPr>
        <xdr:cNvPr id="4" name="Shape 4">
          <a:extLst>
            <a:ext uri="{FF2B5EF4-FFF2-40B4-BE49-F238E27FC236}">
              <a16:creationId xmlns:a16="http://schemas.microsoft.com/office/drawing/2014/main" id="{00000000-0008-0000-0000-000004000000}"/>
            </a:ext>
          </a:extLst>
        </xdr:cNvPr>
        <xdr:cNvSpPr/>
      </xdr:nvSpPr>
      <xdr:spPr>
        <a:xfrm rot="5400000">
          <a:off x="5193600" y="3508538"/>
          <a:ext cx="304800" cy="542925"/>
        </a:xfrm>
        <a:prstGeom prst="rightArrow">
          <a:avLst>
            <a:gd name="adj1" fmla="val 50000"/>
            <a:gd name="adj2" fmla="val 50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2</xdr:col>
      <xdr:colOff>647700</xdr:colOff>
      <xdr:row>14</xdr:row>
      <xdr:rowOff>9525</xdr:rowOff>
    </xdr:from>
    <xdr:ext cx="800100" cy="581025"/>
    <xdr:sp macro="" textlink="">
      <xdr:nvSpPr>
        <xdr:cNvPr id="5" name="Shape 5">
          <a:extLst>
            <a:ext uri="{FF2B5EF4-FFF2-40B4-BE49-F238E27FC236}">
              <a16:creationId xmlns:a16="http://schemas.microsoft.com/office/drawing/2014/main" id="{00000000-0008-0000-0000-000005000000}"/>
            </a:ext>
          </a:extLst>
        </xdr:cNvPr>
        <xdr:cNvSpPr/>
      </xdr:nvSpPr>
      <xdr:spPr>
        <a:xfrm rot="5400000">
          <a:off x="5060250" y="3384713"/>
          <a:ext cx="571500" cy="790575"/>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10</xdr:col>
      <xdr:colOff>0</xdr:colOff>
      <xdr:row>14</xdr:row>
      <xdr:rowOff>0</xdr:rowOff>
    </xdr:from>
    <xdr:ext cx="695325" cy="676275"/>
    <xdr:sp macro="" textlink="">
      <xdr:nvSpPr>
        <xdr:cNvPr id="6" name="Shape 6">
          <a:extLst>
            <a:ext uri="{FF2B5EF4-FFF2-40B4-BE49-F238E27FC236}">
              <a16:creationId xmlns:a16="http://schemas.microsoft.com/office/drawing/2014/main" id="{00000000-0008-0000-0000-000006000000}"/>
            </a:ext>
          </a:extLst>
        </xdr:cNvPr>
        <xdr:cNvSpPr/>
      </xdr:nvSpPr>
      <xdr:spPr>
        <a:xfrm>
          <a:off x="5003100" y="3446625"/>
          <a:ext cx="685800" cy="666750"/>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67C9376-DE5A-4EC9-A0B0-BFF6DA9339E0}" autoFormatId="16" applyNumberFormats="0" applyBorderFormats="0" applyFontFormats="0" applyPatternFormats="0" applyAlignmentFormats="0" applyWidthHeightFormats="0">
  <queryTableRefresh nextId="4">
    <queryTableFields count="3">
      <queryTableField id="1" name="ID" tableColumnId="1"/>
      <queryTableField id="2" name="Date" tableColumnId="2"/>
      <queryTableField id="3" name="Payment"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203B385D-F8A7-4274-A2F0-31FCC1FB0217}" autoFormatId="16" applyNumberFormats="0" applyBorderFormats="0" applyFontFormats="0" applyPatternFormats="0" applyAlignmentFormats="0" applyWidthHeightFormats="0">
  <queryTableRefresh nextId="3">
    <queryTableFields count="2">
      <queryTableField id="1" name="Recipt ID" tableColumnId="1"/>
      <queryTableField id="2" name="Duration"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7A73C41-4B46-4783-9EC4-9BACDA73FC09}" name="_tPayments_" displayName="_tPayments_" ref="A1:C6" tableType="queryTable" totalsRowShown="0">
  <autoFilter ref="A1:C6" xr:uid="{D7A73C41-4B46-4783-9EC4-9BACDA73FC09}"/>
  <tableColumns count="3">
    <tableColumn id="1" xr3:uid="{0482565A-07AA-46D0-9FA2-E9E3DCE4B642}" uniqueName="1" name="ID" queryTableFieldId="1" dataDxfId="13"/>
    <tableColumn id="2" xr3:uid="{2151AA87-E75A-4AC3-942F-FA72F35339F6}" uniqueName="2" name="Date" queryTableFieldId="2" dataDxfId="12"/>
    <tableColumn id="3" xr3:uid="{460642E7-3392-425C-A2B2-6A9DB4932144}" uniqueName="3" name="Payment" queryTableField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7D5F16-7EC3-4BAE-8735-9B22BC0570BE}" name="_tReceipts" displayName="_tReceipts" ref="B2:D14" totalsRowShown="0" headerRowDxfId="11" tableBorderDxfId="10">
  <autoFilter ref="B2:D14" xr:uid="{987D5F16-7EC3-4BAE-8735-9B22BC0570BE}"/>
  <tableColumns count="3">
    <tableColumn id="1" xr3:uid="{9E247DFF-2010-4D07-9B63-A381D4E1E5B5}" name="ID" dataDxfId="9"/>
    <tableColumn id="2" xr3:uid="{5FF0A99A-162F-446D-894D-5B098F89CEA5}" name="Date" dataDxfId="8"/>
    <tableColumn id="3" xr3:uid="{7F447321-F454-4448-A6E0-F33344F66F70}" name="Cost"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6FD4EF8-5D70-4422-A526-C8022AC37074}" name="_tPayments" displayName="_tPayments" ref="F2:H7" totalsRowShown="0" headerRowDxfId="6" headerRowBorderDxfId="5" tableBorderDxfId="4" totalsRowBorderDxfId="3">
  <autoFilter ref="F2:H7" xr:uid="{A6FD4EF8-5D70-4422-A526-C8022AC37074}"/>
  <tableColumns count="3">
    <tableColumn id="1" xr3:uid="{094DEB52-F99B-4EBE-8FC8-07A84EBD8E3B}" name="ID" dataDxfId="2"/>
    <tableColumn id="2" xr3:uid="{07C1B313-DAC3-4E0A-B098-5A97FEFC2B38}" name="Date" dataDxfId="1"/>
    <tableColumn id="3" xr3:uid="{B722995F-3AB8-49BD-AE16-75AF0B9EE8DD}" name="Payment" dataDxfId="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6D2C5D8-BC68-4836-9B1B-B1A2F9A05A37}" name="_tReceipts_" displayName="_tReceipts_" ref="N2:O14" tableType="queryTable" totalsRowShown="0">
  <autoFilter ref="N2:O14" xr:uid="{D6D2C5D8-BC68-4836-9B1B-B1A2F9A05A37}"/>
  <tableColumns count="2">
    <tableColumn id="1" xr3:uid="{6158C2CA-B6BA-49B5-A2B7-0DA91B5B8D81}" uniqueName="1" name="Recipt ID" queryTableFieldId="1"/>
    <tableColumn id="2" xr3:uid="{EEB93033-145C-4ADD-B777-7E6B7BBF8AAB}" uniqueName="2" name="Duration" queryTableFieldId="2"/>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58C1BA"/>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166" row="9">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78D1811-49C7-4081-9EC8-2D37ED03E140}">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linkedin.com/feed/update/urn:li:activity:724590007899592294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hyperlink" Target="https://www.linkedin.com/feed/update/urn:li:activity:7245900078995922944/" TargetMode="Externa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linkedin.com/feed/update/urn:li:activity:72459000789959229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G7" sqref="G7"/>
    </sheetView>
  </sheetViews>
  <sheetFormatPr defaultColWidth="12.59765625" defaultRowHeight="15" customHeight="1" x14ac:dyDescent="0.25"/>
  <cols>
    <col min="1" max="1" width="3" customWidth="1"/>
    <col min="2" max="2" width="4.09765625" customWidth="1"/>
    <col min="3" max="3" width="12.19921875" customWidth="1"/>
    <col min="4" max="4" width="7" customWidth="1"/>
    <col min="5" max="5" width="8.59765625" customWidth="1"/>
    <col min="6" max="6" width="4.199218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1:26" ht="22.5" customHeight="1" x14ac:dyDescent="0.25">
      <c r="A1" s="1"/>
      <c r="B1" s="45" t="s">
        <v>0</v>
      </c>
      <c r="C1" s="46"/>
      <c r="D1" s="47"/>
      <c r="E1" s="1"/>
      <c r="F1" s="45" t="s">
        <v>1</v>
      </c>
      <c r="G1" s="46"/>
      <c r="H1" s="47"/>
      <c r="I1" s="1"/>
      <c r="J1" s="1"/>
      <c r="K1" s="48" t="s">
        <v>2</v>
      </c>
      <c r="L1" s="49"/>
      <c r="M1" s="1"/>
      <c r="N1" s="1"/>
      <c r="O1" s="40" t="s">
        <v>27</v>
      </c>
      <c r="P1" s="1"/>
      <c r="Q1" s="1"/>
      <c r="R1" s="1"/>
      <c r="S1" s="1"/>
      <c r="T1" s="1"/>
      <c r="U1" s="1"/>
      <c r="V1" s="1"/>
      <c r="W1" s="1"/>
      <c r="X1" s="1"/>
      <c r="Y1" s="1"/>
      <c r="Z1" s="1"/>
    </row>
    <row r="2" spans="1:26" ht="13.5" customHeight="1" x14ac:dyDescent="0.25">
      <c r="A2" s="2"/>
      <c r="B2" s="3" t="s">
        <v>3</v>
      </c>
      <c r="C2" s="3" t="s">
        <v>4</v>
      </c>
      <c r="D2" s="3" t="s">
        <v>5</v>
      </c>
      <c r="E2" s="2"/>
      <c r="F2" s="4" t="s">
        <v>3</v>
      </c>
      <c r="G2" s="5" t="s">
        <v>4</v>
      </c>
      <c r="H2" s="6" t="s">
        <v>6</v>
      </c>
      <c r="I2" s="2"/>
      <c r="J2" s="2"/>
      <c r="K2" s="7" t="s">
        <v>7</v>
      </c>
      <c r="L2" s="8" t="s">
        <v>8</v>
      </c>
      <c r="M2" s="2"/>
      <c r="N2" s="2"/>
      <c r="O2" s="2"/>
      <c r="P2" s="2"/>
      <c r="Q2" s="2"/>
      <c r="R2" s="2"/>
      <c r="S2" s="2"/>
      <c r="T2" s="2"/>
      <c r="U2" s="2"/>
      <c r="V2" s="2"/>
      <c r="W2" s="2"/>
      <c r="X2" s="2"/>
      <c r="Y2" s="2"/>
      <c r="Z2" s="2"/>
    </row>
    <row r="3" spans="1:26" ht="13.5" customHeight="1" x14ac:dyDescent="0.25">
      <c r="A3" s="2"/>
      <c r="B3" s="9" t="s">
        <v>9</v>
      </c>
      <c r="C3" s="9">
        <v>45325</v>
      </c>
      <c r="D3" s="10">
        <v>120</v>
      </c>
      <c r="E3" s="2"/>
      <c r="F3" s="11" t="s">
        <v>10</v>
      </c>
      <c r="G3" s="12">
        <v>45278</v>
      </c>
      <c r="H3" s="13">
        <v>600</v>
      </c>
      <c r="I3" s="2"/>
      <c r="J3" s="2"/>
      <c r="K3" s="14" t="s">
        <v>9</v>
      </c>
      <c r="L3" s="15">
        <v>-47</v>
      </c>
      <c r="M3" s="2"/>
      <c r="N3" s="2"/>
      <c r="O3" s="2"/>
      <c r="P3" s="2"/>
      <c r="Q3" s="2"/>
      <c r="R3" s="2"/>
      <c r="S3" s="2"/>
      <c r="T3" s="2"/>
      <c r="U3" s="2"/>
      <c r="V3" s="2"/>
      <c r="W3" s="2"/>
      <c r="X3" s="2"/>
      <c r="Y3" s="2"/>
      <c r="Z3" s="2"/>
    </row>
    <row r="4" spans="1:26" ht="13.5" customHeight="1" x14ac:dyDescent="0.25">
      <c r="A4" s="2"/>
      <c r="B4" s="9" t="s">
        <v>11</v>
      </c>
      <c r="C4" s="16">
        <v>45338</v>
      </c>
      <c r="D4" s="17">
        <v>356</v>
      </c>
      <c r="E4" s="2"/>
      <c r="F4" s="11" t="s">
        <v>12</v>
      </c>
      <c r="G4" s="12">
        <v>45286</v>
      </c>
      <c r="H4" s="13">
        <v>50</v>
      </c>
      <c r="I4" s="2"/>
      <c r="J4" s="2"/>
      <c r="K4" s="14" t="s">
        <v>11</v>
      </c>
      <c r="L4" s="15">
        <v>-60</v>
      </c>
      <c r="M4" s="2"/>
      <c r="N4" s="2"/>
      <c r="O4" s="2"/>
      <c r="P4" s="2"/>
      <c r="Q4" s="2"/>
      <c r="R4" s="2"/>
      <c r="S4" s="2"/>
      <c r="T4" s="2"/>
      <c r="U4" s="2"/>
      <c r="V4" s="2"/>
      <c r="W4" s="2"/>
      <c r="X4" s="2"/>
      <c r="Y4" s="2"/>
      <c r="Z4" s="2"/>
    </row>
    <row r="5" spans="1:26" ht="13.5" customHeight="1" x14ac:dyDescent="0.25">
      <c r="A5" s="2"/>
      <c r="B5" s="9" t="s">
        <v>13</v>
      </c>
      <c r="C5" s="16">
        <v>45341</v>
      </c>
      <c r="D5" s="17">
        <v>312</v>
      </c>
      <c r="E5" s="2"/>
      <c r="F5" s="11" t="s">
        <v>14</v>
      </c>
      <c r="G5" s="12">
        <v>45312</v>
      </c>
      <c r="H5" s="13">
        <v>112</v>
      </c>
      <c r="I5" s="2"/>
      <c r="J5" s="2"/>
      <c r="K5" s="14" t="s">
        <v>13</v>
      </c>
      <c r="L5" s="15">
        <v>-46.429487179487182</v>
      </c>
      <c r="M5" s="2"/>
      <c r="N5" s="2"/>
      <c r="O5" s="2"/>
      <c r="P5" s="2"/>
      <c r="Q5" s="2"/>
      <c r="R5" s="2"/>
      <c r="S5" s="2"/>
      <c r="T5" s="2"/>
      <c r="U5" s="2"/>
      <c r="V5" s="2"/>
      <c r="W5" s="2"/>
      <c r="X5" s="2"/>
      <c r="Y5" s="2"/>
      <c r="Z5" s="2"/>
    </row>
    <row r="6" spans="1:26" ht="13.5" customHeight="1" x14ac:dyDescent="0.25">
      <c r="A6" s="2"/>
      <c r="B6" s="9" t="s">
        <v>15</v>
      </c>
      <c r="C6" s="16">
        <v>45355</v>
      </c>
      <c r="D6" s="17">
        <v>437</v>
      </c>
      <c r="E6" s="2"/>
      <c r="F6" s="11" t="s">
        <v>16</v>
      </c>
      <c r="G6" s="12">
        <v>45315</v>
      </c>
      <c r="H6" s="13">
        <v>800</v>
      </c>
      <c r="I6" s="2"/>
      <c r="J6" s="2"/>
      <c r="K6" s="14" t="s">
        <v>15</v>
      </c>
      <c r="L6" s="15">
        <v>-40</v>
      </c>
      <c r="M6" s="2"/>
      <c r="N6" s="2"/>
      <c r="O6" s="2"/>
      <c r="P6" s="2"/>
      <c r="Q6" s="2"/>
      <c r="R6" s="2"/>
      <c r="S6" s="2"/>
      <c r="T6" s="2"/>
      <c r="U6" s="2"/>
      <c r="V6" s="2"/>
      <c r="W6" s="2"/>
      <c r="X6" s="2"/>
      <c r="Y6" s="2"/>
      <c r="Z6" s="2"/>
    </row>
    <row r="7" spans="1:26" ht="13.5" customHeight="1" x14ac:dyDescent="0.25">
      <c r="A7" s="2"/>
      <c r="B7" s="9" t="s">
        <v>17</v>
      </c>
      <c r="C7" s="16">
        <v>45364</v>
      </c>
      <c r="D7" s="17">
        <v>374</v>
      </c>
      <c r="E7" s="2"/>
      <c r="F7" s="18" t="s">
        <v>18</v>
      </c>
      <c r="G7" s="19">
        <v>45327</v>
      </c>
      <c r="H7" s="20">
        <v>1800</v>
      </c>
      <c r="I7" s="2"/>
      <c r="J7" s="2"/>
      <c r="K7" s="14" t="s">
        <v>17</v>
      </c>
      <c r="L7" s="15">
        <v>-47.81283422459893</v>
      </c>
      <c r="M7" s="2"/>
      <c r="N7" s="2"/>
      <c r="O7" s="2"/>
      <c r="P7" s="2"/>
      <c r="Q7" s="2"/>
      <c r="R7" s="2"/>
      <c r="S7" s="2"/>
      <c r="T7" s="2"/>
      <c r="U7" s="2"/>
      <c r="V7" s="2"/>
      <c r="W7" s="2"/>
      <c r="X7" s="2"/>
      <c r="Y7" s="2"/>
      <c r="Z7" s="2"/>
    </row>
    <row r="8" spans="1:26" ht="13.5" customHeight="1" x14ac:dyDescent="0.25">
      <c r="A8" s="2"/>
      <c r="B8" s="9" t="s">
        <v>19</v>
      </c>
      <c r="C8" s="16">
        <v>45365</v>
      </c>
      <c r="D8" s="17">
        <v>258</v>
      </c>
      <c r="E8" s="2"/>
      <c r="F8" s="2"/>
      <c r="G8" s="2"/>
      <c r="H8" s="2"/>
      <c r="I8" s="2"/>
      <c r="J8" s="2"/>
      <c r="K8" s="14" t="s">
        <v>19</v>
      </c>
      <c r="L8" s="15">
        <v>-38</v>
      </c>
      <c r="M8" s="2"/>
      <c r="N8" s="2"/>
      <c r="O8" s="2"/>
      <c r="P8" s="2"/>
      <c r="Q8" s="2"/>
      <c r="R8" s="2"/>
      <c r="S8" s="2"/>
      <c r="T8" s="2"/>
      <c r="U8" s="2"/>
      <c r="V8" s="2"/>
      <c r="W8" s="2"/>
      <c r="X8" s="2"/>
      <c r="Y8" s="2"/>
      <c r="Z8" s="2"/>
    </row>
    <row r="9" spans="1:26" ht="13.5" customHeight="1" x14ac:dyDescent="0.25">
      <c r="A9" s="2"/>
      <c r="B9" s="9" t="s">
        <v>20</v>
      </c>
      <c r="C9" s="16">
        <v>45370</v>
      </c>
      <c r="D9" s="17">
        <v>369</v>
      </c>
      <c r="E9" s="2"/>
      <c r="F9" s="2"/>
      <c r="G9" s="2"/>
      <c r="H9" s="2"/>
      <c r="I9" s="2"/>
      <c r="J9" s="2"/>
      <c r="K9" s="14" t="s">
        <v>20</v>
      </c>
      <c r="L9" s="15">
        <v>-43</v>
      </c>
      <c r="M9" s="2"/>
      <c r="N9" s="2"/>
      <c r="O9" s="2"/>
      <c r="P9" s="2"/>
      <c r="Q9" s="2"/>
      <c r="R9" s="2"/>
      <c r="S9" s="2"/>
      <c r="T9" s="2"/>
      <c r="U9" s="2"/>
      <c r="V9" s="2"/>
      <c r="W9" s="2"/>
      <c r="X9" s="2"/>
      <c r="Y9" s="2"/>
      <c r="Z9" s="2"/>
    </row>
    <row r="10" spans="1:26" ht="13.5" customHeight="1" x14ac:dyDescent="0.25">
      <c r="A10" s="2"/>
      <c r="B10" s="9" t="s">
        <v>21</v>
      </c>
      <c r="C10" s="16">
        <v>45376</v>
      </c>
      <c r="D10" s="17">
        <v>418</v>
      </c>
      <c r="E10" s="2"/>
      <c r="F10" s="2"/>
      <c r="G10" s="2"/>
      <c r="H10" s="2"/>
      <c r="I10" s="2"/>
      <c r="J10" s="2"/>
      <c r="K10" s="14" t="s">
        <v>21</v>
      </c>
      <c r="L10" s="15">
        <v>-49</v>
      </c>
      <c r="M10" s="2"/>
      <c r="N10" s="2"/>
      <c r="O10" s="2"/>
      <c r="P10" s="2"/>
      <c r="Q10" s="2"/>
      <c r="R10" s="2"/>
      <c r="S10" s="2"/>
      <c r="T10" s="2"/>
      <c r="U10" s="2"/>
      <c r="V10" s="2"/>
      <c r="W10" s="2"/>
      <c r="X10" s="2"/>
      <c r="Y10" s="2"/>
      <c r="Z10" s="2"/>
    </row>
    <row r="11" spans="1:26" ht="13.5" customHeight="1" x14ac:dyDescent="0.25">
      <c r="A11" s="2"/>
      <c r="B11" s="9" t="s">
        <v>22</v>
      </c>
      <c r="C11" s="16">
        <v>45384</v>
      </c>
      <c r="D11" s="17">
        <v>308</v>
      </c>
      <c r="E11" s="2"/>
      <c r="F11" s="2"/>
      <c r="G11" s="2"/>
      <c r="H11" s="2"/>
      <c r="I11" s="2"/>
      <c r="J11" s="2"/>
      <c r="K11" s="14" t="s">
        <v>22</v>
      </c>
      <c r="L11" s="15">
        <v>-57</v>
      </c>
      <c r="M11" s="2"/>
      <c r="N11" s="2"/>
      <c r="O11" s="2"/>
      <c r="P11" s="2"/>
      <c r="Q11" s="2"/>
      <c r="R11" s="2"/>
      <c r="S11" s="2"/>
      <c r="T11" s="2"/>
      <c r="U11" s="2"/>
      <c r="V11" s="2"/>
      <c r="W11" s="2"/>
      <c r="X11" s="2"/>
      <c r="Y11" s="2"/>
      <c r="Z11" s="2"/>
    </row>
    <row r="12" spans="1:26" ht="13.5" customHeight="1" x14ac:dyDescent="0.25">
      <c r="A12" s="2"/>
      <c r="B12" s="9" t="s">
        <v>23</v>
      </c>
      <c r="C12" s="16">
        <v>45397</v>
      </c>
      <c r="D12" s="17">
        <v>410</v>
      </c>
      <c r="E12" s="2"/>
      <c r="F12" s="2"/>
      <c r="G12" s="21"/>
      <c r="H12" s="2"/>
      <c r="I12" s="2"/>
      <c r="J12" s="2"/>
      <c r="K12" s="14" t="s">
        <v>23</v>
      </c>
      <c r="L12" s="15">
        <v>-70</v>
      </c>
      <c r="M12" s="2"/>
      <c r="N12" s="2"/>
      <c r="O12" s="2"/>
      <c r="P12" s="2"/>
      <c r="Q12" s="2"/>
      <c r="R12" s="2"/>
      <c r="S12" s="2"/>
      <c r="T12" s="2"/>
      <c r="U12" s="2"/>
      <c r="V12" s="2"/>
      <c r="W12" s="2"/>
      <c r="X12" s="2"/>
      <c r="Y12" s="2"/>
      <c r="Z12" s="2"/>
    </row>
    <row r="13" spans="1:26" ht="13.5" customHeight="1" x14ac:dyDescent="0.25">
      <c r="A13" s="2"/>
      <c r="B13" s="9" t="s">
        <v>24</v>
      </c>
      <c r="C13" s="16">
        <v>45406</v>
      </c>
      <c r="D13" s="17">
        <v>491</v>
      </c>
      <c r="E13" s="2"/>
      <c r="F13" s="2"/>
      <c r="G13" s="21"/>
      <c r="H13" s="2"/>
      <c r="I13" s="2"/>
      <c r="J13" s="2"/>
      <c r="K13" s="14" t="s">
        <v>24</v>
      </c>
      <c r="L13" s="15" t="s">
        <v>25</v>
      </c>
      <c r="M13" s="2"/>
      <c r="N13" s="2"/>
      <c r="O13" s="2"/>
      <c r="P13" s="2"/>
      <c r="Q13" s="2"/>
      <c r="R13" s="2"/>
      <c r="S13" s="2"/>
      <c r="T13" s="2"/>
      <c r="U13" s="2"/>
      <c r="V13" s="2"/>
      <c r="W13" s="2"/>
      <c r="X13" s="2"/>
      <c r="Y13" s="2"/>
      <c r="Z13" s="2"/>
    </row>
    <row r="14" spans="1:26" ht="13.5" customHeight="1" x14ac:dyDescent="0.25">
      <c r="A14" s="2"/>
      <c r="B14" s="9" t="s">
        <v>26</v>
      </c>
      <c r="C14" s="16">
        <v>45409</v>
      </c>
      <c r="D14" s="17">
        <v>50</v>
      </c>
      <c r="E14" s="2"/>
      <c r="F14" s="2"/>
      <c r="G14" s="21"/>
      <c r="H14" s="2"/>
      <c r="I14" s="2"/>
      <c r="J14" s="2"/>
      <c r="K14" s="22" t="s">
        <v>26</v>
      </c>
      <c r="L14" s="23" t="s">
        <v>25</v>
      </c>
      <c r="M14" s="2"/>
      <c r="N14" s="2"/>
      <c r="O14" s="2"/>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4"/>
      <c r="C22" s="24"/>
      <c r="D22" s="2"/>
      <c r="E22" s="2"/>
      <c r="F22" s="2"/>
      <c r="G22" s="2"/>
      <c r="H22" s="2"/>
      <c r="I22" s="2"/>
      <c r="J22" s="2"/>
      <c r="K22" s="2"/>
      <c r="L22" s="2"/>
      <c r="M22" s="2"/>
      <c r="N22" s="2"/>
      <c r="O22" s="2"/>
      <c r="P22" s="2"/>
      <c r="Q22" s="2"/>
      <c r="R22" s="2"/>
      <c r="S22" s="2"/>
      <c r="T22" s="2"/>
      <c r="U22" s="2"/>
      <c r="V22" s="2"/>
      <c r="W22" s="2"/>
      <c r="X22" s="2"/>
      <c r="Y22" s="2"/>
      <c r="Z22" s="2"/>
    </row>
    <row r="23" spans="1:26" ht="13.5" customHeight="1" x14ac:dyDescent="0.25">
      <c r="A23" s="2"/>
      <c r="B23" s="24"/>
      <c r="C23" s="24"/>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4"/>
      <c r="C25" s="24"/>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4"/>
      <c r="C26" s="24"/>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4"/>
      <c r="C27" s="24"/>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4"/>
      <c r="C28" s="24"/>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O1" r:id="rId1" xr:uid="{8183F911-FED3-45E2-9841-D4D77A704DFF}"/>
  </hyperlinks>
  <pageMargins left="0.7" right="0.7" top="0.75" bottom="0.75" header="0" footer="0"/>
  <pageSetup paperSize="9"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45982-8BA2-4F64-9A44-0C0A4A709E13}">
  <dimension ref="A1"/>
  <sheetViews>
    <sheetView workbookViewId="0">
      <selection activeCell="E11" sqref="E11"/>
    </sheetView>
  </sheetViews>
  <sheetFormatPr defaultRowHeight="13.8" x14ac:dyDescent="0.25"/>
  <cols>
    <col min="1" max="1" width="10.69921875" bestFit="1" customWidth="1"/>
    <col min="2" max="2" width="12.5" bestFit="1" customWidth="1"/>
  </cols>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B8EB3-49FD-4CF3-900A-E6469B4607CE}">
  <dimension ref="A1:C6"/>
  <sheetViews>
    <sheetView workbookViewId="0"/>
  </sheetViews>
  <sheetFormatPr defaultRowHeight="13.8" x14ac:dyDescent="0.25"/>
  <cols>
    <col min="1" max="1" width="4.69921875" bestFit="1" customWidth="1"/>
    <col min="2" max="2" width="14.19921875" bestFit="1" customWidth="1"/>
    <col min="3" max="3" width="10.59765625" bestFit="1" customWidth="1"/>
  </cols>
  <sheetData>
    <row r="1" spans="1:3" x14ac:dyDescent="0.25">
      <c r="A1" t="s">
        <v>3</v>
      </c>
      <c r="B1" t="s">
        <v>4</v>
      </c>
      <c r="C1" t="s">
        <v>6</v>
      </c>
    </row>
    <row r="2" spans="1:3" x14ac:dyDescent="0.25">
      <c r="A2" t="s">
        <v>10</v>
      </c>
      <c r="B2" s="39">
        <v>45278</v>
      </c>
      <c r="C2">
        <v>600</v>
      </c>
    </row>
    <row r="3" spans="1:3" x14ac:dyDescent="0.25">
      <c r="A3" t="s">
        <v>12</v>
      </c>
      <c r="B3" s="39">
        <v>45286</v>
      </c>
      <c r="C3">
        <v>50</v>
      </c>
    </row>
    <row r="4" spans="1:3" x14ac:dyDescent="0.25">
      <c r="A4" t="s">
        <v>14</v>
      </c>
      <c r="B4" s="39">
        <v>45312</v>
      </c>
      <c r="C4">
        <v>112</v>
      </c>
    </row>
    <row r="5" spans="1:3" x14ac:dyDescent="0.25">
      <c r="A5" t="s">
        <v>16</v>
      </c>
      <c r="B5" s="39">
        <v>45315</v>
      </c>
      <c r="C5">
        <v>800</v>
      </c>
    </row>
    <row r="6" spans="1:3" x14ac:dyDescent="0.25">
      <c r="A6" t="s">
        <v>18</v>
      </c>
      <c r="B6" s="39">
        <v>45327</v>
      </c>
      <c r="C6">
        <v>1800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CBDF0-A2B3-473B-96AC-BBF055FEFD15}">
  <dimension ref="A1:Z1000"/>
  <sheetViews>
    <sheetView workbookViewId="0">
      <selection activeCell="H3" sqref="H3:H7"/>
    </sheetView>
  </sheetViews>
  <sheetFormatPr defaultColWidth="12.59765625" defaultRowHeight="15" customHeight="1" x14ac:dyDescent="0.25"/>
  <cols>
    <col min="1" max="1" width="3" customWidth="1"/>
    <col min="2" max="2" width="4.3984375" customWidth="1"/>
    <col min="3" max="3" width="12.19921875" customWidth="1"/>
    <col min="4" max="4" width="7" customWidth="1"/>
    <col min="5" max="5" width="8.59765625" customWidth="1"/>
    <col min="6" max="6" width="4.39843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1:26" ht="22.5" customHeight="1" x14ac:dyDescent="0.25">
      <c r="A1" s="1"/>
      <c r="B1" s="45" t="s">
        <v>0</v>
      </c>
      <c r="C1" s="46"/>
      <c r="D1" s="47"/>
      <c r="E1" s="1"/>
      <c r="F1" s="45" t="s">
        <v>1</v>
      </c>
      <c r="G1" s="46"/>
      <c r="H1" s="47"/>
      <c r="I1" s="1"/>
      <c r="J1" s="1"/>
      <c r="K1" s="48" t="s">
        <v>2</v>
      </c>
      <c r="L1" s="49"/>
      <c r="M1" s="1"/>
      <c r="N1" s="40" t="s">
        <v>27</v>
      </c>
      <c r="P1" s="1"/>
      <c r="Q1" s="1"/>
      <c r="R1" s="1"/>
      <c r="S1" s="1"/>
      <c r="T1" s="1"/>
      <c r="U1" s="1"/>
      <c r="V1" s="1"/>
      <c r="W1" s="1"/>
      <c r="X1" s="1"/>
      <c r="Y1" s="1"/>
      <c r="Z1" s="1"/>
    </row>
    <row r="2" spans="1:26" ht="13.5" customHeight="1" x14ac:dyDescent="0.25">
      <c r="A2" s="2"/>
      <c r="B2" s="26" t="s">
        <v>3</v>
      </c>
      <c r="C2" s="27" t="s">
        <v>4</v>
      </c>
      <c r="D2" s="27" t="s">
        <v>5</v>
      </c>
      <c r="E2" s="2"/>
      <c r="F2" s="33" t="s">
        <v>3</v>
      </c>
      <c r="G2" s="34" t="s">
        <v>4</v>
      </c>
      <c r="H2" s="35" t="s">
        <v>6</v>
      </c>
      <c r="I2" s="2"/>
      <c r="J2" s="2"/>
      <c r="K2" s="7" t="s">
        <v>7</v>
      </c>
      <c r="L2" s="8" t="s">
        <v>8</v>
      </c>
      <c r="M2" s="2"/>
      <c r="N2" t="s">
        <v>7</v>
      </c>
      <c r="O2" t="s">
        <v>8</v>
      </c>
      <c r="P2" s="2"/>
      <c r="Q2" s="2"/>
      <c r="R2" s="2"/>
      <c r="S2" s="2"/>
      <c r="T2" s="2"/>
      <c r="U2" s="2"/>
      <c r="V2" s="2"/>
      <c r="W2" s="2"/>
      <c r="X2" s="2"/>
      <c r="Y2" s="2"/>
      <c r="Z2" s="2"/>
    </row>
    <row r="3" spans="1:26" ht="13.5" customHeight="1" x14ac:dyDescent="0.25">
      <c r="A3" s="2"/>
      <c r="B3" s="25" t="s">
        <v>9</v>
      </c>
      <c r="C3" s="9">
        <v>45325</v>
      </c>
      <c r="D3" s="10">
        <v>120</v>
      </c>
      <c r="E3" s="2"/>
      <c r="F3" s="31" t="s">
        <v>10</v>
      </c>
      <c r="G3" s="12">
        <v>45278</v>
      </c>
      <c r="H3" s="32">
        <v>600</v>
      </c>
      <c r="I3" s="2"/>
      <c r="J3" s="2"/>
      <c r="K3" s="14" t="s">
        <v>9</v>
      </c>
      <c r="L3" s="15">
        <v>-47</v>
      </c>
      <c r="M3" s="2"/>
      <c r="N3" t="s">
        <v>9</v>
      </c>
      <c r="O3">
        <v>-47</v>
      </c>
      <c r="P3" s="2"/>
      <c r="Q3" s="2"/>
      <c r="R3" s="2"/>
      <c r="S3" s="2"/>
      <c r="T3" s="2"/>
      <c r="U3" s="2"/>
      <c r="V3" s="2"/>
      <c r="W3" s="2"/>
      <c r="X3" s="2"/>
      <c r="Y3" s="2"/>
      <c r="Z3" s="2"/>
    </row>
    <row r="4" spans="1:26" ht="13.5" customHeight="1" x14ac:dyDescent="0.25">
      <c r="A4" s="2"/>
      <c r="B4" s="25" t="s">
        <v>11</v>
      </c>
      <c r="C4" s="16">
        <v>45338</v>
      </c>
      <c r="D4" s="17">
        <v>356</v>
      </c>
      <c r="E4" s="2"/>
      <c r="F4" s="31" t="s">
        <v>12</v>
      </c>
      <c r="G4" s="12">
        <v>45286</v>
      </c>
      <c r="H4" s="32">
        <v>50</v>
      </c>
      <c r="I4" s="2"/>
      <c r="J4" s="2"/>
      <c r="K4" s="14" t="s">
        <v>11</v>
      </c>
      <c r="L4" s="15">
        <v>-60</v>
      </c>
      <c r="M4" s="2"/>
      <c r="N4" t="s">
        <v>11</v>
      </c>
      <c r="O4">
        <v>-60</v>
      </c>
      <c r="P4" s="2"/>
      <c r="Q4" s="2"/>
      <c r="R4" s="2"/>
      <c r="S4" s="2"/>
      <c r="T4" s="2"/>
      <c r="U4" s="2"/>
      <c r="V4" s="2"/>
      <c r="W4" s="2"/>
      <c r="X4" s="2"/>
      <c r="Y4" s="2"/>
      <c r="Z4" s="2"/>
    </row>
    <row r="5" spans="1:26" ht="13.5" customHeight="1" x14ac:dyDescent="0.25">
      <c r="A5" s="2"/>
      <c r="B5" s="25" t="s">
        <v>13</v>
      </c>
      <c r="C5" s="16">
        <v>45341</v>
      </c>
      <c r="D5" s="17">
        <v>312</v>
      </c>
      <c r="E5" s="2"/>
      <c r="F5" s="31" t="s">
        <v>14</v>
      </c>
      <c r="G5" s="12">
        <v>45312</v>
      </c>
      <c r="H5" s="32">
        <v>112</v>
      </c>
      <c r="I5" s="2"/>
      <c r="J5" s="2"/>
      <c r="K5" s="14" t="s">
        <v>13</v>
      </c>
      <c r="L5" s="15">
        <v>-46.429487179487182</v>
      </c>
      <c r="M5" s="2"/>
      <c r="N5" t="s">
        <v>13</v>
      </c>
      <c r="O5">
        <v>-46.429487179487182</v>
      </c>
      <c r="P5" s="2"/>
      <c r="Q5" s="2"/>
      <c r="R5" s="2"/>
      <c r="S5" s="2"/>
      <c r="T5" s="2"/>
      <c r="U5" s="2"/>
      <c r="V5" s="2"/>
      <c r="W5" s="2"/>
      <c r="X5" s="2"/>
      <c r="Y5" s="2"/>
      <c r="Z5" s="2"/>
    </row>
    <row r="6" spans="1:26" ht="13.5" customHeight="1" x14ac:dyDescent="0.25">
      <c r="A6" s="2"/>
      <c r="B6" s="25" t="s">
        <v>15</v>
      </c>
      <c r="C6" s="16">
        <v>45355</v>
      </c>
      <c r="D6" s="17">
        <v>437</v>
      </c>
      <c r="E6" s="2"/>
      <c r="F6" s="31" t="s">
        <v>16</v>
      </c>
      <c r="G6" s="12">
        <v>45315</v>
      </c>
      <c r="H6" s="32">
        <v>800</v>
      </c>
      <c r="I6" s="2"/>
      <c r="J6" s="2"/>
      <c r="K6" s="14" t="s">
        <v>15</v>
      </c>
      <c r="L6" s="15">
        <v>-40</v>
      </c>
      <c r="M6" s="2"/>
      <c r="N6" t="s">
        <v>15</v>
      </c>
      <c r="O6">
        <v>-40</v>
      </c>
      <c r="P6" s="2"/>
      <c r="Q6" s="2"/>
      <c r="R6" s="2"/>
      <c r="S6" s="2"/>
      <c r="T6" s="2"/>
      <c r="U6" s="2"/>
      <c r="V6" s="2"/>
      <c r="W6" s="2"/>
      <c r="X6" s="2"/>
      <c r="Y6" s="2"/>
      <c r="Z6" s="2"/>
    </row>
    <row r="7" spans="1:26" ht="13.5" customHeight="1" x14ac:dyDescent="0.25">
      <c r="A7" s="2"/>
      <c r="B7" s="25" t="s">
        <v>17</v>
      </c>
      <c r="C7" s="16">
        <v>45364</v>
      </c>
      <c r="D7" s="17">
        <v>374</v>
      </c>
      <c r="E7" s="2"/>
      <c r="F7" s="36" t="s">
        <v>18</v>
      </c>
      <c r="G7" s="37">
        <v>45327</v>
      </c>
      <c r="H7" s="38">
        <v>1800</v>
      </c>
      <c r="I7" s="2"/>
      <c r="J7" s="2"/>
      <c r="K7" s="14" t="s">
        <v>17</v>
      </c>
      <c r="L7" s="15">
        <v>-47.81283422459893</v>
      </c>
      <c r="M7" s="2"/>
      <c r="N7" t="s">
        <v>17</v>
      </c>
      <c r="O7">
        <v>-47.81283422459893</v>
      </c>
      <c r="P7" s="2"/>
      <c r="Q7" s="2"/>
      <c r="R7" s="2"/>
      <c r="S7" s="2"/>
      <c r="T7" s="2"/>
      <c r="U7" s="2"/>
      <c r="V7" s="2"/>
      <c r="W7" s="2"/>
      <c r="X7" s="2"/>
      <c r="Y7" s="2"/>
      <c r="Z7" s="2"/>
    </row>
    <row r="8" spans="1:26" ht="13.5" customHeight="1" x14ac:dyDescent="0.25">
      <c r="A8" s="2"/>
      <c r="B8" s="25" t="s">
        <v>19</v>
      </c>
      <c r="C8" s="16">
        <v>45365</v>
      </c>
      <c r="D8" s="17">
        <v>258</v>
      </c>
      <c r="E8" s="2"/>
      <c r="F8" s="2"/>
      <c r="G8" s="2"/>
      <c r="H8" s="2"/>
      <c r="I8" s="2"/>
      <c r="J8" s="2"/>
      <c r="K8" s="14" t="s">
        <v>19</v>
      </c>
      <c r="L8" s="15">
        <v>-38</v>
      </c>
      <c r="M8" s="2"/>
      <c r="N8" t="s">
        <v>19</v>
      </c>
      <c r="O8">
        <v>-38</v>
      </c>
      <c r="P8" s="2"/>
      <c r="Q8" s="2"/>
      <c r="R8" s="2"/>
      <c r="S8" s="2"/>
      <c r="T8" s="2"/>
      <c r="U8" s="2"/>
      <c r="V8" s="2"/>
      <c r="W8" s="2"/>
      <c r="X8" s="2"/>
      <c r="Y8" s="2"/>
      <c r="Z8" s="2"/>
    </row>
    <row r="9" spans="1:26" ht="13.5" customHeight="1" x14ac:dyDescent="0.25">
      <c r="A9" s="2"/>
      <c r="B9" s="25" t="s">
        <v>20</v>
      </c>
      <c r="C9" s="16">
        <v>45370</v>
      </c>
      <c r="D9" s="17">
        <v>369</v>
      </c>
      <c r="E9" s="2"/>
      <c r="F9" s="2"/>
      <c r="G9" s="2"/>
      <c r="H9" s="2"/>
      <c r="I9" s="2"/>
      <c r="J9" s="2"/>
      <c r="K9" s="14" t="s">
        <v>20</v>
      </c>
      <c r="L9" s="15">
        <v>-43</v>
      </c>
      <c r="M9" s="2"/>
      <c r="N9" t="s">
        <v>20</v>
      </c>
      <c r="O9">
        <v>-43</v>
      </c>
      <c r="P9" s="2"/>
      <c r="Q9" s="2"/>
      <c r="R9" s="2"/>
      <c r="S9" s="2"/>
      <c r="T9" s="2"/>
      <c r="U9" s="2"/>
      <c r="V9" s="2"/>
      <c r="W9" s="2"/>
      <c r="X9" s="2"/>
      <c r="Y9" s="2"/>
      <c r="Z9" s="2"/>
    </row>
    <row r="10" spans="1:26" ht="13.5" customHeight="1" x14ac:dyDescent="0.25">
      <c r="A10" s="2"/>
      <c r="B10" s="25" t="s">
        <v>21</v>
      </c>
      <c r="C10" s="16">
        <v>45376</v>
      </c>
      <c r="D10" s="17">
        <v>418</v>
      </c>
      <c r="E10" s="2"/>
      <c r="F10" s="2"/>
      <c r="G10" s="2"/>
      <c r="H10" s="2"/>
      <c r="I10" s="2"/>
      <c r="J10" s="2"/>
      <c r="K10" s="14" t="s">
        <v>21</v>
      </c>
      <c r="L10" s="15">
        <v>-49</v>
      </c>
      <c r="M10" s="2"/>
      <c r="N10" t="s">
        <v>21</v>
      </c>
      <c r="O10">
        <v>-49</v>
      </c>
      <c r="P10" s="2"/>
      <c r="Q10" s="2"/>
      <c r="R10" s="2"/>
      <c r="S10" s="2"/>
      <c r="T10" s="2"/>
      <c r="U10" s="2"/>
      <c r="V10" s="2"/>
      <c r="W10" s="2"/>
      <c r="X10" s="2"/>
      <c r="Y10" s="2"/>
      <c r="Z10" s="2"/>
    </row>
    <row r="11" spans="1:26" ht="13.5" customHeight="1" x14ac:dyDescent="0.25">
      <c r="A11" s="2"/>
      <c r="B11" s="25" t="s">
        <v>22</v>
      </c>
      <c r="C11" s="16">
        <v>45384</v>
      </c>
      <c r="D11" s="17">
        <v>308</v>
      </c>
      <c r="E11" s="2"/>
      <c r="F11" s="2"/>
      <c r="G11" s="2"/>
      <c r="H11" s="2"/>
      <c r="I11" s="2"/>
      <c r="J11" s="2"/>
      <c r="K11" s="14" t="s">
        <v>22</v>
      </c>
      <c r="L11" s="15">
        <v>-57</v>
      </c>
      <c r="M11" s="2"/>
      <c r="N11" t="s">
        <v>22</v>
      </c>
      <c r="O11">
        <v>-57</v>
      </c>
      <c r="P11" s="2"/>
      <c r="Q11" s="2"/>
      <c r="R11" s="2"/>
      <c r="S11" s="2"/>
      <c r="T11" s="2"/>
      <c r="U11" s="2"/>
      <c r="V11" s="2"/>
      <c r="W11" s="2"/>
      <c r="X11" s="2"/>
      <c r="Y11" s="2"/>
      <c r="Z11" s="2"/>
    </row>
    <row r="12" spans="1:26" ht="13.5" customHeight="1" x14ac:dyDescent="0.25">
      <c r="A12" s="2"/>
      <c r="B12" s="25" t="s">
        <v>23</v>
      </c>
      <c r="C12" s="16">
        <v>45397</v>
      </c>
      <c r="D12" s="17">
        <v>410</v>
      </c>
      <c r="E12" s="2"/>
      <c r="F12" s="2"/>
      <c r="G12" s="21"/>
      <c r="H12" s="2"/>
      <c r="I12" s="2"/>
      <c r="J12" s="2"/>
      <c r="K12" s="14" t="s">
        <v>23</v>
      </c>
      <c r="L12" s="15">
        <v>-70</v>
      </c>
      <c r="M12" s="2"/>
      <c r="N12" t="s">
        <v>23</v>
      </c>
      <c r="O12">
        <v>-70</v>
      </c>
      <c r="P12" s="2"/>
      <c r="Q12" s="2"/>
      <c r="R12" s="2"/>
      <c r="S12" s="2"/>
      <c r="T12" s="2"/>
      <c r="U12" s="2"/>
      <c r="V12" s="2"/>
      <c r="W12" s="2"/>
      <c r="X12" s="2"/>
      <c r="Y12" s="2"/>
      <c r="Z12" s="2"/>
    </row>
    <row r="13" spans="1:26" ht="13.5" customHeight="1" x14ac:dyDescent="0.25">
      <c r="A13" s="2"/>
      <c r="B13" s="25" t="s">
        <v>24</v>
      </c>
      <c r="C13" s="16">
        <v>45406</v>
      </c>
      <c r="D13" s="17">
        <v>491</v>
      </c>
      <c r="E13" s="2"/>
      <c r="F13" s="2"/>
      <c r="G13" s="21"/>
      <c r="H13" s="2"/>
      <c r="I13" s="2"/>
      <c r="J13" s="2"/>
      <c r="K13" s="14" t="s">
        <v>24</v>
      </c>
      <c r="L13" s="15" t="s">
        <v>25</v>
      </c>
      <c r="M13" s="2"/>
      <c r="N13" t="s">
        <v>24</v>
      </c>
      <c r="O13" t="s">
        <v>25</v>
      </c>
      <c r="P13" s="2"/>
      <c r="Q13" s="2"/>
      <c r="R13" s="2"/>
      <c r="S13" s="2"/>
      <c r="T13" s="2"/>
      <c r="U13" s="2"/>
      <c r="V13" s="2"/>
      <c r="W13" s="2"/>
      <c r="X13" s="2"/>
      <c r="Y13" s="2"/>
      <c r="Z13" s="2"/>
    </row>
    <row r="14" spans="1:26" ht="13.5" customHeight="1" x14ac:dyDescent="0.25">
      <c r="A14" s="2"/>
      <c r="B14" s="28" t="s">
        <v>26</v>
      </c>
      <c r="C14" s="29">
        <v>45409</v>
      </c>
      <c r="D14" s="30">
        <v>50</v>
      </c>
      <c r="E14" s="2"/>
      <c r="F14" s="2"/>
      <c r="G14" s="21"/>
      <c r="H14" s="2"/>
      <c r="I14" s="2"/>
      <c r="J14" s="2"/>
      <c r="K14" s="22" t="s">
        <v>26</v>
      </c>
      <c r="L14" s="23" t="s">
        <v>25</v>
      </c>
      <c r="M14" s="2"/>
      <c r="N14" t="s">
        <v>26</v>
      </c>
      <c r="O14" t="s">
        <v>25</v>
      </c>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4"/>
      <c r="C22" s="24"/>
      <c r="D22" s="2"/>
      <c r="E22" s="2"/>
      <c r="F22" s="2"/>
      <c r="G22" s="2"/>
      <c r="H22" s="2"/>
      <c r="I22" s="2"/>
      <c r="J22" s="2"/>
      <c r="K22" s="2"/>
      <c r="M22" s="2"/>
      <c r="N22" s="2"/>
      <c r="O22" s="2"/>
      <c r="P22" s="2"/>
      <c r="Q22" s="2"/>
      <c r="R22" s="2"/>
      <c r="S22" s="2"/>
      <c r="T22" s="2"/>
      <c r="U22" s="2"/>
      <c r="V22" s="2"/>
      <c r="W22" s="2"/>
      <c r="X22" s="2"/>
      <c r="Y22" s="2"/>
      <c r="Z22" s="2"/>
    </row>
    <row r="23" spans="1:26" ht="13.5" customHeight="1" x14ac:dyDescent="0.25">
      <c r="A23" s="2"/>
      <c r="B23" s="24"/>
      <c r="C23" s="24"/>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4"/>
      <c r="C25" s="24"/>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4"/>
      <c r="C26" s="24"/>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4"/>
      <c r="C27" s="24"/>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4"/>
      <c r="C28" s="24"/>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N1" r:id="rId1" xr:uid="{C94ED0E8-336F-443E-BA8E-FDB2C1B2AA3C}"/>
  </hyperlinks>
  <pageMargins left="0.7" right="0.7" top="0.75" bottom="0.75" header="0" footer="0"/>
  <pageSetup paperSize="9" orientation="portrait"/>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B0116-87AE-449C-A572-7D80E7807F02}">
  <dimension ref="A1:Z1000"/>
  <sheetViews>
    <sheetView tabSelected="1" topLeftCell="A44" workbookViewId="0">
      <selection activeCell="F56" sqref="F56"/>
    </sheetView>
  </sheetViews>
  <sheetFormatPr defaultColWidth="12.59765625" defaultRowHeight="15" customHeight="1" x14ac:dyDescent="0.25"/>
  <cols>
    <col min="1" max="1" width="3" customWidth="1"/>
    <col min="2" max="2" width="4.09765625" customWidth="1"/>
    <col min="3" max="3" width="12.19921875" customWidth="1"/>
    <col min="4" max="4" width="7" customWidth="1"/>
    <col min="5" max="5" width="8.59765625" customWidth="1"/>
    <col min="6" max="6" width="4.19921875" customWidth="1"/>
    <col min="7" max="7" width="10.3984375" customWidth="1"/>
    <col min="8" max="8" width="10.8984375" customWidth="1"/>
    <col min="9" max="10" width="8.59765625" customWidth="1"/>
    <col min="11" max="12" width="10.59765625" customWidth="1"/>
    <col min="13" max="13" width="14.59765625" customWidth="1"/>
    <col min="14" max="26" width="8.59765625" customWidth="1"/>
  </cols>
  <sheetData>
    <row r="1" spans="1:26" ht="22.5" customHeight="1" x14ac:dyDescent="0.25">
      <c r="A1" s="1"/>
      <c r="B1" s="45" t="s">
        <v>0</v>
      </c>
      <c r="C1" s="46"/>
      <c r="D1" s="47"/>
      <c r="E1" s="1"/>
      <c r="F1" s="45" t="s">
        <v>1</v>
      </c>
      <c r="G1" s="46"/>
      <c r="H1" s="47"/>
      <c r="I1" s="1"/>
      <c r="J1" s="1"/>
      <c r="K1" s="48" t="s">
        <v>2</v>
      </c>
      <c r="L1" s="49"/>
      <c r="M1" s="1"/>
      <c r="N1" s="1"/>
      <c r="O1" s="40" t="s">
        <v>27</v>
      </c>
      <c r="P1" s="1"/>
      <c r="Q1" s="1"/>
      <c r="R1" s="1"/>
      <c r="S1" s="1"/>
      <c r="T1" s="1"/>
      <c r="U1" s="1"/>
      <c r="V1" s="1"/>
      <c r="W1" s="1"/>
      <c r="X1" s="1"/>
      <c r="Y1" s="1"/>
      <c r="Z1" s="1"/>
    </row>
    <row r="2" spans="1:26" ht="13.5" customHeight="1" x14ac:dyDescent="0.25">
      <c r="A2" s="2"/>
      <c r="B2" s="3" t="s">
        <v>3</v>
      </c>
      <c r="C2" s="3" t="s">
        <v>4</v>
      </c>
      <c r="D2" s="3" t="s">
        <v>5</v>
      </c>
      <c r="E2" s="2"/>
      <c r="F2" s="4" t="s">
        <v>3</v>
      </c>
      <c r="G2" s="5" t="s">
        <v>4</v>
      </c>
      <c r="H2" s="6" t="s">
        <v>6</v>
      </c>
      <c r="I2" s="2"/>
      <c r="J2" s="2"/>
      <c r="K2" s="7" t="s">
        <v>7</v>
      </c>
      <c r="L2" s="8" t="s">
        <v>8</v>
      </c>
      <c r="M2" s="2"/>
      <c r="N2" s="2"/>
      <c r="O2" s="2"/>
      <c r="P2" s="2"/>
      <c r="Q2" s="2"/>
      <c r="R2" s="2"/>
      <c r="S2" s="2"/>
      <c r="T2" s="2"/>
      <c r="U2" s="2"/>
      <c r="V2" s="2"/>
      <c r="W2" s="2"/>
      <c r="X2" s="2"/>
      <c r="Y2" s="2"/>
      <c r="Z2" s="2"/>
    </row>
    <row r="3" spans="1:26" ht="13.5" customHeight="1" x14ac:dyDescent="0.25">
      <c r="A3" s="2"/>
      <c r="B3" s="9" t="s">
        <v>9</v>
      </c>
      <c r="C3" s="9">
        <v>45325</v>
      </c>
      <c r="D3" s="10">
        <v>120</v>
      </c>
      <c r="E3" s="2"/>
      <c r="F3" s="11" t="s">
        <v>10</v>
      </c>
      <c r="G3" s="12">
        <v>45278</v>
      </c>
      <c r="H3" s="13">
        <v>600</v>
      </c>
      <c r="I3" s="2"/>
      <c r="J3" s="2"/>
      <c r="K3" s="14" t="s">
        <v>9</v>
      </c>
      <c r="L3" s="15">
        <v>-47</v>
      </c>
      <c r="M3" s="2"/>
      <c r="N3" s="2"/>
      <c r="O3" s="2"/>
      <c r="P3" s="2"/>
      <c r="Q3" s="2"/>
      <c r="R3" s="2"/>
      <c r="S3" s="2"/>
      <c r="T3" s="2"/>
      <c r="U3" s="2"/>
      <c r="V3" s="2"/>
      <c r="W3" s="2"/>
      <c r="X3" s="2"/>
      <c r="Y3" s="2"/>
      <c r="Z3" s="2"/>
    </row>
    <row r="4" spans="1:26" ht="13.5" customHeight="1" x14ac:dyDescent="0.25">
      <c r="A4" s="2"/>
      <c r="B4" s="9" t="s">
        <v>11</v>
      </c>
      <c r="C4" s="16">
        <v>45338</v>
      </c>
      <c r="D4" s="17">
        <v>356</v>
      </c>
      <c r="E4" s="2"/>
      <c r="F4" s="11" t="s">
        <v>12</v>
      </c>
      <c r="G4" s="12">
        <v>45286</v>
      </c>
      <c r="H4" s="13">
        <v>50</v>
      </c>
      <c r="I4" s="2"/>
      <c r="J4" s="2"/>
      <c r="K4" s="14" t="s">
        <v>11</v>
      </c>
      <c r="L4" s="15">
        <v>-60</v>
      </c>
      <c r="M4" s="2"/>
      <c r="N4" s="2"/>
      <c r="O4" s="2"/>
      <c r="P4" s="2"/>
      <c r="Q4" s="2"/>
      <c r="R4" s="2"/>
      <c r="S4" s="2"/>
      <c r="T4" s="2"/>
      <c r="U4" s="2"/>
      <c r="V4" s="2"/>
      <c r="W4" s="2"/>
      <c r="X4" s="2"/>
      <c r="Y4" s="2"/>
      <c r="Z4" s="2"/>
    </row>
    <row r="5" spans="1:26" ht="13.5" customHeight="1" x14ac:dyDescent="0.25">
      <c r="A5" s="2"/>
      <c r="B5" s="9" t="s">
        <v>13</v>
      </c>
      <c r="C5" s="16">
        <v>45341</v>
      </c>
      <c r="D5" s="17">
        <v>312</v>
      </c>
      <c r="E5" s="2"/>
      <c r="F5" s="11" t="s">
        <v>14</v>
      </c>
      <c r="G5" s="12">
        <v>45312</v>
      </c>
      <c r="H5" s="13">
        <v>112</v>
      </c>
      <c r="I5" s="2"/>
      <c r="J5" s="2"/>
      <c r="K5" s="14" t="s">
        <v>13</v>
      </c>
      <c r="L5" s="15">
        <v>-46.429487179487182</v>
      </c>
      <c r="M5" s="2"/>
      <c r="N5" s="2"/>
      <c r="O5" s="2"/>
      <c r="P5" s="2"/>
      <c r="Q5" s="2"/>
      <c r="R5" s="2"/>
      <c r="S5" s="2"/>
      <c r="T5" s="2"/>
      <c r="U5" s="2"/>
      <c r="V5" s="2"/>
      <c r="W5" s="2"/>
      <c r="X5" s="2"/>
      <c r="Y5" s="2"/>
      <c r="Z5" s="2"/>
    </row>
    <row r="6" spans="1:26" ht="13.5" customHeight="1" x14ac:dyDescent="0.25">
      <c r="A6" s="2"/>
      <c r="B6" s="9" t="s">
        <v>15</v>
      </c>
      <c r="C6" s="16">
        <v>45355</v>
      </c>
      <c r="D6" s="17">
        <v>437</v>
      </c>
      <c r="E6" s="2"/>
      <c r="F6" s="11" t="s">
        <v>16</v>
      </c>
      <c r="G6" s="12">
        <v>45315</v>
      </c>
      <c r="H6" s="13">
        <v>800</v>
      </c>
      <c r="I6" s="2"/>
      <c r="J6" s="2"/>
      <c r="K6" s="14" t="s">
        <v>15</v>
      </c>
      <c r="L6" s="15">
        <v>-40</v>
      </c>
      <c r="M6" s="2"/>
      <c r="N6" s="2"/>
      <c r="O6" s="2"/>
      <c r="P6" s="2"/>
      <c r="Q6" s="2"/>
      <c r="R6" s="2"/>
      <c r="S6" s="2"/>
      <c r="T6" s="2"/>
      <c r="U6" s="2"/>
      <c r="V6" s="2"/>
      <c r="W6" s="2"/>
      <c r="X6" s="2"/>
      <c r="Y6" s="2"/>
      <c r="Z6" s="2"/>
    </row>
    <row r="7" spans="1:26" ht="13.5" customHeight="1" x14ac:dyDescent="0.25">
      <c r="A7" s="2"/>
      <c r="B7" s="9" t="s">
        <v>17</v>
      </c>
      <c r="C7" s="16">
        <v>45364</v>
      </c>
      <c r="D7" s="17">
        <v>374</v>
      </c>
      <c r="E7" s="2"/>
      <c r="F7" s="18" t="s">
        <v>18</v>
      </c>
      <c r="G7" s="19">
        <v>45327</v>
      </c>
      <c r="H7" s="20">
        <v>1800</v>
      </c>
      <c r="I7" s="2"/>
      <c r="J7" s="2"/>
      <c r="K7" s="14" t="s">
        <v>17</v>
      </c>
      <c r="L7" s="54">
        <v>-47.81283422459893</v>
      </c>
      <c r="M7" s="2"/>
      <c r="N7" s="2"/>
      <c r="O7" s="2"/>
      <c r="P7" s="2"/>
      <c r="Q7" s="2"/>
      <c r="R7" s="2"/>
      <c r="S7" s="2"/>
      <c r="T7" s="2"/>
      <c r="U7" s="2"/>
      <c r="V7" s="2"/>
      <c r="W7" s="2"/>
      <c r="X7" s="2"/>
      <c r="Y7" s="2"/>
      <c r="Z7" s="2"/>
    </row>
    <row r="8" spans="1:26" ht="13.5" customHeight="1" x14ac:dyDescent="0.25">
      <c r="A8" s="2"/>
      <c r="B8" s="9" t="s">
        <v>19</v>
      </c>
      <c r="C8" s="16">
        <v>45365</v>
      </c>
      <c r="D8" s="17">
        <v>258</v>
      </c>
      <c r="E8" s="2"/>
      <c r="F8" s="2"/>
      <c r="G8" s="2"/>
      <c r="H8" s="2"/>
      <c r="I8" s="2"/>
      <c r="J8" s="2"/>
      <c r="K8" s="14" t="s">
        <v>19</v>
      </c>
      <c r="L8" s="15">
        <v>-38</v>
      </c>
      <c r="M8" s="2"/>
      <c r="N8" s="2"/>
      <c r="O8" s="2"/>
      <c r="P8" s="2"/>
      <c r="Q8" s="2"/>
      <c r="R8" s="2"/>
      <c r="S8" s="2"/>
      <c r="T8" s="2"/>
      <c r="U8" s="2"/>
      <c r="V8" s="2"/>
      <c r="W8" s="2"/>
      <c r="X8" s="2"/>
      <c r="Y8" s="2"/>
      <c r="Z8" s="2"/>
    </row>
    <row r="9" spans="1:26" ht="13.5" customHeight="1" x14ac:dyDescent="0.25">
      <c r="A9" s="2"/>
      <c r="B9" s="9" t="s">
        <v>20</v>
      </c>
      <c r="C9" s="16">
        <v>45370</v>
      </c>
      <c r="D9" s="17">
        <v>369</v>
      </c>
      <c r="E9" s="2"/>
      <c r="F9" s="2"/>
      <c r="G9" s="2"/>
      <c r="H9" s="2"/>
      <c r="I9" s="2"/>
      <c r="J9" s="2"/>
      <c r="K9" s="14" t="s">
        <v>20</v>
      </c>
      <c r="L9" s="15">
        <v>-43</v>
      </c>
      <c r="M9" s="2"/>
      <c r="N9" s="2"/>
      <c r="O9" s="2"/>
      <c r="P9" s="2"/>
      <c r="Q9" s="2"/>
      <c r="R9" s="2"/>
      <c r="S9" s="2"/>
      <c r="T9" s="2"/>
      <c r="U9" s="2"/>
      <c r="V9" s="2"/>
      <c r="W9" s="2"/>
      <c r="X9" s="2"/>
      <c r="Y9" s="2"/>
      <c r="Z9" s="2"/>
    </row>
    <row r="10" spans="1:26" ht="13.5" customHeight="1" x14ac:dyDescent="0.25">
      <c r="A10" s="2"/>
      <c r="B10" s="9" t="s">
        <v>21</v>
      </c>
      <c r="C10" s="16">
        <v>45376</v>
      </c>
      <c r="D10" s="17">
        <v>418</v>
      </c>
      <c r="E10" s="2"/>
      <c r="F10" s="2"/>
      <c r="G10" s="2"/>
      <c r="H10" s="2"/>
      <c r="I10" s="2"/>
      <c r="J10" s="2"/>
      <c r="K10" s="14" t="s">
        <v>21</v>
      </c>
      <c r="L10" s="15">
        <v>-49</v>
      </c>
      <c r="M10" s="2"/>
      <c r="N10" s="2"/>
      <c r="O10" s="2"/>
      <c r="P10" s="2"/>
      <c r="Q10" s="2"/>
      <c r="R10" s="2"/>
      <c r="S10" s="2"/>
      <c r="T10" s="2"/>
      <c r="U10" s="2"/>
      <c r="V10" s="2"/>
      <c r="W10" s="2"/>
      <c r="X10" s="2"/>
      <c r="Y10" s="2"/>
      <c r="Z10" s="2"/>
    </row>
    <row r="11" spans="1:26" ht="13.5" customHeight="1" x14ac:dyDescent="0.25">
      <c r="A11" s="2"/>
      <c r="B11" s="9" t="s">
        <v>22</v>
      </c>
      <c r="C11" s="16">
        <v>45384</v>
      </c>
      <c r="D11" s="17">
        <v>308</v>
      </c>
      <c r="E11" s="2"/>
      <c r="F11" s="2"/>
      <c r="G11" s="2"/>
      <c r="H11" s="2"/>
      <c r="I11" s="2"/>
      <c r="J11" s="2"/>
      <c r="K11" s="14" t="s">
        <v>22</v>
      </c>
      <c r="L11" s="15">
        <v>-57</v>
      </c>
      <c r="M11" s="2"/>
      <c r="N11" s="2"/>
      <c r="O11" s="2"/>
      <c r="P11" s="2"/>
      <c r="Q11" s="2"/>
      <c r="R11" s="2"/>
      <c r="S11" s="2"/>
      <c r="T11" s="2"/>
      <c r="U11" s="2"/>
      <c r="V11" s="2"/>
      <c r="W11" s="2"/>
      <c r="X11" s="2"/>
      <c r="Y11" s="2"/>
      <c r="Z11" s="2"/>
    </row>
    <row r="12" spans="1:26" ht="13.5" customHeight="1" x14ac:dyDescent="0.25">
      <c r="A12" s="2"/>
      <c r="B12" s="9" t="s">
        <v>23</v>
      </c>
      <c r="C12" s="16">
        <v>45397</v>
      </c>
      <c r="D12" s="17">
        <v>410</v>
      </c>
      <c r="E12" s="2"/>
      <c r="F12" s="2"/>
      <c r="G12" s="21"/>
      <c r="H12" s="2"/>
      <c r="I12" s="2"/>
      <c r="J12" s="2"/>
      <c r="K12" s="14" t="s">
        <v>23</v>
      </c>
      <c r="L12" s="15">
        <v>-70</v>
      </c>
      <c r="M12" s="2"/>
      <c r="N12" s="2"/>
      <c r="O12" s="2"/>
      <c r="P12" s="2"/>
      <c r="Q12" s="2"/>
      <c r="R12" s="2"/>
      <c r="S12" s="2"/>
      <c r="T12" s="2"/>
      <c r="U12" s="2"/>
      <c r="V12" s="2"/>
      <c r="W12" s="2"/>
      <c r="X12" s="2"/>
      <c r="Y12" s="2"/>
      <c r="Z12" s="2"/>
    </row>
    <row r="13" spans="1:26" ht="13.5" customHeight="1" x14ac:dyDescent="0.25">
      <c r="A13" s="2"/>
      <c r="B13" s="9" t="s">
        <v>24</v>
      </c>
      <c r="C13" s="16">
        <v>45406</v>
      </c>
      <c r="D13" s="17">
        <v>491</v>
      </c>
      <c r="E13" s="2"/>
      <c r="F13" s="2"/>
      <c r="G13" s="21"/>
      <c r="H13" s="2"/>
      <c r="I13" s="2"/>
      <c r="J13" s="2"/>
      <c r="K13" s="14" t="s">
        <v>24</v>
      </c>
      <c r="L13" s="15" t="s">
        <v>25</v>
      </c>
      <c r="M13" s="2"/>
      <c r="N13" s="2"/>
      <c r="O13" s="2"/>
      <c r="P13" s="2"/>
      <c r="Q13" s="2"/>
      <c r="R13" s="2"/>
      <c r="S13" s="2"/>
      <c r="T13" s="2"/>
      <c r="U13" s="2"/>
      <c r="V13" s="2"/>
      <c r="W13" s="2"/>
      <c r="X13" s="2"/>
      <c r="Y13" s="2"/>
      <c r="Z13" s="2"/>
    </row>
    <row r="14" spans="1:26" ht="13.5" customHeight="1" x14ac:dyDescent="0.25">
      <c r="A14" s="2"/>
      <c r="B14" s="9" t="s">
        <v>26</v>
      </c>
      <c r="C14" s="16">
        <v>45409</v>
      </c>
      <c r="D14" s="17">
        <v>50</v>
      </c>
      <c r="E14" s="2"/>
      <c r="F14" s="2"/>
      <c r="G14" s="21"/>
      <c r="H14" s="2"/>
      <c r="I14" s="2"/>
      <c r="J14" s="2"/>
      <c r="K14" s="22" t="s">
        <v>26</v>
      </c>
      <c r="L14" s="23" t="s">
        <v>25</v>
      </c>
      <c r="M14" s="2"/>
      <c r="N14" s="2"/>
      <c r="O14" s="2"/>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v>120</v>
      </c>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t="s">
        <v>28</v>
      </c>
      <c r="H18" s="2"/>
      <c r="I18" s="2" t="s">
        <v>11</v>
      </c>
      <c r="J18" s="2">
        <v>356</v>
      </c>
      <c r="K18" s="2">
        <f>SUM(J17:J18)</f>
        <v>476</v>
      </c>
      <c r="L18" s="2">
        <f>G3-C4</f>
        <v>-60</v>
      </c>
      <c r="M18" s="2"/>
      <c r="N18" s="2"/>
      <c r="O18" s="2"/>
      <c r="P18" s="2"/>
      <c r="Q18" s="2"/>
      <c r="R18" s="2"/>
      <c r="S18" s="2"/>
      <c r="T18" s="2"/>
      <c r="U18" s="2"/>
      <c r="V18" s="2"/>
      <c r="W18" s="2"/>
      <c r="X18" s="2"/>
      <c r="Y18" s="2"/>
      <c r="Z18" s="2"/>
    </row>
    <row r="19" spans="1:26" ht="13.5" customHeight="1" x14ac:dyDescent="0.25">
      <c r="A19" s="2"/>
      <c r="B19" s="24"/>
      <c r="C19" s="24" cm="1">
        <f t="array" ref="C19:C30">_xlfn.LET(
    _xlpm.p, H3:H7,
    _xlpm.q, _xlfn.SCAN(, _xlpm.p, _xleta.SUM) - _xlpm.p,
    IFERROR(
        _xlfn.MAP(
            D3:D14,
            C3:C14,
            _xlfn.LAMBDA(_xlpm.c,_xlpm.d,
                _xlfn.LET(
                    _xlpm.i, SUM(D3:_xlpm.c) - _xlpm.q,
                    _xlpm.L, _xlfn.LAMBDA(_xlpm.j, IF(_xlpm.j &lt; _xlpm.p, (_xlpm.j &gt; 0) * _xlpm.j, _xlpm.p)),
                    _xlpm.v, _xlpm.L(_xlpm.i) - _xlpm.L(_xlpm.i - _xlpm.c),
                    SUM(_xlpm.v * (G3:G7 - _xlpm.d)) / SUM(_xlpm.v)
                )
            )
        ),
        "NP"
    )
)</f>
        <v>-47</v>
      </c>
      <c r="D19" s="2"/>
      <c r="E19" s="2"/>
      <c r="F19" s="2"/>
      <c r="G19" s="41" cm="1">
        <f t="array" ref="G19:G23">_xlfn.SCAN(,H3:H7,_xleta.SUM)-H3:H7</f>
        <v>0</v>
      </c>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v>-60</v>
      </c>
      <c r="D20" s="2"/>
      <c r="E20" s="2"/>
      <c r="F20" s="2"/>
      <c r="G20" s="2">
        <v>600</v>
      </c>
      <c r="H20" s="2"/>
      <c r="I20" s="2"/>
      <c r="J20" s="2"/>
      <c r="K20" s="2"/>
      <c r="L20" s="2">
        <v>600</v>
      </c>
      <c r="M20" s="2">
        <v>120</v>
      </c>
      <c r="N20" s="2"/>
      <c r="O20" s="2"/>
      <c r="P20" s="2"/>
      <c r="Q20" s="2"/>
      <c r="R20" s="2"/>
      <c r="S20" s="2"/>
      <c r="T20" s="2"/>
      <c r="U20" s="2"/>
      <c r="V20" s="2"/>
      <c r="W20" s="2"/>
      <c r="X20" s="2"/>
      <c r="Y20" s="2"/>
      <c r="Z20" s="2"/>
    </row>
    <row r="21" spans="1:26" ht="13.5" customHeight="1" x14ac:dyDescent="0.25">
      <c r="A21" s="2"/>
      <c r="B21" s="24"/>
      <c r="C21" s="24">
        <v>-46.429487179487182</v>
      </c>
      <c r="D21" s="2"/>
      <c r="E21" s="2"/>
      <c r="F21" s="2"/>
      <c r="G21" s="2">
        <v>650</v>
      </c>
      <c r="H21" s="2"/>
      <c r="L21">
        <v>50</v>
      </c>
      <c r="M21" s="2">
        <v>356</v>
      </c>
      <c r="N21" s="2"/>
      <c r="O21" s="2"/>
      <c r="P21" s="2"/>
      <c r="Q21" s="2"/>
      <c r="R21" s="2"/>
      <c r="S21" s="2"/>
      <c r="T21" s="2"/>
      <c r="U21" s="2"/>
      <c r="V21" s="2"/>
      <c r="W21" s="2"/>
      <c r="X21" s="2"/>
      <c r="Y21" s="2"/>
      <c r="Z21" s="2"/>
    </row>
    <row r="22" spans="1:26" ht="13.5" customHeight="1" x14ac:dyDescent="0.25">
      <c r="A22" s="2"/>
      <c r="B22" s="24"/>
      <c r="C22" s="24">
        <v>-40</v>
      </c>
      <c r="D22" s="2"/>
      <c r="E22" s="2"/>
      <c r="F22" s="2"/>
      <c r="G22" s="2">
        <v>762</v>
      </c>
      <c r="H22" s="2"/>
      <c r="L22">
        <v>112</v>
      </c>
      <c r="M22" s="44">
        <f>SUM(M20:M21)</f>
        <v>476</v>
      </c>
      <c r="N22">
        <f>600-476</f>
        <v>124</v>
      </c>
      <c r="O22" s="2"/>
      <c r="P22" s="2"/>
      <c r="Q22" s="2"/>
      <c r="R22" s="2"/>
      <c r="S22" s="2"/>
      <c r="T22" s="2"/>
      <c r="U22" s="2"/>
      <c r="V22" s="2"/>
      <c r="W22" s="2"/>
      <c r="X22" s="2"/>
      <c r="Y22" s="2"/>
      <c r="Z22" s="2"/>
    </row>
    <row r="23" spans="1:26" ht="13.5" customHeight="1" x14ac:dyDescent="0.25">
      <c r="A23" s="2"/>
      <c r="B23" s="24"/>
      <c r="C23" s="24">
        <v>-47.81283422459893</v>
      </c>
      <c r="D23" s="2"/>
      <c r="E23" s="2"/>
      <c r="F23" s="2"/>
      <c r="G23" s="2">
        <v>1562</v>
      </c>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v>-38</v>
      </c>
      <c r="D24" s="2"/>
      <c r="E24" s="2"/>
      <c r="F24" s="2"/>
      <c r="G24" s="2"/>
      <c r="H24" s="2"/>
      <c r="I24" s="2" t="s">
        <v>13</v>
      </c>
      <c r="J24" s="2">
        <v>312</v>
      </c>
      <c r="K24" s="42">
        <v>45341</v>
      </c>
      <c r="L24">
        <f>SUM(L20:L22)</f>
        <v>762</v>
      </c>
      <c r="M24" s="2">
        <f>L24-120-356</f>
        <v>286</v>
      </c>
      <c r="N24" s="43">
        <v>124</v>
      </c>
      <c r="O24" s="2">
        <f>K24-G3</f>
        <v>63</v>
      </c>
      <c r="P24" s="2">
        <f>SUMPRODUCT(N24:N27,O24:O27)/SUM(N24:N27)</f>
        <v>46.429487179487182</v>
      </c>
      <c r="Q24" s="2"/>
      <c r="R24" s="2"/>
      <c r="S24" s="2"/>
      <c r="T24" s="2"/>
      <c r="U24" s="2"/>
      <c r="V24" s="2"/>
      <c r="W24" s="2"/>
      <c r="X24" s="2"/>
      <c r="Y24" s="2"/>
      <c r="Z24" s="2"/>
    </row>
    <row r="25" spans="1:26" ht="13.5" customHeight="1" x14ac:dyDescent="0.25">
      <c r="A25" s="2"/>
      <c r="B25" s="24"/>
      <c r="C25" s="24">
        <v>-43</v>
      </c>
      <c r="D25" s="2"/>
      <c r="E25" s="2"/>
      <c r="F25" s="2"/>
      <c r="G25" s="2"/>
      <c r="H25" s="2"/>
      <c r="I25" s="2"/>
      <c r="J25" s="2"/>
      <c r="K25" s="2"/>
      <c r="L25" s="2"/>
      <c r="M25" s="2">
        <f>J24-M24</f>
        <v>26</v>
      </c>
      <c r="N25" s="2">
        <v>50</v>
      </c>
      <c r="O25" s="2">
        <f>K24-G4</f>
        <v>55</v>
      </c>
      <c r="P25" s="2"/>
      <c r="Q25" s="2"/>
      <c r="R25" s="2"/>
      <c r="S25" s="2"/>
      <c r="T25" s="2"/>
      <c r="U25" s="2"/>
      <c r="V25" s="2"/>
      <c r="W25" s="2"/>
      <c r="X25" s="2"/>
      <c r="Y25" s="2"/>
      <c r="Z25" s="2"/>
    </row>
    <row r="26" spans="1:26" ht="13.5" customHeight="1" x14ac:dyDescent="0.25">
      <c r="A26" s="2"/>
      <c r="B26" s="24"/>
      <c r="C26" s="24">
        <v>-49</v>
      </c>
      <c r="D26" s="2"/>
      <c r="E26" s="2"/>
      <c r="F26" s="2"/>
      <c r="G26" s="2"/>
      <c r="H26" s="2"/>
      <c r="I26" s="2"/>
      <c r="J26" s="2"/>
      <c r="K26" s="2"/>
      <c r="L26" s="2"/>
      <c r="M26" s="2"/>
      <c r="N26" s="2">
        <v>112</v>
      </c>
      <c r="O26" s="2">
        <f>K24-G5</f>
        <v>29</v>
      </c>
      <c r="P26" s="2"/>
      <c r="Q26" s="2"/>
      <c r="R26" s="2"/>
      <c r="S26" s="2"/>
      <c r="T26" s="2"/>
      <c r="U26" s="2"/>
      <c r="V26" s="2"/>
      <c r="W26" s="2"/>
      <c r="X26" s="2"/>
      <c r="Y26" s="2"/>
      <c r="Z26" s="2"/>
    </row>
    <row r="27" spans="1:26" ht="13.5" customHeight="1" x14ac:dyDescent="0.25">
      <c r="A27" s="2"/>
      <c r="B27" s="24"/>
      <c r="C27" s="24">
        <v>-57</v>
      </c>
      <c r="D27" s="2"/>
      <c r="E27" s="2"/>
      <c r="F27" s="2"/>
      <c r="G27" s="2"/>
      <c r="H27" s="2"/>
      <c r="I27" s="2"/>
      <c r="J27" s="2"/>
      <c r="K27" s="2"/>
      <c r="L27" s="2"/>
      <c r="M27" s="2"/>
      <c r="N27" s="43">
        <f>J24-SUM(N24:N26)</f>
        <v>26</v>
      </c>
      <c r="O27" s="2">
        <f>K24-G6</f>
        <v>26</v>
      </c>
      <c r="P27" s="2"/>
      <c r="Q27" s="2"/>
      <c r="R27" s="2"/>
      <c r="S27" s="2"/>
      <c r="T27" s="2"/>
      <c r="U27" s="2"/>
      <c r="V27" s="2"/>
      <c r="W27" s="2"/>
      <c r="X27" s="2"/>
      <c r="Y27" s="2"/>
      <c r="Z27" s="2"/>
    </row>
    <row r="28" spans="1:26" ht="13.5" customHeight="1" x14ac:dyDescent="0.25">
      <c r="A28" s="2"/>
      <c r="B28" s="24"/>
      <c r="C28" s="24">
        <v>-70</v>
      </c>
      <c r="D28" s="2"/>
      <c r="E28" s="2"/>
      <c r="F28" s="2"/>
      <c r="G28" s="2"/>
      <c r="H28" s="2"/>
      <c r="I28" s="2"/>
      <c r="K28" s="2"/>
      <c r="L28" s="2"/>
      <c r="M28" s="2"/>
      <c r="N28" s="2"/>
      <c r="O28" s="2"/>
      <c r="P28" s="2"/>
      <c r="Q28" s="2"/>
      <c r="R28" s="2"/>
      <c r="S28" s="2"/>
      <c r="T28" s="2"/>
      <c r="U28" s="2"/>
      <c r="V28" s="2"/>
      <c r="W28" s="2"/>
      <c r="X28" s="2"/>
      <c r="Y28" s="2"/>
      <c r="Z28" s="2"/>
    </row>
    <row r="29" spans="1:26" ht="13.5" customHeight="1" x14ac:dyDescent="0.25">
      <c r="A29" s="2"/>
      <c r="B29" s="24"/>
      <c r="C29" s="24" t="str">
        <v>NP</v>
      </c>
      <c r="D29" s="2"/>
      <c r="E29" s="2"/>
      <c r="F29" s="2"/>
      <c r="G29" s="2"/>
      <c r="H29" s="2"/>
      <c r="I29" s="2"/>
      <c r="J29" s="2"/>
      <c r="K29" s="2"/>
      <c r="L29" s="2">
        <v>600</v>
      </c>
      <c r="M29">
        <f>L29+M28</f>
        <v>600</v>
      </c>
      <c r="N29" s="10">
        <v>120</v>
      </c>
      <c r="O29" s="2"/>
      <c r="P29" s="2"/>
      <c r="Q29" s="2"/>
      <c r="R29" s="2"/>
      <c r="S29" s="2"/>
      <c r="T29" s="2"/>
      <c r="U29" s="2"/>
      <c r="V29" s="2"/>
      <c r="W29" s="2"/>
      <c r="X29" s="2"/>
      <c r="Y29" s="2"/>
      <c r="Z29" s="2"/>
    </row>
    <row r="30" spans="1:26" ht="13.5" customHeight="1" x14ac:dyDescent="0.25">
      <c r="A30" s="2"/>
      <c r="B30" s="24"/>
      <c r="C30" s="24" t="str">
        <v>NP</v>
      </c>
      <c r="D30" s="2"/>
      <c r="E30" s="2"/>
      <c r="F30" s="2"/>
      <c r="G30" s="2"/>
      <c r="H30" s="2"/>
      <c r="L30" s="2">
        <v>50</v>
      </c>
      <c r="M30">
        <f t="shared" ref="M30:M32" si="0">L30+M29</f>
        <v>650</v>
      </c>
      <c r="N30" s="17">
        <v>356</v>
      </c>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v>112</v>
      </c>
      <c r="M31">
        <f t="shared" si="0"/>
        <v>762</v>
      </c>
      <c r="N31" s="17">
        <v>312</v>
      </c>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v>800</v>
      </c>
      <c r="M32">
        <f t="shared" si="0"/>
        <v>1562</v>
      </c>
      <c r="N32" s="50">
        <v>788</v>
      </c>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t="s">
        <v>15</v>
      </c>
      <c r="J34">
        <v>437</v>
      </c>
      <c r="K34" s="42">
        <v>45355</v>
      </c>
      <c r="L34" s="21">
        <f>G6</f>
        <v>45315</v>
      </c>
      <c r="M34" s="51">
        <f>L34-K34</f>
        <v>-40</v>
      </c>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L37" s="2">
        <v>600</v>
      </c>
      <c r="M37">
        <f>L37+M36</f>
        <v>600</v>
      </c>
      <c r="N37" s="10">
        <v>120</v>
      </c>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v>50</v>
      </c>
      <c r="M38">
        <f t="shared" ref="M38:M40" si="1">L38+M37</f>
        <v>650</v>
      </c>
      <c r="N38" s="17">
        <v>356</v>
      </c>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v>112</v>
      </c>
      <c r="M39">
        <f t="shared" si="1"/>
        <v>762</v>
      </c>
      <c r="N39" s="17">
        <v>312</v>
      </c>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v>800</v>
      </c>
      <c r="M40">
        <f t="shared" si="1"/>
        <v>1562</v>
      </c>
      <c r="N40" s="17">
        <v>437</v>
      </c>
      <c r="O40" s="41">
        <f>SUM(N37:N40)</f>
        <v>1225</v>
      </c>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t="s">
        <v>17</v>
      </c>
      <c r="J42" s="2">
        <v>374</v>
      </c>
      <c r="K42" s="16">
        <v>45364</v>
      </c>
      <c r="L42" s="12">
        <v>45315</v>
      </c>
      <c r="M42" s="52">
        <f>L42-K42</f>
        <v>-49</v>
      </c>
      <c r="N42" s="41">
        <f>M40-O40</f>
        <v>337</v>
      </c>
      <c r="O42" s="2"/>
      <c r="P42" s="53">
        <f>SUMPRODUCT(M42:M43,N42:N43)/SUM(N42:N43)</f>
        <v>-47.81283422459893</v>
      </c>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19">
        <v>45327</v>
      </c>
      <c r="M43">
        <f>L43-K42</f>
        <v>-37</v>
      </c>
      <c r="N43" s="41">
        <f>J42-N42</f>
        <v>37</v>
      </c>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t="s">
        <v>30</v>
      </c>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t="s">
        <v>29</v>
      </c>
      <c r="K47" s="2" t="s">
        <v>4</v>
      </c>
      <c r="L47" s="2">
        <f>SUM(D3:_xlfn.XLOOKUP(I48,B3:B14,D3:D14))</f>
        <v>2952</v>
      </c>
      <c r="M47" s="2"/>
      <c r="N47" s="2"/>
      <c r="O47" s="2"/>
      <c r="P47" s="2"/>
      <c r="Q47" s="2"/>
      <c r="R47" s="2" t="s">
        <v>28</v>
      </c>
      <c r="S47" s="2" t="s">
        <v>30</v>
      </c>
      <c r="T47" s="2"/>
      <c r="U47" s="2"/>
      <c r="V47" s="2"/>
      <c r="W47" s="2"/>
      <c r="X47" s="2"/>
      <c r="Y47" s="2"/>
      <c r="Z47" s="2"/>
    </row>
    <row r="48" spans="1:26" ht="13.5" customHeight="1" x14ac:dyDescent="0.25">
      <c r="A48" s="2"/>
      <c r="B48" s="24"/>
      <c r="C48" s="24"/>
      <c r="D48" s="2"/>
      <c r="E48" s="2"/>
      <c r="F48" s="2"/>
      <c r="G48" s="2"/>
      <c r="H48" s="2"/>
      <c r="I48" s="2" t="s">
        <v>22</v>
      </c>
      <c r="J48" s="2">
        <f>_xlfn.XLOOKUP(I48,B3:B14,D3:D14)</f>
        <v>308</v>
      </c>
      <c r="K48" s="16">
        <f>_xlfn.XLOOKUP(I48,B3:B14,C3:C14)</f>
        <v>45384</v>
      </c>
      <c r="L48" s="2" cm="1">
        <f t="array" ref="L48:L52">_xlfn.SCAN(, _np, _xleta.SUM) - _np</f>
        <v>0</v>
      </c>
      <c r="M48" s="2" cm="1">
        <f t="array" ref="M48:M52">SUM(D3:_xlfn.XLOOKUP(I48,B3:B14,D3:D14))-_xlfn.ANCHORARRAY(R48)</f>
        <v>2952</v>
      </c>
      <c r="N48" s="2" cm="1">
        <f t="array" ref="N48:N52">_xlfn.LAMBDA(_xlpm.j, IF(_xlpm.j &lt; _np, (_xlpm.j &gt; 0) * _xlpm.j, _np))(_xlfn.ANCHORARRAY(S48))</f>
        <v>600</v>
      </c>
      <c r="O48" s="2" cm="1">
        <f t="array" ref="O48:O52">_xlfn.LAMBDA(_xlpm.j, IF(_xlpm.j &lt; _np, (_xlpm.j &gt; 0) * _xlpm.j, _np))(_xlfn.ANCHORARRAY(S48)-J48)</f>
        <v>600</v>
      </c>
      <c r="P48" s="2">
        <f>N48-O48</f>
        <v>0</v>
      </c>
      <c r="Q48" s="2"/>
      <c r="R48" s="2" cm="1">
        <f t="array" ref="R48:R52">_xlfn.SCAN(, _np, _xleta.SUM) - _np</f>
        <v>0</v>
      </c>
      <c r="S48" s="2" cm="1">
        <f t="array" ref="S48:S52">SUM(D3:_xlfn.XLOOKUP(I48,B3:B14,D3:D14)) -_xlfn.ANCHORARRAY( R48)</f>
        <v>2952</v>
      </c>
      <c r="T48" s="2" cm="1">
        <f t="array" ref="T48:T52">G3:G7-K48</f>
        <v>-106</v>
      </c>
      <c r="U48" s="2">
        <f>IFERROR(SUMPRODUCT(P48:P52,_xlfn.ANCHORARRAY(T48))/SUM(P48:P52),"NP")</f>
        <v>-57</v>
      </c>
      <c r="V48" s="2"/>
      <c r="W48" s="2"/>
      <c r="X48" s="2"/>
      <c r="Y48" s="2"/>
      <c r="Z48" s="2"/>
    </row>
    <row r="49" spans="1:26" ht="13.5" customHeight="1" x14ac:dyDescent="0.25">
      <c r="A49" s="2"/>
      <c r="B49" s="24"/>
      <c r="C49" s="24"/>
      <c r="D49" s="2"/>
      <c r="E49" s="2"/>
      <c r="F49" s="2"/>
      <c r="G49" s="2"/>
      <c r="H49" s="2"/>
      <c r="I49" s="2"/>
      <c r="J49" s="2"/>
      <c r="K49" s="2"/>
      <c r="L49" s="2">
        <v>600</v>
      </c>
      <c r="M49" s="2">
        <v>2352</v>
      </c>
      <c r="N49" s="2">
        <v>50</v>
      </c>
      <c r="O49" s="2">
        <v>50</v>
      </c>
      <c r="P49" s="2">
        <f t="shared" ref="P49:P52" si="2">N49-O49</f>
        <v>0</v>
      </c>
      <c r="Q49" s="2"/>
      <c r="R49" s="2">
        <v>600</v>
      </c>
      <c r="S49" s="2">
        <v>2352</v>
      </c>
      <c r="T49" s="2">
        <v>-98</v>
      </c>
      <c r="U49" s="2"/>
      <c r="V49" s="2"/>
      <c r="W49" s="2"/>
      <c r="X49" s="2"/>
      <c r="Y49" s="2"/>
      <c r="Z49" s="2"/>
    </row>
    <row r="50" spans="1:26" ht="13.5" customHeight="1" x14ac:dyDescent="0.25">
      <c r="A50" s="2"/>
      <c r="B50" s="24"/>
      <c r="C50" s="24"/>
      <c r="D50" s="2"/>
      <c r="E50" s="2"/>
      <c r="F50" s="2"/>
      <c r="G50" s="2"/>
      <c r="H50" s="2"/>
      <c r="I50" s="2"/>
      <c r="J50" s="2"/>
      <c r="K50" s="2"/>
      <c r="L50" s="2">
        <v>650</v>
      </c>
      <c r="M50" s="2">
        <v>2302</v>
      </c>
      <c r="N50" s="2">
        <v>112</v>
      </c>
      <c r="O50" s="2">
        <v>112</v>
      </c>
      <c r="P50" s="2">
        <f t="shared" si="2"/>
        <v>0</v>
      </c>
      <c r="Q50" s="2"/>
      <c r="R50" s="2">
        <v>650</v>
      </c>
      <c r="S50" s="2">
        <v>2302</v>
      </c>
      <c r="T50" s="2">
        <v>-72</v>
      </c>
      <c r="U50" s="2"/>
      <c r="V50" s="2"/>
      <c r="W50" s="2"/>
      <c r="X50" s="2"/>
      <c r="Y50" s="2"/>
      <c r="Z50" s="2"/>
    </row>
    <row r="51" spans="1:26" ht="13.5" customHeight="1" x14ac:dyDescent="0.25">
      <c r="A51" s="2"/>
      <c r="B51" s="24"/>
      <c r="C51" s="24"/>
      <c r="D51" s="2"/>
      <c r="E51" s="2"/>
      <c r="F51" s="2"/>
      <c r="G51" s="2"/>
      <c r="H51" s="2"/>
      <c r="I51" s="2"/>
      <c r="J51" s="2"/>
      <c r="K51" s="2"/>
      <c r="L51" s="2">
        <v>762</v>
      </c>
      <c r="M51" s="2">
        <v>2190</v>
      </c>
      <c r="N51" s="2">
        <v>800</v>
      </c>
      <c r="O51" s="2">
        <v>800</v>
      </c>
      <c r="P51" s="2">
        <f t="shared" si="2"/>
        <v>0</v>
      </c>
      <c r="Q51" s="2"/>
      <c r="R51" s="2">
        <v>762</v>
      </c>
      <c r="S51" s="2">
        <v>2190</v>
      </c>
      <c r="T51" s="2">
        <v>-69</v>
      </c>
      <c r="U51" s="2"/>
      <c r="V51" s="2"/>
      <c r="W51" s="2"/>
      <c r="X51" s="2"/>
      <c r="Y51" s="2"/>
      <c r="Z51" s="2"/>
    </row>
    <row r="52" spans="1:26" ht="13.5" customHeight="1" x14ac:dyDescent="0.25">
      <c r="A52" s="2"/>
      <c r="B52" s="24"/>
      <c r="C52" s="24"/>
      <c r="D52" s="2"/>
      <c r="E52" s="2"/>
      <c r="F52" s="2"/>
      <c r="G52" s="2"/>
      <c r="H52" s="2"/>
      <c r="I52" s="2"/>
      <c r="J52" s="2"/>
      <c r="K52" s="2"/>
      <c r="L52" s="2">
        <v>1562</v>
      </c>
      <c r="M52" s="2">
        <v>1390</v>
      </c>
      <c r="N52" s="2">
        <v>1390</v>
      </c>
      <c r="O52" s="2">
        <v>1082</v>
      </c>
      <c r="P52" s="2">
        <f t="shared" si="2"/>
        <v>308</v>
      </c>
      <c r="Q52" s="2"/>
      <c r="R52" s="2">
        <v>1562</v>
      </c>
      <c r="S52" s="2">
        <v>1390</v>
      </c>
      <c r="T52" s="2">
        <v>-57</v>
      </c>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f>U48</f>
        <v>-57</v>
      </c>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t="s">
        <v>9</v>
      </c>
      <c r="J56" s="55">
        <f t="dataTable" ref="J56:J67" dt2D="0" dtr="0" r1="I48"/>
        <v>-47</v>
      </c>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t="s">
        <v>11</v>
      </c>
      <c r="J57" s="55">
        <v>-60</v>
      </c>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t="s">
        <v>13</v>
      </c>
      <c r="J58" s="55">
        <v>-46.429487179487182</v>
      </c>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t="s">
        <v>15</v>
      </c>
      <c r="J59" s="55">
        <v>-40</v>
      </c>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t="s">
        <v>17</v>
      </c>
      <c r="J60" s="55">
        <v>-47.81283422459893</v>
      </c>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t="s">
        <v>19</v>
      </c>
      <c r="J61" s="55">
        <v>-38</v>
      </c>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t="s">
        <v>20</v>
      </c>
      <c r="J62" s="55">
        <v>-43</v>
      </c>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t="s">
        <v>21</v>
      </c>
      <c r="J63" s="55">
        <v>-49</v>
      </c>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t="s">
        <v>22</v>
      </c>
      <c r="J64" s="55">
        <v>-57</v>
      </c>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t="s">
        <v>23</v>
      </c>
      <c r="J65" s="55">
        <v>-70</v>
      </c>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t="s">
        <v>24</v>
      </c>
      <c r="J66" s="55" t="str">
        <v>NP</v>
      </c>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t="s">
        <v>26</v>
      </c>
      <c r="J67" s="55" t="str">
        <v>NP</v>
      </c>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O1" r:id="rId1" xr:uid="{7B88AD90-3D92-4B9F-9F54-6D97CB0EA1AD}"/>
  </hyperlinks>
  <pageMargins left="0.7" right="0.7" top="0.75" bottom="0.75" header="0" footer="0"/>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3815147-90A1-4FFE-8C07-0FBB7F1B2F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Original</vt:lpstr>
      <vt:lpstr>_tReceipts</vt:lpstr>
      <vt:lpstr>_tPayments</vt:lpstr>
      <vt:lpstr>ALT</vt:lpstr>
      <vt:lpstr>Alt2</vt:lpstr>
      <vt:lpstr>_np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dcterms:created xsi:type="dcterms:W3CDTF">2015-06-05T18:17:20Z</dcterms:created>
  <dcterms:modified xsi:type="dcterms:W3CDTF">2024-09-29T22:48:49Z</dcterms:modified>
</cp:coreProperties>
</file>