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33" documentId="8_{5B780008-BDE6-4C40-9CC4-E10D1565D9A2}" xr6:coauthVersionLast="47" xr6:coauthVersionMax="47" xr10:uidLastSave="{178157E5-2905-4CEC-91A3-2ED6A9B23EC4}"/>
  <bookViews>
    <workbookView xWindow="-120" yWindow="-120" windowWidth="29040" windowHeight="15840" xr2:uid="{AD5FE48E-9CE6-4EDE-8F69-E8FD3B4EAF42}"/>
  </bookViews>
  <sheets>
    <sheet name="Sheet1" sheetId="1" r:id="rId1"/>
  </sheets>
  <definedNames>
    <definedName name="_nInt">Sheet1!$H$9</definedName>
    <definedName name="_nSlope">Sheet1!$G$9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B3" i="1"/>
  <c r="K9" i="1" a="1"/>
  <c r="K9" i="1" s="1"/>
  <c r="D11" i="1"/>
  <c r="D9" i="1"/>
  <c r="G9" i="1" s="1" a="1"/>
  <c r="D10" i="1"/>
  <c r="G9" i="1" l="1"/>
  <c r="H12" i="1" s="1"/>
  <c r="H20" i="1" s="1"/>
  <c r="L32" i="1" l="1"/>
  <c r="L9" i="1"/>
  <c r="L16" i="1"/>
  <c r="L27" i="1"/>
  <c r="L24" i="1"/>
  <c r="L23" i="1"/>
  <c r="L19" i="1"/>
  <c r="L31" i="1"/>
  <c r="L29" i="1"/>
  <c r="L11" i="1"/>
  <c r="L26" i="1"/>
  <c r="L21" i="1"/>
  <c r="L18" i="1"/>
  <c r="L22" i="1"/>
  <c r="L12" i="1"/>
  <c r="L10" i="1"/>
  <c r="L15" i="1"/>
  <c r="L30" i="1"/>
  <c r="L13" i="1"/>
  <c r="L14" i="1"/>
  <c r="L28" i="1"/>
  <c r="L25" i="1"/>
  <c r="L20" i="1"/>
  <c r="L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<sst xmlns="http://schemas.openxmlformats.org/spreadsheetml/2006/main" count="29" uniqueCount="28">
  <si>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</si>
  <si>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</si>
  <si>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</si>
  <si>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</si>
  <si>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</si>
  <si>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</si>
  <si>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</si>
  <si>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</si>
  <si>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</si>
  <si>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</si>
  <si>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Propane Use (Lbs) Per Hour</t>
  </si>
  <si>
    <t>Xaxis</t>
  </si>
  <si>
    <t>Time (Hours)</t>
  </si>
  <si>
    <t>Yaxis</t>
  </si>
  <si>
    <t>Tank Weight (Lbs)</t>
  </si>
  <si>
    <t>Slope</t>
  </si>
  <si>
    <t>Intercept</t>
  </si>
  <si>
    <t>Empirical Data</t>
  </si>
  <si>
    <t>Projection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</si>
  <si>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</si>
  <si>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</si>
  <si>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</si>
  <si>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</si>
  <si>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</si>
  <si>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</si>
  <si>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</si>
  <si>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</si>
  <si>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"20 lb" Propane tank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</si>
</sst>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7" formatCode="0.00;\-0.00;0.00;@"/>
    <numFmt numFmtId="168" formatCode="0.0;\-0.0;0.0;@"/>
    <numFmt numFmtId="169" formatCode="0.000;\-0.000;0.000;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5" borderId="3" applyNumberFormat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22" fontId="0" fillId="0" borderId="0" xfId="0" applyNumberFormat="1"/>
    <xf numFmtId="2" fontId="0" fillId="0" borderId="0" xfId="0" applyNumberFormat="1"/>
    <xf numFmtId="167" fontId="0" fillId="0" borderId="0" xfId="0" applyNumberFormat="1"/>
    <xf numFmtId="0" fontId="3" fillId="2" borderId="0" xfId="2"/>
    <xf numFmtId="0" fontId="11" fillId="0" borderId="0" xfId="0" applyFont="1"/>
    <xf numFmtId="168" fontId="0" fillId="0" borderId="0" xfId="0" applyNumberFormat="1"/>
    <xf numFmtId="168" fontId="12" fillId="5" borderId="3" xfId="14" applyNumberFormat="1"/>
    <xf numFmtId="169" fontId="0" fillId="0" borderId="0" xfId="0" applyNumberFormat="1"/>
  </cellXfs>
  <cellStyles count="15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9">
    <dxf>
      <numFmt numFmtId="2" formatCode="0.00"/>
    </dxf>
    <dxf>
      <numFmt numFmtId="27" formatCode="dd/mm/yy\ h:mm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Sheet1!$C$19</c:f>
          <c:strCache>
            <c:ptCount val="1"/>
            <c:pt idx="0">
              <c:v>Propane Use (Lbs) Per Hour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Sheet1!$D$9:$D$12</c:f>
              <c:numCache>
                <c:formatCode>0.00</c:formatCode>
                <c:ptCount val="4"/>
                <c:pt idx="0">
                  <c:v>0</c:v>
                </c:pt>
                <c:pt idx="1">
                  <c:v>11.516666666662786</c:v>
                </c:pt>
                <c:pt idx="2">
                  <c:v>13.083333333372138</c:v>
                </c:pt>
                <c:pt idx="3">
                  <c:v>13.933333333348855</c:v>
                </c:pt>
              </c:numCache>
            </c:numRef>
          </c:xVal>
          <c:yVal>
            <c:numRef>
              <c:f>Sheet1!$E$9:$E$12</c:f>
              <c:numCache>
                <c:formatCode>General</c:formatCode>
                <c:ptCount val="4"/>
                <c:pt idx="0">
                  <c:v>28.11</c:v>
                </c:pt>
                <c:pt idx="1">
                  <c:v>27.95</c:v>
                </c:pt>
                <c:pt idx="2">
                  <c:v>27.82</c:v>
                </c:pt>
                <c:pt idx="3">
                  <c:v>27.64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Sheet1!$L$8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Sheet1!$K$9:$K$32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Sheet1!$L$9:$L$32</c:f>
              <c:numCache>
                <c:formatCode>0.00;\-0.00;0.00;@</c:formatCode>
                <c:ptCount val="24"/>
                <c:pt idx="0">
                  <c:v>28.132562890945234</c:v>
                </c:pt>
                <c:pt idx="1">
                  <c:v>28.106345289809084</c:v>
                </c:pt>
                <c:pt idx="2">
                  <c:v>28.080127688672935</c:v>
                </c:pt>
                <c:pt idx="3">
                  <c:v>28.053910087536785</c:v>
                </c:pt>
                <c:pt idx="4">
                  <c:v>28.027692486400639</c:v>
                </c:pt>
                <c:pt idx="5">
                  <c:v>28.001474885264489</c:v>
                </c:pt>
                <c:pt idx="6">
                  <c:v>27.97525728412834</c:v>
                </c:pt>
                <c:pt idx="7">
                  <c:v>27.94903968299219</c:v>
                </c:pt>
                <c:pt idx="8">
                  <c:v>27.92282208185604</c:v>
                </c:pt>
                <c:pt idx="9">
                  <c:v>27.896604480719891</c:v>
                </c:pt>
                <c:pt idx="10">
                  <c:v>27.870386879583741</c:v>
                </c:pt>
                <c:pt idx="11">
                  <c:v>27.844169278447591</c:v>
                </c:pt>
                <c:pt idx="12">
                  <c:v>27.817951677311445</c:v>
                </c:pt>
                <c:pt idx="13">
                  <c:v>27.791734076175295</c:v>
                </c:pt>
                <c:pt idx="14">
                  <c:v>27.765516475039146</c:v>
                </c:pt>
                <c:pt idx="15">
                  <c:v>27.739298873902996</c:v>
                </c:pt>
                <c:pt idx="16">
                  <c:v>27.713081272766846</c:v>
                </c:pt>
                <c:pt idx="17">
                  <c:v>27.686863671630697</c:v>
                </c:pt>
                <c:pt idx="18">
                  <c:v>27.660646070494547</c:v>
                </c:pt>
                <c:pt idx="19">
                  <c:v>27.634428469358401</c:v>
                </c:pt>
                <c:pt idx="20">
                  <c:v>27.608210868222251</c:v>
                </c:pt>
                <c:pt idx="21">
                  <c:v>27.581993267086101</c:v>
                </c:pt>
                <c:pt idx="22">
                  <c:v>27.555775665949952</c:v>
                </c:pt>
                <c:pt idx="23">
                  <c:v>27.529558064813802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Sheet1!$C$20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Sheet1!$C$21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6</xdr:col>
      <xdr:colOff>285750</xdr:colOff>
      <xdr:row>39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C8:E12" totalsRowShown="0">
  <autoFilter ref="C8:E12" xr:uid="{54D38F27-53A3-4E24-9E84-90EF95A9A65D}"/>
  <tableColumns count="3">
    <tableColumn id="1" xr3:uid="{50A0F3A2-E162-46C4-837A-DC05922AAF3E}" name="X" dataDxfId="1"/>
    <tableColumn id="2" xr3:uid="{B53705B3-471E-46FE-A5FC-E295D297C414}" name="Time (hours)" dataDxfId="0">
      <calculatedColumnFormula>(_tTankWeight[[#This Row],[X]]-INDEX($C$9,1,1))*24</calculatedColumnFormula>
    </tableColumn>
    <tableColumn id="3" xr3:uid="{B3B5534E-647A-4915-9C71-7D67E3F5C2DA}" name="Weight (lbs)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tabSelected="1" workbookViewId="0">
      <selection activeCell="R6" sqref="R6"/>
    </sheetView>
  </sheetViews>
  <sheetFormatPr defaultRowHeight="12.75" x14ac:dyDescent="0.2"/>
  <cols>
    <col min="3" max="3" width="15.140625" bestFit="1" customWidth="1"/>
    <col min="4" max="5" width="15.42578125" bestFit="1" customWidth="1"/>
  </cols>
  <sheetData>
    <row r="1" spans="1:12" x14ac:dyDescent="0.2">
      <c r="A1" s="1" t="s">
        <v>0</v>
      </c>
      <c r="B1" s="2" t="s">
        <v>1</v>
      </c>
      <c r="C1" s="2"/>
      <c r="D1" s="2"/>
    </row>
    <row r="2" spans="1:12" x14ac:dyDescent="0.2">
      <c r="A2" s="1" t="s">
        <v>2</v>
      </c>
      <c r="B2" s="2" t="s">
        <v>20</v>
      </c>
      <c r="C2" s="2"/>
      <c r="D2" s="2"/>
    </row>
    <row r="3" spans="1:12" x14ac:dyDescent="0.2">
      <c r="A3" s="1" t="s">
        <v>3</v>
      </c>
      <c r="B3" s="2" t="str">
        <f>TEXT(DATE(2023,7,12),"dd-mmm-yyyy")</f>
        <v>12-Jul-2023</v>
      </c>
      <c r="C3" s="2"/>
      <c r="D3" s="2"/>
    </row>
    <row r="5" spans="1:12" x14ac:dyDescent="0.2">
      <c r="H5">
        <v>28.31</v>
      </c>
    </row>
    <row r="6" spans="1:12" ht="15" x14ac:dyDescent="0.25">
      <c r="A6" s="6" t="s">
        <v>17</v>
      </c>
      <c r="J6" s="6" t="s">
        <v>18</v>
      </c>
    </row>
    <row r="8" spans="1:12" x14ac:dyDescent="0.2">
      <c r="C8" t="s">
        <v>4</v>
      </c>
      <c r="D8" t="s">
        <v>6</v>
      </c>
      <c r="E8" t="s">
        <v>7</v>
      </c>
      <c r="G8" s="7" t="s">
        <v>15</v>
      </c>
      <c r="H8" s="7" t="s">
        <v>16</v>
      </c>
      <c r="K8" t="s">
        <v>4</v>
      </c>
      <c r="L8" t="s">
        <v>5</v>
      </c>
    </row>
    <row r="9" spans="1:12" x14ac:dyDescent="0.2">
      <c r="C9" s="3">
        <v>45118.80972222222</v>
      </c>
      <c r="D9" s="4">
        <f>(_tTankWeight[[#This Row],[X]]-INDEX($C$9,1,1))*24</f>
        <v>0</v>
      </c>
      <c r="E9">
        <v>28.11</v>
      </c>
      <c r="G9" s="10" cm="1">
        <f t="array" ref="G9:H9">LINEST(_tTankWeight[Weight (lbs)],_tTankWeight[Time (hours)])</f>
        <v>-2.6217601136149207E-2</v>
      </c>
      <c r="H9" s="10">
        <v>28.132562890945234</v>
      </c>
      <c r="I9" t="s">
        <v>8</v>
      </c>
      <c r="K9" cm="1">
        <f t="array" ref="K9:K32">_xlfn.SEQUENCE(24,1,0,1)</f>
        <v>0</v>
      </c>
      <c r="L9" s="5">
        <f>_nInt+_nSlope*K9</f>
        <v>28.132562890945234</v>
      </c>
    </row>
    <row r="10" spans="1:12" x14ac:dyDescent="0.2">
      <c r="C10" s="3">
        <v>45119.289583333331</v>
      </c>
      <c r="D10" s="4">
        <f>(_tTankWeight[[#This Row],[X]]-INDEX($C$9,1,1))*24</f>
        <v>11.516666666662786</v>
      </c>
      <c r="E10">
        <v>27.95</v>
      </c>
      <c r="K10">
        <v>1</v>
      </c>
      <c r="L10" s="5">
        <f>_nInt+_nSlope*K10</f>
        <v>28.106345289809084</v>
      </c>
    </row>
    <row r="11" spans="1:12" x14ac:dyDescent="0.2">
      <c r="C11" s="3">
        <v>45119.354861111111</v>
      </c>
      <c r="D11" s="4">
        <f>(_tTankWeight[[#This Row],[X]]-INDEX($C$9,1,1))*24</f>
        <v>13.083333333372138</v>
      </c>
      <c r="E11">
        <v>27.82</v>
      </c>
      <c r="G11" t="s">
        <v>21</v>
      </c>
      <c r="K11">
        <v>2</v>
      </c>
      <c r="L11" s="5">
        <f>_nInt+_nSlope*K11</f>
        <v>28.080127688672935</v>
      </c>
    </row>
    <row r="12" spans="1:12" x14ac:dyDescent="0.2">
      <c r="C12" s="3">
        <v>45119.390277777777</v>
      </c>
      <c r="D12" s="4">
        <f>(_tTankWeight[[#This Row],[X]]-INDEX($C$9,1,1))*24</f>
        <v>13.933333333348855</v>
      </c>
      <c r="E12">
        <v>27.64</v>
      </c>
      <c r="H12" s="10">
        <f>24*G9</f>
        <v>-0.62922242726758093</v>
      </c>
      <c r="I12" t="s">
        <v>26</v>
      </c>
      <c r="K12">
        <v>3</v>
      </c>
      <c r="L12" s="5">
        <f>_nInt+_nSlope*K12</f>
        <v>28.053910087536785</v>
      </c>
    </row>
    <row r="13" spans="1:12" x14ac:dyDescent="0.2">
      <c r="K13">
        <v>4</v>
      </c>
      <c r="L13" s="5">
        <f>_nInt+_nSlope*K13</f>
        <v>28.027692486400639</v>
      </c>
    </row>
    <row r="14" spans="1:12" x14ac:dyDescent="0.2">
      <c r="K14">
        <v>5</v>
      </c>
      <c r="L14" s="5">
        <f>_nInt+_nSlope*K14</f>
        <v>28.001474885264489</v>
      </c>
    </row>
    <row r="15" spans="1:12" x14ac:dyDescent="0.2">
      <c r="K15">
        <v>6</v>
      </c>
      <c r="L15" s="5">
        <f>_nInt+_nSlope*K15</f>
        <v>27.97525728412834</v>
      </c>
    </row>
    <row r="16" spans="1:12" x14ac:dyDescent="0.2">
      <c r="K16">
        <v>7</v>
      </c>
      <c r="L16" s="5">
        <f>_nInt+_nSlope*K16</f>
        <v>27.94903968299219</v>
      </c>
    </row>
    <row r="17" spans="1:12" ht="15" x14ac:dyDescent="0.25">
      <c r="A17" s="6" t="s">
        <v>19</v>
      </c>
      <c r="E17" s="6" t="s">
        <v>22</v>
      </c>
      <c r="K17">
        <v>8</v>
      </c>
      <c r="L17" s="5">
        <f>_nInt+_nSlope*K17</f>
        <v>27.92282208185604</v>
      </c>
    </row>
    <row r="18" spans="1:12" x14ac:dyDescent="0.2">
      <c r="K18">
        <v>9</v>
      </c>
      <c r="L18" s="5">
        <f>_nInt+_nSlope*K18</f>
        <v>27.896604480719891</v>
      </c>
    </row>
    <row r="19" spans="1:12" x14ac:dyDescent="0.2">
      <c r="B19" s="7" t="s">
        <v>9</v>
      </c>
      <c r="C19" t="s">
        <v>10</v>
      </c>
      <c r="E19" t="s">
        <v>27</v>
      </c>
      <c r="H19" s="8">
        <v>18</v>
      </c>
      <c r="I19" t="s">
        <v>23</v>
      </c>
      <c r="K19">
        <v>10</v>
      </c>
      <c r="L19" s="5">
        <f>_nInt+_nSlope*K19</f>
        <v>27.870386879583741</v>
      </c>
    </row>
    <row r="20" spans="1:12" x14ac:dyDescent="0.2">
      <c r="B20" s="7" t="s">
        <v>11</v>
      </c>
      <c r="C20" t="s">
        <v>12</v>
      </c>
      <c r="E20" t="s">
        <v>24</v>
      </c>
      <c r="H20" s="9">
        <f>H19/ABS(H12)</f>
        <v>28.606736219123007</v>
      </c>
      <c r="I20" t="s">
        <v>25</v>
      </c>
      <c r="K20">
        <v>11</v>
      </c>
      <c r="L20" s="5">
        <f>_nInt+_nSlope*K20</f>
        <v>27.844169278447591</v>
      </c>
    </row>
    <row r="21" spans="1:12" x14ac:dyDescent="0.2">
      <c r="B21" s="7" t="s">
        <v>13</v>
      </c>
      <c r="C21" t="s">
        <v>14</v>
      </c>
      <c r="K21">
        <v>12</v>
      </c>
      <c r="L21" s="5">
        <f>_nInt+_nSlope*K21</f>
        <v>27.817951677311445</v>
      </c>
    </row>
    <row r="22" spans="1:12" x14ac:dyDescent="0.2">
      <c r="K22">
        <v>13</v>
      </c>
      <c r="L22" s="5">
        <f>_nInt+_nSlope*K22</f>
        <v>27.791734076175295</v>
      </c>
    </row>
    <row r="23" spans="1:12" x14ac:dyDescent="0.2">
      <c r="K23">
        <v>14</v>
      </c>
      <c r="L23" s="5">
        <f>_nInt+_nSlope*K23</f>
        <v>27.765516475039146</v>
      </c>
    </row>
    <row r="24" spans="1:12" x14ac:dyDescent="0.2">
      <c r="K24">
        <v>15</v>
      </c>
      <c r="L24" s="5">
        <f>_nInt+_nSlope*K24</f>
        <v>27.739298873902996</v>
      </c>
    </row>
    <row r="25" spans="1:12" x14ac:dyDescent="0.2">
      <c r="K25">
        <v>16</v>
      </c>
      <c r="L25" s="5">
        <f>_nInt+_nSlope*K25</f>
        <v>27.713081272766846</v>
      </c>
    </row>
    <row r="26" spans="1:12" x14ac:dyDescent="0.2">
      <c r="K26">
        <v>17</v>
      </c>
      <c r="L26" s="5">
        <f>_nInt+_nSlope*K26</f>
        <v>27.686863671630697</v>
      </c>
    </row>
    <row r="27" spans="1:12" x14ac:dyDescent="0.2">
      <c r="K27">
        <v>18</v>
      </c>
      <c r="L27" s="5">
        <f>_nInt+_nSlope*K27</f>
        <v>27.660646070494547</v>
      </c>
    </row>
    <row r="28" spans="1:12" x14ac:dyDescent="0.2">
      <c r="K28">
        <v>19</v>
      </c>
      <c r="L28" s="5">
        <f>_nInt+_nSlope*K28</f>
        <v>27.634428469358401</v>
      </c>
    </row>
    <row r="29" spans="1:12" x14ac:dyDescent="0.2">
      <c r="K29">
        <v>20</v>
      </c>
      <c r="L29" s="5">
        <f>_nInt+_nSlope*K29</f>
        <v>27.608210868222251</v>
      </c>
    </row>
    <row r="30" spans="1:12" x14ac:dyDescent="0.2">
      <c r="K30">
        <v>21</v>
      </c>
      <c r="L30" s="5">
        <f>_nInt+_nSlope*K30</f>
        <v>27.581993267086101</v>
      </c>
    </row>
    <row r="31" spans="1:12" x14ac:dyDescent="0.2">
      <c r="K31">
        <v>22</v>
      </c>
      <c r="L31" s="5">
        <f>_nInt+_nSlope*K31</f>
        <v>27.555775665949952</v>
      </c>
    </row>
    <row r="32" spans="1:12" x14ac:dyDescent="0.2">
      <c r="K32">
        <v>23</v>
      </c>
      <c r="L32" s="5">
        <f>_nInt+_nSlope*K32</f>
        <v>27.529558064813802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_nInt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2023-07-12T14:34:25Z</dcterms:modified>
</cp:coreProperties>
</file>