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63" documentId="13_ncr:1_{2B7BE907-C94C-4DA9-999B-64A4F26CBBD2}" xr6:coauthVersionLast="47" xr6:coauthVersionMax="47" xr10:uidLastSave="{59A40958-D0A8-4E9C-AEED-04F2117CA4C3}"/>
  <bookViews>
    <workbookView xWindow="-120" yWindow="-120" windowWidth="29040" windowHeight="15720" firstSheet="3" activeTab="8"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29" l="1"/>
  <c r="E51" i="29"/>
  <c r="E50"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<sst xmlns="http://schemas.openxmlformats.org/spreadsheetml/2006/main" count="6637" uniqueCount="3030">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</sst>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4">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0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2" fontId="0" fillId="0" borderId="0" xfId="0" applyNumberFormat="1" applyFill="1"/>
    <xf numFmtId="0" fontId="23" fillId="0" borderId="21" xfId="0" applyFont="1" applyFill="1" applyBorder="1"/>
    <xf numFmtId="1" fontId="23" fillId="0" borderId="23" xfId="19" applyNumberFormat="1" applyFont="1" applyBorder="1"/>
    <xf numFmtId="169" fontId="23" fillId="0" borderId="22" xfId="19" applyNumberFormat="1" applyFont="1" applyFill="1" applyBorder="1"/>
    <xf numFmtId="0" fontId="23" fillId="0" borderId="23" xfId="0" applyFont="1" applyBorder="1"/>
    <xf numFmtId="0" fontId="0" fillId="0" borderId="24" xfId="0" applyBorder="1"/>
    <xf numFmtId="0" fontId="0" fillId="0" borderId="15" xfId="0" applyBorder="1"/>
    <xf numFmtId="171" fontId="0" fillId="16"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FBEEC9"/>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7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199</xdr:row>
          <xdr:rowOff>66828</xdr:rowOff>
        </xdr:from>
        <xdr:to>
          <xdr:col>23</xdr:col>
          <xdr:colOff>218635</xdr:colOff>
          <xdr:row>239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77"/>
                </a:ext>
              </a:extLst>
            </xdr:cNvPicPr>
          </xdr:nvPicPr>
          <xdr:blipFill>
            <a:blip xmlns:r="http://schemas.openxmlformats.org/officeDocument/2006/relationships" r:embed="rId1"/>
            <a:srcRect/>
            <a:stretch>
              <a:fillRect/>
            </a:stretch>
          </xdr:blipFill>
          <xdr:spPr bwMode="auto">
            <a:xfrm>
              <a:off x="4425462" y="3355086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0x7FD593D18EC0&gt;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20" activePane="bottomLeft" state="frozen"/>
      <selection activeCell="P541" sqref="P541"/>
      <selection pane="bottomLeft" activeCell="B240" sqref="B24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9" ca="1">TEXT(DATE(2026,1,_xlfn.SEQUENCE(1+_xlfn.DAYS(TODAY(),DATE(2026,1,1)))),"dd-mmm")</f>
        <v>01-Jan</v>
      </c>
      <c r="C5" s="5">
        <v>1</v>
      </c>
      <c r="D5" s="5">
        <v>1</v>
      </c>
      <c r="E5" s="5">
        <v>0</v>
      </c>
      <c r="F5" s="5">
        <v>0</v>
      </c>
      <c r="G5" s="5">
        <v>1</v>
      </c>
      <c r="H5" s="5">
        <v>1</v>
      </c>
      <c r="I5" s="5">
        <v>1</v>
      </c>
      <c r="J5" s="5">
        <v>1</v>
      </c>
      <c r="K5" s="5">
        <v>1</v>
      </c>
      <c r="L5" cm="1">
        <f t="array" aca="1" ref="L5:L239" ca="1">_xlfn.BYROW(_xlfn.TAKE(Banded,,1),_xleta.WEEKNUM)</f>
        <v>1</v>
      </c>
      <c r="M5" cm="1">
        <f t="array" ref="M5:M239">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1</v>
      </c>
      <c r="Q39" s="5">
        <f ca="1"/>
        <v>1</v>
      </c>
      <c r="R39" s="5">
        <f ca="1"/>
        <v>1</v>
      </c>
      <c r="S39" s="5">
        <f ca="1"/>
        <v>1</v>
      </c>
      <c r="T39" s="5">
        <f ca="1"/>
        <v>1</v>
      </c>
      <c r="U39" s="5">
        <f ca="1"/>
        <v>1</v>
      </c>
      <c r="V39" s="5">
        <f ca="1"/>
        <v>1</v>
      </c>
      <c r="W39" s="5">
        <f ca="1"/>
        <v>1</v>
      </c>
      <c r="X39" s="5">
        <f ca="1"/>
        <v>1</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8"/>
  <sheetViews>
    <sheetView topLeftCell="A4" workbookViewId="0">
      <pane ySplit="5" topLeftCell="A600" activePane="bottomLeft" state="frozen"/>
      <selection activeCell="Y145" sqref="Y145"/>
      <selection pane="bottomLeft" activeCell="S619" sqref="S61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sheetData>
  <conditionalFormatting sqref="E9:Y608">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abSelected="1" topLeftCell="A19" workbookViewId="0">
      <selection activeCell="I40" sqref="I40"/>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
      <c r="B35" s="94" t="s">
        <v>2565</v>
      </c>
      <c r="C35" s="94" t="s">
        <v>2566</v>
      </c>
      <c r="D35" s="94" t="s">
        <v>734</v>
      </c>
      <c r="F35" s="73"/>
      <c r="G35" s="74"/>
      <c r="H35" s="74"/>
    </row>
    <row r="36" spans="1:8">
      <c r="B36" t="s">
        <v>2556</v>
      </c>
      <c r="C36" s="79">
        <v>450</v>
      </c>
      <c r="D36" s="70">
        <f>C36/$C$36</f>
        <v>1</v>
      </c>
      <c r="G36" s="70"/>
    </row>
    <row r="37" spans="1:8">
      <c r="B37" t="s">
        <v>2560</v>
      </c>
      <c r="C37" s="79">
        <v>0</v>
      </c>
      <c r="D37" s="70">
        <f t="shared" ref="D37:D45" si="0">C37/$C$36</f>
        <v>0</v>
      </c>
      <c r="G37" s="70"/>
    </row>
    <row r="38" spans="1:8">
      <c r="B38" t="s">
        <v>2557</v>
      </c>
      <c r="C38" s="96">
        <v>270.00000000000011</v>
      </c>
      <c r="D38" s="70">
        <f>C38/$C$36</f>
        <v>0.6000000000000002</v>
      </c>
      <c r="G38" s="70"/>
    </row>
    <row r="39" spans="1:8">
      <c r="A39" s="79"/>
      <c r="B39" t="s">
        <v>2564</v>
      </c>
      <c r="C39" s="96">
        <v>0</v>
      </c>
      <c r="D39" s="70">
        <f t="shared" si="0"/>
        <v>0</v>
      </c>
      <c r="G39" s="70"/>
    </row>
    <row r="40" spans="1:8">
      <c r="B40" t="s">
        <v>2561</v>
      </c>
      <c r="C40" s="79">
        <v>9</v>
      </c>
      <c r="D40" s="70">
        <f t="shared" si="0"/>
        <v>0.02</v>
      </c>
      <c r="G40" s="70"/>
    </row>
    <row r="41" spans="1:8">
      <c r="B41" t="s">
        <v>2558</v>
      </c>
      <c r="C41" s="79">
        <v>9</v>
      </c>
      <c r="D41" s="70">
        <f t="shared" si="0"/>
        <v>0.02</v>
      </c>
      <c r="G41" s="70"/>
    </row>
    <row r="42" spans="1:8">
      <c r="B42" t="s">
        <v>2562</v>
      </c>
      <c r="C42" s="79">
        <v>18</v>
      </c>
      <c r="D42" s="70">
        <f t="shared" si="0"/>
        <v>0.04</v>
      </c>
      <c r="G42" s="70"/>
    </row>
    <row r="43" spans="1:8">
      <c r="B43" t="s">
        <v>2563</v>
      </c>
      <c r="C43" s="79">
        <v>0</v>
      </c>
      <c r="D43" s="70">
        <f t="shared" si="0"/>
        <v>0</v>
      </c>
      <c r="G43" s="70"/>
    </row>
    <row r="44" spans="1:8">
      <c r="B44" t="s">
        <v>2567</v>
      </c>
      <c r="C44" s="79">
        <v>8</v>
      </c>
      <c r="D44" s="70">
        <f t="shared" si="0"/>
        <v>1.7777777777777778E-2</v>
      </c>
      <c r="G44" s="70"/>
    </row>
    <row r="45" spans="1:8">
      <c r="B45" t="s">
        <v>2559</v>
      </c>
      <c r="C45" s="79">
        <v>4</v>
      </c>
      <c r="D45" s="70">
        <f t="shared" si="0"/>
        <v>8.8888888888888889E-3</v>
      </c>
      <c r="G45" s="70"/>
    </row>
    <row r="46" spans="1:8">
      <c r="D46" s="71">
        <f>SUM(D36:D45)</f>
        <v>1.7066666666666668</v>
      </c>
      <c r="G46" s="71"/>
    </row>
    <row r="48" spans="1:8" ht="13.5" thickBot="1">
      <c r="B48" s="102" t="s">
        <v>3027</v>
      </c>
      <c r="C48" s="102"/>
      <c r="D48" s="102" t="s">
        <v>3026</v>
      </c>
      <c r="E48" s="102" t="s">
        <v>3028</v>
      </c>
    </row>
    <row r="49" spans="2:7" ht="13.5" thickTop="1">
      <c r="B49" s="95" t="s">
        <v>3023</v>
      </c>
      <c r="D49" s="97">
        <f>C36*D46</f>
        <v>768</v>
      </c>
      <c r="E49" s="54"/>
    </row>
    <row r="50" spans="2:7">
      <c r="B50" s="95" t="s">
        <v>3024</v>
      </c>
      <c r="D50" s="98">
        <v>772</v>
      </c>
      <c r="E50" s="99">
        <f>IF(N(D50),(D50-$D$49)/$D$49)</f>
        <v>5.208333333333333E-3</v>
      </c>
    </row>
    <row r="51" spans="2:7">
      <c r="B51" s="95" t="s">
        <v>3025</v>
      </c>
      <c r="D51" s="100">
        <v>724</v>
      </c>
      <c r="E51" s="99">
        <f>IF(AND(N(D50),N(D51)),(D51-D50)/D50)</f>
        <v>-6.2176165803108807E-2</v>
      </c>
    </row>
    <row r="52" spans="2:7">
      <c r="B52" s="95" t="s">
        <v>3029</v>
      </c>
      <c r="D52" s="100">
        <v>706</v>
      </c>
      <c r="E52" s="99">
        <f>IF(AND(N(D50),N(D52)),(D52-D50)/D50)</f>
        <v>-8.549222797927461E-2</v>
      </c>
      <c r="G52" t="s">
        <v>2615</v>
      </c>
    </row>
    <row r="53" spans="2:7">
      <c r="D53" s="101"/>
      <c r="E53" s="101"/>
    </row>
    <row r="54" spans="2:7">
      <c r="B54" s="94" t="s">
        <v>3022</v>
      </c>
    </row>
    <row r="55" spans="2:7">
      <c r="B55" s="93"/>
    </row>
    <row r="56" spans="2:7" ht="13.5" thickBot="1">
      <c r="B56" s="90" t="s">
        <v>3017</v>
      </c>
      <c r="C56" s="91" t="s">
        <v>3018</v>
      </c>
      <c r="D56" s="91" t="s">
        <v>3019</v>
      </c>
      <c r="E56" s="91" t="s">
        <v>3020</v>
      </c>
      <c r="F56" s="92" t="s">
        <v>2617</v>
      </c>
    </row>
    <row r="57" spans="2:7" ht="13.5" thickTop="1">
      <c r="B57" s="85">
        <v>0.11700000000000001</v>
      </c>
      <c r="C57" s="87">
        <v>0.122</v>
      </c>
      <c r="D57" s="87">
        <v>0.8</v>
      </c>
      <c r="E57" s="89">
        <v>0.14000000000000001</v>
      </c>
      <c r="F57" s="103" cm="1">
        <f t="array" ref="F57:F59">MMULT(MINVERSE(B57:D59),E57:E59)*C36</f>
        <v>390.17569546120058</v>
      </c>
    </row>
    <row r="58" spans="2:7">
      <c r="B58" s="86">
        <v>1</v>
      </c>
      <c r="C58" s="88">
        <v>1</v>
      </c>
      <c r="D58" s="88">
        <v>1</v>
      </c>
      <c r="E58" s="89">
        <v>1</v>
      </c>
      <c r="F58" s="103">
        <v>45</v>
      </c>
    </row>
    <row r="59" spans="2:7">
      <c r="B59" s="86">
        <v>0</v>
      </c>
      <c r="C59" s="88">
        <v>1</v>
      </c>
      <c r="D59" s="88">
        <v>0</v>
      </c>
      <c r="E59" s="89">
        <v>0.1</v>
      </c>
      <c r="F59" s="103">
        <v>14.824304538799415</v>
      </c>
    </row>
  </sheetData>
  <printOptions horizontalCentered="1" verticalCentered="1"/>
  <pageMargins left="0.7" right="0.7" top="0.75" bottom="0.75" header="0.3" footer="0.3"/>
  <pageSetup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2026-08-24T02:47:55Z</cp:lastPrinted>
  <dcterms:created xsi:type="dcterms:W3CDTF">2021-09-27T12:19:57Z</dcterms:created>
  <dcterms:modified xsi:type="dcterms:W3CDTF">2026-08-24T03:52:52Z</dcterms:modified>
</cp:coreProperties>
</file>