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939174-7BFA-4CA8-B8D3-6A5F92FF22D9}" xr6:coauthVersionLast="47" xr6:coauthVersionMax="47" xr10:uidLastSave="{00000000-0000-0000-0000-000000000000}"/>
  <bookViews>
    <workbookView xWindow="-108" yWindow="-108" windowWidth="23256" windowHeight="12456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5" l="1"/>
  <c r="M34" i="5"/>
  <c r="K8" i="5" a="1"/>
  <c r="K8" i="5" s="1"/>
  <c r="M8" i="5" s="1"/>
  <c r="L33" i="5"/>
  <c r="M33" i="5"/>
  <c r="L32" i="5"/>
  <c r="M32" i="5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5"/>
  <c r="I12" i="4"/>
  <c r="G8" i="5" l="1" a="1"/>
  <c r="G8" i="5" s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5" l="1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K47" i="5" l="1"/>
  <c r="L52" i="5"/>
  <c r="L51" i="5"/>
  <c r="L60" i="5"/>
  <c r="L55" i="5"/>
  <c r="L58" i="5"/>
  <c r="L56" i="5"/>
  <c r="L53" i="5"/>
  <c r="L50" i="5"/>
  <c r="L57" i="5"/>
  <c r="L54" i="5"/>
  <c r="L61" i="5"/>
  <c r="L59" i="5"/>
  <c r="H34" i="5"/>
  <c r="G26" i="4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<sst xmlns="http://schemas.openxmlformats.org/spreadsheetml/2006/main" count="169" uniqueCount="48">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</sst>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410200"/>
          <a:ext cx="5566410" cy="283464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248400"/>
          <a:ext cx="5566410" cy="283464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248400"/>
          <a:ext cx="5650230" cy="284988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3" tableBorderDxfId="22">
  <autoFilter ref="B7:D22" xr:uid="{54D38F27-53A3-4E24-9E84-90EF95A9A65D}"/>
  <tableColumns count="3">
    <tableColumn id="1" xr3:uid="{50A0F3A2-E162-46C4-837A-DC05922AAF3E}" name="X" dataDxfId="21"/>
    <tableColumn id="2" xr3:uid="{B53705B3-471E-46FE-A5FC-E295D297C414}" name="Time (hours)" dataDxfId="20">
      <calculatedColumnFormula>(_tTankWeight[[#This Row],[X]]-INDEX($B$8,1,1))*24</calculatedColumnFormula>
    </tableColumn>
    <tableColumn id="3" xr3:uid="{B3B5534E-647A-4915-9C71-7D67E3F5C2DA}" name="Weight (lbs)" dataDxfId="19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8" tableBorderDxfId="17">
  <autoFilter ref="B7:D18" xr:uid="{54D38F27-53A3-4E24-9E84-90EF95A9A65D}"/>
  <tableColumns count="3">
    <tableColumn id="1" xr3:uid="{9E925115-B54F-4B4C-AF74-BCDF7C7A568F}" name="X" dataDxfId="16"/>
    <tableColumn id="2" xr3:uid="{496E99EF-94CF-4D0A-B048-1B2C0AE9F694}" name="Time (hours)" dataDxfId="15">
      <calculatedColumnFormula>(_tTankWeight2[[#This Row],[X]]-INDEX('Propane-Use-Day-2'!$B$8,1,1))*24</calculatedColumnFormula>
    </tableColumn>
    <tableColumn id="3" xr3:uid="{ECD2A7D4-374E-475D-AFEC-98EEA0B9C174}" name="Weight (lbs)" dataDxfId="1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3" tableBorderDxfId="12">
  <autoFilter ref="B7:D15" xr:uid="{54D38F27-53A3-4E24-9E84-90EF95A9A65D}"/>
  <tableColumns count="3">
    <tableColumn id="1" xr3:uid="{97B1BA55-1722-4D93-BB88-758CE5343A2A}" name="X" dataDxfId="11"/>
    <tableColumn id="2" xr3:uid="{4D171C35-268F-4B9D-80C9-888D0938537F}" name="Time (hours)" dataDxfId="10">
      <calculatedColumnFormula>(_tTankWeight24[[#This Row],[X]]-INDEX('Propane-Use-Day-3'!$B$8,1,1))*24</calculatedColumnFormula>
    </tableColumn>
    <tableColumn id="3" xr3:uid="{4D7DC68D-F1A9-4E70-A339-66AB49B8ACA6}" name="Weight (lbs)" dataDxfId="9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8" tableBorderDxfId="7">
  <autoFilter ref="B7:D15" xr:uid="{54D38F27-53A3-4E24-9E84-90EF95A9A65D}"/>
  <tableColumns count="3">
    <tableColumn id="1" xr3:uid="{3B43DB70-94E1-459B-8FB3-761B425FC480}" name="X" dataDxfId="6"/>
    <tableColumn id="2" xr3:uid="{182F14ED-38CE-440A-A952-5B718E8962E5}" name="Time (hours)" dataDxfId="5">
      <calculatedColumnFormula>(_tTankWeight4[[#This Row],[X]]-INDEX('Propane-Use-Day-4'!$B$8,1,1))*24</calculatedColumnFormula>
    </tableColumn>
    <tableColumn id="3" xr3:uid="{CAF6B0C6-7671-4815-AA0F-C7EC06E66BB3}" name="Weight (lbs)" dataDxfId="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5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4.4" x14ac:dyDescent="0.3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4.4" x14ac:dyDescent="0.3">
      <c r="A51" s="3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</sheetData>
  <conditionalFormatting sqref="K8:M37 L38:M38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5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5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5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5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5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5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5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5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5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5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5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5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5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5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5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5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5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5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5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5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5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21.5</v>
      </c>
      <c r="L41">
        <f>K41-17</f>
        <v>4.5</v>
      </c>
      <c r="M41" s="22">
        <v>0.64</v>
      </c>
    </row>
    <row r="42" spans="2:13" x14ac:dyDescent="0.25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5">
      <c r="K43">
        <v>27.85</v>
      </c>
      <c r="L43">
        <f t="shared" si="1"/>
        <v>10.850000000000001</v>
      </c>
      <c r="M43" s="22">
        <v>0.76</v>
      </c>
    </row>
    <row r="56" spans="1:1" ht="14.4" x14ac:dyDescent="0.3">
      <c r="A56" s="3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</sheetData>
  <conditionalFormatting sqref="K8:M31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1"/>
  <sheetViews>
    <sheetView showGridLines="0" tabSelected="1" topLeftCell="D36" workbookViewId="0">
      <selection activeCell="J41" sqref="J41"/>
    </sheetView>
  </sheetViews>
  <sheetFormatPr defaultRowHeight="13.2" x14ac:dyDescent="0.25"/>
  <cols>
    <col min="2" max="2" width="17.1093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5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5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5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5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5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5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5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5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5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5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5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5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5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5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5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5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5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5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5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5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5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5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5">
      <c r="K42">
        <v>21.88</v>
      </c>
      <c r="L42">
        <f>K42-17</f>
        <v>4.879999999999999</v>
      </c>
      <c r="M42" s="22">
        <v>0.64</v>
      </c>
    </row>
    <row r="43" spans="2:13" x14ac:dyDescent="0.25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5">
      <c r="K44">
        <v>28.11</v>
      </c>
      <c r="L44">
        <f t="shared" si="4"/>
        <v>11.11</v>
      </c>
      <c r="M44" s="22">
        <v>0.76</v>
      </c>
    </row>
    <row r="46" spans="2:13" ht="14.4" x14ac:dyDescent="0.3">
      <c r="K46" s="3" t="s">
        <v>43</v>
      </c>
    </row>
    <row r="47" spans="2:13" x14ac:dyDescent="0.25">
      <c r="K47" cm="1">
        <f t="array" ref="K47:L47">LINEST(M41:M44,L41:L44)</f>
        <v>2.0977517820843509E-2</v>
      </c>
      <c r="L47">
        <v>0.53147156698673692</v>
      </c>
    </row>
    <row r="49" spans="1:16" x14ac:dyDescent="0.25">
      <c r="L49" t="s">
        <v>5</v>
      </c>
    </row>
    <row r="50" spans="1:16" x14ac:dyDescent="0.25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5">
      <c r="K51">
        <v>1</v>
      </c>
      <c r="L51" s="25">
        <f t="shared" ref="L51:L61" si="5">$L$47+K51*$K$47</f>
        <v>0.55244908480758048</v>
      </c>
    </row>
    <row r="52" spans="1:16" x14ac:dyDescent="0.25">
      <c r="K52">
        <v>2</v>
      </c>
      <c r="L52" s="25">
        <f t="shared" si="5"/>
        <v>0.57342660262842393</v>
      </c>
    </row>
    <row r="53" spans="1:16" x14ac:dyDescent="0.25">
      <c r="K53">
        <v>3</v>
      </c>
      <c r="L53" s="25">
        <f t="shared" si="5"/>
        <v>0.59440412044926749</v>
      </c>
    </row>
    <row r="54" spans="1:16" x14ac:dyDescent="0.25">
      <c r="K54">
        <v>4</v>
      </c>
      <c r="L54" s="25">
        <f t="shared" si="5"/>
        <v>0.61538163827011094</v>
      </c>
    </row>
    <row r="55" spans="1:16" x14ac:dyDescent="0.25">
      <c r="K55">
        <v>5</v>
      </c>
      <c r="L55" s="25">
        <f t="shared" si="5"/>
        <v>0.6363591560909545</v>
      </c>
    </row>
    <row r="56" spans="1:16" ht="14.4" x14ac:dyDescent="0.3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5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5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5">
      <c r="A59" t="s">
        <v>38</v>
      </c>
      <c r="K59">
        <v>9</v>
      </c>
      <c r="L59" s="25">
        <f t="shared" si="5"/>
        <v>0.72026922737432852</v>
      </c>
    </row>
    <row r="60" spans="1:16" x14ac:dyDescent="0.25">
      <c r="K60">
        <v>10</v>
      </c>
      <c r="L60" s="25">
        <f t="shared" si="5"/>
        <v>0.74124674519517197</v>
      </c>
      <c r="O60" t="s">
        <v>47</v>
      </c>
    </row>
    <row r="61" spans="1:16" x14ac:dyDescent="0.25">
      <c r="K61">
        <v>11</v>
      </c>
      <c r="L61" s="25">
        <f t="shared" si="5"/>
        <v>0.76222426301601554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2023-07-22T03:37:21Z</dcterms:modified>
</cp:coreProperties>
</file>