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20"/>
  <workbookPr/>
  <mc:AlternateContent xmlns:mc="http://schemas.openxmlformats.org/markup-compatibility/2006">
    <mc:Choice Requires="x15">
      <x15ac:absPath xmlns:x15ac="http://schemas.microsoft.com/office/spreadsheetml/2010/11/ac" url="C:\Users\mbieg\Dropbox\GitHub\PowerQueryBitsAndPieces\"/>
    </mc:Choice>
  </mc:AlternateContent>
  <xr:revisionPtr revIDLastSave="0" documentId="13_ncr:1_{736BCFAC-437A-4F5E-9DDA-31929BAAAFEC}" xr6:coauthVersionLast="47" xr6:coauthVersionMax="47" xr10:uidLastSave="{00000000-0000-0000-0000-000000000000}"/>
  <bookViews>
    <workbookView xWindow="-19290" yWindow="0" windowWidth="19380" windowHeight="20970" activeTab="2" xr2:uid="{00000000-000D-0000-FFFF-FFFF00000000}"/>
  </bookViews>
  <sheets>
    <sheet name="Original" sheetId="1" r:id="rId1"/>
    <sheet name="EDA" sheetId="2" r:id="rId2"/>
    <sheet name="MySingleFunction" sheetId="3" r:id="rId3"/>
  </sheets>
  <definedNames>
    <definedName name="_xlnm._FilterDatabase" localSheetId="1" hidden="1">EDA!$B$2:$E$16</definedName>
    <definedName name="_xlnm._FilterDatabase" localSheetId="2" hidden="1">MySingleFunction!$B$2:$E$16</definedName>
    <definedName name="_xlnm._FilterDatabase" localSheetId="0" hidden="1">Original!$B$2:$E$16</definedName>
    <definedName name="_nData">EDA!$B$3:$E$20</definedName>
    <definedName name="_nP">EDA!$D$3:$D$20</definedName>
    <definedName name="_nQ">EDA!$E$3:$E$20</definedName>
    <definedName name="fx">_xlfn.LAMBDA(_xlpm.tbl,_xlpm.pdt,_xlpm.od,     _xlfn.LET(         _xlpm.ff, _xlfn._xlws.FILTER(_xlpm.tbl, (_xlfn.CHOOSECOLS(_xlpm.tbl, 3) = _xlpm.pdt) * (_xlfn.CHOOSECOLS(_xlpm.tbl, 2) = _xlpm.od)),         _xlpm.fff, _xlfn.DROP(_xlpm.ff,1),         _xlpm.ref,INDEX(_xlpm.ff,1,1),_xlpm.qref, INDEX(_xlpm.ff,1,4),         _xlpm.days, _xlfn.TAKE(_xlpm.fff,,1)-_xlpm.ref,_xlpm.qnt,-_xlfn.TAKE(_xlpm.fff,,-1),         _xlfn.VSTACK(SUM(_xlpm.days*_xlpm.qnt),SUM(_xlpm.qnt))     ) )</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27" i="3" l="1" a="1"/>
  <c r="H27" i="3" s="1"/>
  <c r="K18" i="3" a="1"/>
  <c r="K18" i="3" s="1"/>
  <c r="H17" i="3" a="1"/>
  <c r="H17" i="3" s="1"/>
  <c r="H10" i="3" a="1"/>
  <c r="H10" i="3" s="1"/>
  <c r="H13" i="3" a="1"/>
  <c r="H13" i="3" s="1"/>
  <c r="C29" i="2" a="1"/>
  <c r="E42" i="2" a="1"/>
  <c r="E42" i="2" s="1"/>
  <c r="E44" i="2" a="1"/>
  <c r="E44" i="2" s="1"/>
  <c r="H44" i="2" s="1" a="1"/>
  <c r="H44" i="2" s="1"/>
  <c r="B24" i="2"/>
  <c r="B24" i="1"/>
  <c r="C29" i="2" l="1"/>
  <c r="H29" i="2" a="1"/>
  <c r="H29" i="2" l="1"/>
  <c r="H26" i="2" l="1"/>
  <c r="H30" i="2" a="1"/>
  <c r="H31" i="2" a="1"/>
  <c r="I32" i="2" l="1" a="1"/>
  <c r="I32" i="2" s="1"/>
  <c r="J32" i="2" a="1"/>
  <c r="J32" i="2" s="1"/>
  <c r="K32" i="2" a="1"/>
  <c r="K32" i="2" s="1"/>
  <c r="H30" i="2"/>
  <c r="H32" i="2" s="1" a="1"/>
  <c r="H32" i="2" s="1"/>
  <c r="H31" i="2"/>
  <c r="L32" i="2" l="1" a="1"/>
  <c r="L32" i="2" s="1"/>
  <c r="F43"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<sst xmlns="http://schemas.openxmlformats.org/spreadsheetml/2006/main" count="146" uniqueCount="20">
  <si>
    <t>Result</t>
  </si>
  <si>
    <t>Question Table</t>
  </si>
  <si>
    <t>A</t>
  </si>
  <si>
    <t>B</t>
  </si>
  <si>
    <t>Product</t>
  </si>
  <si>
    <t>C</t>
  </si>
  <si>
    <t>Date</t>
  </si>
  <si>
    <t>O01</t>
  </si>
  <si>
    <t>O02</t>
  </si>
  <si>
    <t>O03</t>
  </si>
  <si>
    <t>O04</t>
  </si>
  <si>
    <t>AVG Delivery Time</t>
  </si>
  <si>
    <t>O07</t>
  </si>
  <si>
    <t>O05</t>
  </si>
  <si>
    <t>O06</t>
  </si>
  <si>
    <t>Order ID</t>
  </si>
  <si>
    <t>Quantity</t>
  </si>
  <si>
    <t>My EDA</t>
  </si>
  <si>
    <t>Delivery</t>
  </si>
  <si>
    <t>One function, formatted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</si>
</sst>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0.00;@"/>
  </numFmts>
  <fonts count="5" x14ac:knownFonts="1">
    <font>
      <sz val="11"/>
      <color theme="1"/>
      <name val="Trebuchet MS"/>
      <family val="2"/>
      <scheme val="minor"/>
    </font>
    <font>
      <sz val="8"/>
      <name val="Trebuchet MS"/>
      <family val="2"/>
      <scheme val="minor"/>
    </font>
    <font>
      <sz val="11"/>
      <color theme="1"/>
      <name val="Times New Roman"/>
      <family val="1"/>
    </font>
    <font>
      <b/>
      <sz val="11"/>
      <color theme="1"/>
      <name val="Trebuchet MS"/>
      <family val="1"/>
      <scheme val="minor"/>
    </font>
    <font>
      <b/>
      <sz val="11"/>
      <color theme="1"/>
      <name val="Aptos Mono"/>
      <family val="2"/>
    </font>
  </fonts>
  <fills count="5">
    <fill>
      <patternFill patternType="none"/>
    </fill>
    <fill>
      <patternFill patternType="gray125"/>
    </fill>
    <fill>
      <patternFill patternType="solid">
        <fgColor theme="7" tint="0.39997558519241921"/>
        <bgColor indexed="64"/>
      </patternFill>
    </fill>
    <fill>
      <patternFill patternType="solid">
        <fgColor theme="7" tint="0.59999389629810485"/>
        <bgColor indexed="64"/>
      </patternFill>
    </fill>
    <fill>
      <patternFill patternType="solid">
        <fgColor theme="5" tint="0.79998168889431442"/>
        <bgColor indexed="64"/>
      </patternFill>
    </fill>
  </fills>
  <borders count="6">
    <border>
      <left/>
      <right/>
      <top/>
      <bottom/>
      <diagonal/>
    </border>
    <border>
      <left style="thin">
        <color auto="1"/>
      </left>
      <right style="hair">
        <color auto="1"/>
      </right>
      <top style="thin">
        <color auto="1"/>
      </top>
      <bottom style="hair">
        <color auto="1"/>
      </bottom>
      <diagonal/>
    </border>
    <border>
      <left style="hair">
        <color auto="1"/>
      </left>
      <right style="hair">
        <color auto="1"/>
      </right>
      <top style="thin">
        <color auto="1"/>
      </top>
      <bottom style="hair">
        <color auto="1"/>
      </bottom>
      <diagonal/>
    </border>
    <border>
      <left style="hair">
        <color auto="1"/>
      </left>
      <right style="hair">
        <color auto="1"/>
      </right>
      <top style="hair">
        <color auto="1"/>
      </top>
      <bottom style="hair">
        <color auto="1"/>
      </bottom>
      <diagonal/>
    </border>
    <border>
      <left/>
      <right/>
      <top/>
      <bottom style="thin">
        <color auto="1"/>
      </bottom>
      <diagonal/>
    </border>
    <border>
      <left/>
      <right style="hair">
        <color auto="1"/>
      </right>
      <top style="thin">
        <color auto="1"/>
      </top>
      <bottom style="hair">
        <color auto="1"/>
      </bottom>
      <diagonal/>
    </border>
  </borders>
  <cellStyleXfs count="2">
    <xf numFmtId="0" fontId="0" fillId="0" borderId="0"/>
    <xf numFmtId="0" fontId="4" fillId="0" borderId="0" applyNumberFormat="0" applyFill="0" applyAlignment="0" applyProtection="0"/>
  </cellStyleXfs>
  <cellXfs count="20">
    <xf numFmtId="0" fontId="0" fillId="0" borderId="0" xfId="0"/>
    <xf numFmtId="0" fontId="2" fillId="0" borderId="0" xfId="0" applyFont="1"/>
    <xf numFmtId="14" fontId="2" fillId="0" borderId="0" xfId="0" applyNumberFormat="1" applyFont="1"/>
    <xf numFmtId="14" fontId="2" fillId="0" borderId="0" xfId="0" applyNumberFormat="1" applyFont="1" applyAlignment="1">
      <alignment horizontal="center"/>
    </xf>
    <xf numFmtId="0" fontId="0" fillId="0" borderId="0" xfId="0" applyAlignment="1">
      <alignment horizontal="center"/>
    </xf>
    <xf numFmtId="0" fontId="3" fillId="0" borderId="0" xfId="0" applyFont="1" applyAlignment="1">
      <alignment vertical="center"/>
    </xf>
    <xf numFmtId="0" fontId="2" fillId="0" borderId="3" xfId="0" applyFont="1" applyBorder="1" applyAlignment="1">
      <alignment horizontal="center" vertical="center"/>
    </xf>
    <xf numFmtId="14" fontId="2" fillId="0" borderId="3" xfId="0" applyNumberFormat="1" applyFont="1" applyBorder="1" applyAlignment="1">
      <alignment horizontal="center"/>
    </xf>
    <xf numFmtId="3" fontId="2" fillId="0" borderId="3" xfId="0" applyNumberFormat="1" applyFont="1" applyBorder="1" applyAlignment="1">
      <alignment horizontal="center"/>
    </xf>
    <xf numFmtId="3" fontId="0" fillId="0" borderId="0" xfId="0" applyNumberFormat="1" applyAlignment="1">
      <alignment horizontal="center" vertical="center"/>
    </xf>
    <xf numFmtId="3" fontId="2" fillId="0" borderId="0" xfId="0" applyNumberFormat="1" applyFont="1" applyAlignment="1">
      <alignment horizontal="center" vertical="center"/>
    </xf>
    <xf numFmtId="4" fontId="2" fillId="0" borderId="3" xfId="0" applyNumberFormat="1" applyFont="1" applyBorder="1" applyAlignment="1">
      <alignment horizontal="center" vertical="center"/>
    </xf>
    <xf numFmtId="0" fontId="2" fillId="3" borderId="1" xfId="0" applyFont="1" applyFill="1" applyBorder="1" applyAlignment="1">
      <alignment horizontal="center" vertical="center"/>
    </xf>
    <xf numFmtId="14" fontId="2" fillId="3" borderId="2" xfId="0" applyNumberFormat="1" applyFont="1" applyFill="1" applyBorder="1" applyAlignment="1">
      <alignment horizontal="center" vertical="center"/>
    </xf>
    <xf numFmtId="0" fontId="2" fillId="3" borderId="5" xfId="0" applyFont="1" applyFill="1" applyBorder="1" applyAlignment="1">
      <alignment horizontal="center" vertical="center"/>
    </xf>
    <xf numFmtId="0" fontId="4" fillId="0" borderId="0" xfId="1"/>
    <xf numFmtId="14" fontId="0" fillId="0" borderId="0" xfId="0" applyNumberFormat="1"/>
    <xf numFmtId="164" fontId="0" fillId="0" borderId="0" xfId="0" applyNumberFormat="1"/>
    <xf numFmtId="0" fontId="0" fillId="4" borderId="0" xfId="0" applyFill="1"/>
    <xf numFmtId="0" fontId="3" fillId="2" borderId="4" xfId="0" applyFont="1" applyFill="1" applyBorder="1" applyAlignment="1">
      <alignment horizontal="center" vertical="center"/>
    </xf>
  </cellXfs>
  <cellStyles count="2">
    <cellStyle name="Heading 1" xfId="1" builtinId="16" customBuilti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1.xml"/></Relationships>
</file>

<file path=xl/drawings/drawing1.xml><?xml version="1.0" encoding="utf-8"?>
<xdr:wsDr xmlns:xdr="http://schemas.openxmlformats.org/drawingml/2006/spreadsheetDrawing" xmlns:a="http://schemas.openxmlformats.org/drawingml/2006/main">
  <xdr:twoCellAnchor>
    <xdr:from>
      <xdr:col>5</xdr:col>
      <xdr:colOff>443865</xdr:colOff>
      <xdr:row>6</xdr:row>
      <xdr:rowOff>89608</xdr:rowOff>
    </xdr:from>
    <xdr:to>
      <xdr:col>12</xdr:col>
      <xdr:colOff>160655</xdr:colOff>
      <xdr:row>27</xdr:row>
      <xdr:rowOff>107950</xdr:rowOff>
    </xdr:to>
    <xdr:sp macro="" textlink="">
      <xdr:nvSpPr>
        <xdr:cNvPr id="2" name="Rectangle: Rounded Corners 1">
          <a:extLst>
            <a:ext uri="{FF2B5EF4-FFF2-40B4-BE49-F238E27FC236}">
              <a16:creationId xmlns:a16="http://schemas.microsoft.com/office/drawing/2014/main" id="{4600A05E-11EB-81B6-E7E9-E179D08FA545}"/>
            </a:ext>
          </a:extLst>
        </xdr:cNvPr>
        <xdr:cNvSpPr/>
      </xdr:nvSpPr>
      <xdr:spPr>
        <a:xfrm>
          <a:off x="3891915" y="1289758"/>
          <a:ext cx="5577840" cy="3885492"/>
        </a:xfrm>
        <a:prstGeom prst="roundRect">
          <a:avLst>
            <a:gd name="adj" fmla="val 5904"/>
          </a:avLst>
        </a:prstGeom>
        <a:solidFill>
          <a:schemeClr val="accent4">
            <a:lumMod val="60000"/>
            <a:lumOff val="4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AU" sz="2800" b="0">
              <a:solidFill>
                <a:srgbClr val="FF0000"/>
              </a:solidFill>
              <a:latin typeface="Times New Roman" panose="02020603050405020304" pitchFamily="18" charset="0"/>
              <a:cs typeface="Times New Roman" panose="02020603050405020304" pitchFamily="18" charset="0"/>
            </a:rPr>
            <a:t>Challenge 75: AVG Delivery Time</a:t>
          </a:r>
        </a:p>
        <a:p>
          <a:pPr algn="ctr"/>
          <a:br>
            <a:rPr lang="en-AU" sz="1800" b="0">
              <a:solidFill>
                <a:schemeClr val="tx1"/>
              </a:solidFill>
              <a:latin typeface="Times New Roman" panose="02020603050405020304" pitchFamily="18" charset="0"/>
              <a:cs typeface="Times New Roman" panose="02020603050405020304" pitchFamily="18" charset="0"/>
            </a:rPr>
          </a:br>
          <a:r>
            <a:rPr lang="en-AU" sz="1800" b="0">
              <a:solidFill>
                <a:schemeClr val="tx1"/>
              </a:solidFill>
              <a:latin typeface="Times New Roman" panose="02020603050405020304" pitchFamily="18" charset="0"/>
              <a:cs typeface="Times New Roman" panose="02020603050405020304" pitchFamily="18" charset="0"/>
            </a:rPr>
            <a:t>In the Question table, the order date for different products is provided (determined by positive quantity). The delivery date of each order is also provided (with the same order ID and negative value). Calculate the average delivery time per product.</a:t>
          </a:r>
        </a:p>
        <a:p>
          <a:pPr algn="ctr"/>
          <a:endParaRPr lang="en-AU" sz="1800" b="0">
            <a:solidFill>
              <a:schemeClr val="tx1"/>
            </a:solidFill>
            <a:latin typeface="Times New Roman" panose="02020603050405020304" pitchFamily="18" charset="0"/>
            <a:cs typeface="Times New Roman" panose="02020603050405020304" pitchFamily="18" charset="0"/>
          </a:endParaRPr>
        </a:p>
        <a:p>
          <a:pPr algn="ctr"/>
          <a:r>
            <a:rPr lang="en-AU" sz="1800" b="0">
              <a:solidFill>
                <a:schemeClr val="tx1"/>
              </a:solidFill>
              <a:latin typeface="Times New Roman" panose="02020603050405020304" pitchFamily="18" charset="0"/>
              <a:cs typeface="Times New Roman" panose="02020603050405020304" pitchFamily="18" charset="0"/>
            </a:rPr>
            <a:t>For example, in Product B for order ID 1, 20 units are delivered 3 days after the order date. For order ID 7, 9 units are provided 1 day after the order, and 9 units are also provided 10 days after ordering. So, the average delivery time is calculated as :(20×3+9×1+9×10)/38​</a:t>
          </a:r>
          <a:br>
            <a:rPr lang="en-AU" sz="1800" b="0">
              <a:solidFill>
                <a:schemeClr val="tx1"/>
              </a:solidFill>
              <a:latin typeface="Times New Roman" panose="02020603050405020304" pitchFamily="18" charset="0"/>
              <a:cs typeface="Times New Roman" panose="02020603050405020304" pitchFamily="18" charset="0"/>
            </a:rPr>
          </a:br>
          <a:endParaRPr lang="en-AU" sz="1800" b="0">
            <a:solidFill>
              <a:schemeClr val="tx1"/>
            </a:solidFill>
            <a:latin typeface="Times New Roman" panose="02020603050405020304" pitchFamily="18" charset="0"/>
            <a:cs typeface="Times New Roman" panose="02020603050405020304" pitchFamily="18" charset="0"/>
          </a:endParaRPr>
        </a:p>
      </xdr:txBody>
    </xdr:sp>
    <xdr:clientData/>
  </xdr:twoCellAnchor>
  <xdr:twoCellAnchor>
    <xdr:from>
      <xdr:col>5</xdr:col>
      <xdr:colOff>9525</xdr:colOff>
      <xdr:row>9</xdr:row>
      <xdr:rowOff>114051</xdr:rowOff>
    </xdr:from>
    <xdr:to>
      <xdr:col>5</xdr:col>
      <xdr:colOff>461508</xdr:colOff>
      <xdr:row>12</xdr:row>
      <xdr:rowOff>81528</xdr:rowOff>
    </xdr:to>
    <xdr:sp macro="" textlink="">
      <xdr:nvSpPr>
        <xdr:cNvPr id="4" name="Arrow: Down 3">
          <a:extLst>
            <a:ext uri="{FF2B5EF4-FFF2-40B4-BE49-F238E27FC236}">
              <a16:creationId xmlns:a16="http://schemas.microsoft.com/office/drawing/2014/main" id="{952FF27C-F12C-02DC-B176-9BF7BF669707}"/>
            </a:ext>
          </a:extLst>
        </xdr:cNvPr>
        <xdr:cNvSpPr/>
      </xdr:nvSpPr>
      <xdr:spPr>
        <a:xfrm rot="16200000">
          <a:off x="3766503" y="2119698"/>
          <a:ext cx="596127" cy="451983"/>
        </a:xfrm>
        <a:prstGeom prst="downArrow">
          <a:avLst/>
        </a:prstGeom>
        <a:solidFill>
          <a:schemeClr val="accent4">
            <a:lumMod val="60000"/>
            <a:lumOff val="4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ctr"/>
          <a:endParaRPr lang="en-AU" sz="2800" b="0">
            <a:solidFill>
              <a:srgbClr val="FF0000"/>
            </a:solidFill>
            <a:latin typeface="Times New Roman" panose="02020603050405020304" pitchFamily="18" charset="0"/>
            <a:ea typeface="+mn-ea"/>
            <a:cs typeface="Times New Roman" panose="02020603050405020304" pitchFamily="18" charset="0"/>
          </a:endParaRPr>
        </a:p>
      </xdr:txBody>
    </xdr:sp>
    <xdr:clientData/>
  </xdr:twoCellAnchor>
  <xdr:twoCellAnchor>
    <xdr:from>
      <xdr:col>8</xdr:col>
      <xdr:colOff>575628</xdr:colOff>
      <xdr:row>5</xdr:row>
      <xdr:rowOff>5148</xdr:rowOff>
    </xdr:from>
    <xdr:to>
      <xdr:col>9</xdr:col>
      <xdr:colOff>285930</xdr:colOff>
      <xdr:row>7</xdr:row>
      <xdr:rowOff>38031</xdr:rowOff>
    </xdr:to>
    <xdr:sp macro="" textlink="">
      <xdr:nvSpPr>
        <xdr:cNvPr id="3" name="Arrow: Down 2">
          <a:extLst>
            <a:ext uri="{FF2B5EF4-FFF2-40B4-BE49-F238E27FC236}">
              <a16:creationId xmlns:a16="http://schemas.microsoft.com/office/drawing/2014/main" id="{5DF70E7D-1545-1B43-93AD-A490643C8CEB}"/>
            </a:ext>
          </a:extLst>
        </xdr:cNvPr>
        <xdr:cNvSpPr/>
      </xdr:nvSpPr>
      <xdr:spPr>
        <a:xfrm rot="10800000">
          <a:off x="7443153" y="1100523"/>
          <a:ext cx="596127" cy="451983"/>
        </a:xfrm>
        <a:prstGeom prst="downArrow">
          <a:avLst/>
        </a:prstGeom>
        <a:solidFill>
          <a:schemeClr val="accent4">
            <a:lumMod val="60000"/>
            <a:lumOff val="4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ctr"/>
          <a:endParaRPr lang="en-AU" sz="2800" b="0">
            <a:solidFill>
              <a:srgbClr val="FF0000"/>
            </a:solidFill>
            <a:latin typeface="Times New Roman" panose="02020603050405020304" pitchFamily="18" charset="0"/>
            <a:ea typeface="+mn-ea"/>
            <a:cs typeface="Times New Roman" panose="02020603050405020304" pitchFamily="18" charset="0"/>
          </a:endParaRPr>
        </a:p>
      </xdr:txBody>
    </xdr:sp>
    <xdr:clientData/>
  </xdr:twoCellAnchor>
</xdr:wsDr>
</file>

<file path=xl/theme/theme1.xml><?xml version="1.0" encoding="utf-8"?>
<a:theme xmlns:a="http://schemas.openxmlformats.org/drawingml/2006/main" name="Berlin">
  <a:themeElements>
    <a:clrScheme name="Berlin">
      <a:dk1>
        <a:sysClr val="windowText" lastClr="000000"/>
      </a:dk1>
      <a:lt1>
        <a:sysClr val="window" lastClr="FFFFFF"/>
      </a:lt1>
      <a:dk2>
        <a:srgbClr val="9D360E"/>
      </a:dk2>
      <a:lt2>
        <a:srgbClr val="E7E6E6"/>
      </a:lt2>
      <a:accent1>
        <a:srgbClr val="F09415"/>
      </a:accent1>
      <a:accent2>
        <a:srgbClr val="C1B56B"/>
      </a:accent2>
      <a:accent3>
        <a:srgbClr val="4BAF73"/>
      </a:accent3>
      <a:accent4>
        <a:srgbClr val="5AA6C0"/>
      </a:accent4>
      <a:accent5>
        <a:srgbClr val="D17DF9"/>
      </a:accent5>
      <a:accent6>
        <a:srgbClr val="FA7E5C"/>
      </a:accent6>
      <a:hlink>
        <a:srgbClr val="FFAE3E"/>
      </a:hlink>
      <a:folHlink>
        <a:srgbClr val="FCC77E"/>
      </a:folHlink>
    </a:clrScheme>
    <a:fontScheme name="Berlin">
      <a:majorFont>
        <a:latin typeface="Trebuchet MS" panose="020B060302020202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Trebuchet MS" panose="020B0603020202020204"/>
        <a:ea typeface=""/>
        <a:cs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erlin">
      <a:fillStyleLst>
        <a:solidFill>
          <a:schemeClr val="phClr"/>
        </a:solidFill>
        <a:gradFill rotWithShape="1">
          <a:gsLst>
            <a:gs pos="0">
              <a:schemeClr val="phClr">
                <a:tint val="60000"/>
                <a:satMod val="100000"/>
                <a:lumMod val="110000"/>
              </a:schemeClr>
            </a:gs>
            <a:gs pos="100000">
              <a:schemeClr val="phClr">
                <a:tint val="70000"/>
                <a:satMod val="100000"/>
                <a:lumMod val="100000"/>
              </a:schemeClr>
            </a:gs>
          </a:gsLst>
          <a:lin ang="5400000" scaled="0"/>
        </a:gradFill>
        <a:gradFill rotWithShape="1">
          <a:gsLst>
            <a:gs pos="0">
              <a:schemeClr val="phClr">
                <a:tint val="94000"/>
                <a:satMod val="103000"/>
                <a:lumMod val="102000"/>
              </a:schemeClr>
            </a:gs>
            <a:gs pos="50000">
              <a:schemeClr val="phClr">
                <a:shade val="100000"/>
                <a:satMod val="110000"/>
                <a:lumMod val="100000"/>
              </a:schemeClr>
            </a:gs>
            <a:gs pos="100000">
              <a:schemeClr val="phClr">
                <a:shade val="78000"/>
                <a:satMod val="120000"/>
                <a:lumMod val="99000"/>
              </a:schemeClr>
            </a:gs>
          </a:gsLst>
          <a:lin ang="5400000" scaled="0"/>
        </a:gradFill>
      </a:fillStyleLst>
      <a:lnStyleLst>
        <a:ln w="9525" cap="flat" cmpd="sng" algn="ctr">
          <a:solidFill>
            <a:schemeClr val="phClr"/>
          </a:solidFill>
          <a:prstDash val="solid"/>
        </a:ln>
        <a:ln w="12700"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6000"/>
                <a:shade val="100000"/>
                <a:hueMod val="270000"/>
                <a:satMod val="200000"/>
                <a:lumMod val="128000"/>
              </a:schemeClr>
            </a:gs>
            <a:gs pos="50000">
              <a:schemeClr val="phClr">
                <a:shade val="100000"/>
                <a:hueMod val="100000"/>
                <a:satMod val="110000"/>
                <a:lumMod val="130000"/>
              </a:schemeClr>
            </a:gs>
            <a:gs pos="100000">
              <a:schemeClr val="phClr">
                <a:shade val="78000"/>
                <a:hueMod val="44000"/>
                <a:satMod val="200000"/>
                <a:lumMod val="69000"/>
              </a:schemeClr>
            </a:gs>
          </a:gsLst>
          <a:lin ang="2520000" scaled="0"/>
        </a:gradFill>
      </a:bgFillStyleLst>
    </a:fmtScheme>
  </a:themeElements>
  <a:objectDefaults/>
  <a:extraClrSchemeLst/>
  <a:extLst>
    <a:ext uri="{05A4C25C-085E-4340-85A3-A5531E510DB2}">
      <thm15:themeFamily xmlns:thm15="http://schemas.microsoft.com/office/thememl/2012/main" name="Berlin" id="{7B5DBA9E-B069-418E-9360-A61BDD0615A4}" vid="{C0CBE056-4EF4-4D92-969E-947779DA7AA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755" row="8">
    <wetp:webextensionref xmlns:r="http://schemas.openxmlformats.org/officeDocument/2006/relationships" r:id="rId1"/>
  </wetp:taskpane>
</wetp:taskpanes>
</file>

<file path=xl/webextensions/webextension1.xml><?xml version="1.0" encoding="utf-8"?>
<we:webextension xmlns:we="http://schemas.microsoft.com/office/webextensions/webextension/2010/11" id="{287868E0-E9A0-4CCB-ACFF-2DDA17B7CC89}">
  <we:reference id="wa200003696" version="1.3.0.0" store="en-US" storeType="OMEX"/>
  <we:alternateReferences>
    <we:reference id="WA200003696" version="1.3.0.0" store="WA200003696" storeType="OMEX"/>
  </we:alternateReferences>
  <we:properties>
    <we:property name="projectV0_1-56c6e055-265e-4713-816e-a646dbb708de" value="{&quot;kind&quot;:&quot;AFEJSONBlobNode&quot;,&quot;id&quot;:&quot;{859F3DFE-C547-4E3F-B643-D0AF48BAF911}&quot;}"/>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_xldudf_LABS_GENERATIVEAI</we:customFunctionIds>
      </we:customFunctionIdList>
    </a:ext>
  </we:extLst>
</we:webextension>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4"/>
  <sheetViews>
    <sheetView workbookViewId="0">
      <selection activeCell="B26" sqref="B26:F36"/>
    </sheetView>
  </sheetViews>
  <sheetFormatPr defaultRowHeight="14.4" x14ac:dyDescent="0.3"/>
  <cols>
    <col min="1" max="1" width="3" style="4" customWidth="1"/>
    <col min="2" max="2" width="13.6640625" bestFit="1" customWidth="1"/>
    <col min="3" max="3" width="13" customWidth="1"/>
    <col min="4" max="4" width="9.88671875" customWidth="1"/>
    <col min="5" max="5" width="10.77734375" customWidth="1"/>
    <col min="6" max="6" width="12.77734375" customWidth="1"/>
    <col min="7" max="7" width="6.21875" customWidth="1"/>
    <col min="8" max="8" width="20.88671875" customWidth="1"/>
    <col min="9" max="9" width="11.6640625" customWidth="1"/>
    <col min="10" max="10" width="16" bestFit="1" customWidth="1"/>
    <col min="11" max="11" width="9" customWidth="1"/>
  </cols>
  <sheetData>
    <row r="1" spans="1:11" s="5" customFormat="1" ht="22.5" customHeight="1" x14ac:dyDescent="0.25">
      <c r="A1" s="1"/>
      <c r="B1" s="19" t="s">
        <v>1</v>
      </c>
      <c r="C1" s="19"/>
      <c r="D1" s="19"/>
      <c r="E1" s="19"/>
      <c r="I1" s="19" t="s">
        <v>0</v>
      </c>
      <c r="J1" s="19"/>
    </row>
    <row r="2" spans="1:11" s="1" customFormat="1" ht="14.4" customHeight="1" x14ac:dyDescent="0.3">
      <c r="A2" s="4"/>
      <c r="B2" s="12" t="s">
        <v>6</v>
      </c>
      <c r="C2" s="14" t="s">
        <v>15</v>
      </c>
      <c r="D2" s="14" t="s">
        <v>4</v>
      </c>
      <c r="E2" s="13" t="s">
        <v>16</v>
      </c>
      <c r="H2" s="2"/>
      <c r="I2" s="12" t="s">
        <v>4</v>
      </c>
      <c r="J2" s="13" t="s">
        <v>11</v>
      </c>
      <c r="K2" s="2"/>
    </row>
    <row r="3" spans="1:11" s="1" customFormat="1" x14ac:dyDescent="0.3">
      <c r="A3" s="4"/>
      <c r="B3" s="7">
        <v>45348</v>
      </c>
      <c r="C3" s="7" t="s">
        <v>7</v>
      </c>
      <c r="D3" s="7" t="s">
        <v>3</v>
      </c>
      <c r="E3" s="8">
        <v>20</v>
      </c>
      <c r="F3"/>
      <c r="G3"/>
      <c r="I3" s="6" t="s">
        <v>2</v>
      </c>
      <c r="J3" s="11">
        <v>12.072727272727272</v>
      </c>
    </row>
    <row r="4" spans="1:11" s="1" customFormat="1" x14ac:dyDescent="0.3">
      <c r="A4" s="4"/>
      <c r="B4" s="7">
        <v>45351</v>
      </c>
      <c r="C4" s="7" t="s">
        <v>7</v>
      </c>
      <c r="D4" s="7" t="s">
        <v>3</v>
      </c>
      <c r="E4" s="8">
        <v>-20</v>
      </c>
      <c r="F4" s="9"/>
      <c r="G4"/>
      <c r="I4" s="6" t="s">
        <v>3</v>
      </c>
      <c r="J4" s="11">
        <v>4.1842105263157894</v>
      </c>
    </row>
    <row r="5" spans="1:11" s="1" customFormat="1" x14ac:dyDescent="0.3">
      <c r="A5" s="4"/>
      <c r="B5" s="7">
        <v>45380</v>
      </c>
      <c r="C5" s="7" t="s">
        <v>8</v>
      </c>
      <c r="D5" s="7" t="s">
        <v>2</v>
      </c>
      <c r="E5" s="8">
        <v>12</v>
      </c>
      <c r="F5" s="9"/>
      <c r="G5"/>
      <c r="I5" s="6" t="s">
        <v>5</v>
      </c>
      <c r="J5" s="11">
        <v>1</v>
      </c>
    </row>
    <row r="6" spans="1:11" s="1" customFormat="1" x14ac:dyDescent="0.3">
      <c r="A6" s="4"/>
      <c r="B6" s="7">
        <v>45382</v>
      </c>
      <c r="C6" s="7" t="s">
        <v>9</v>
      </c>
      <c r="D6" s="7" t="s">
        <v>5</v>
      </c>
      <c r="E6" s="8">
        <v>19</v>
      </c>
      <c r="F6" s="9"/>
      <c r="G6"/>
      <c r="I6"/>
      <c r="J6"/>
    </row>
    <row r="7" spans="1:11" s="1" customFormat="1" x14ac:dyDescent="0.3">
      <c r="A7" s="4"/>
      <c r="B7" s="7">
        <v>45383</v>
      </c>
      <c r="C7" s="7" t="s">
        <v>9</v>
      </c>
      <c r="D7" s="7" t="s">
        <v>5</v>
      </c>
      <c r="E7" s="8">
        <v>-19</v>
      </c>
      <c r="F7" s="10"/>
      <c r="G7"/>
      <c r="I7"/>
      <c r="J7"/>
    </row>
    <row r="8" spans="1:11" x14ac:dyDescent="0.3">
      <c r="B8" s="7">
        <v>45385</v>
      </c>
      <c r="C8" s="7" t="s">
        <v>8</v>
      </c>
      <c r="D8" s="7" t="s">
        <v>2</v>
      </c>
      <c r="E8" s="8">
        <v>-8</v>
      </c>
      <c r="F8" s="10"/>
    </row>
    <row r="9" spans="1:11" x14ac:dyDescent="0.3">
      <c r="B9" s="7">
        <v>45392</v>
      </c>
      <c r="C9" s="7" t="s">
        <v>8</v>
      </c>
      <c r="D9" s="7" t="s">
        <v>2</v>
      </c>
      <c r="E9" s="8">
        <v>-4</v>
      </c>
      <c r="F9" s="10"/>
    </row>
    <row r="10" spans="1:11" x14ac:dyDescent="0.3">
      <c r="B10" s="7">
        <v>45401</v>
      </c>
      <c r="C10" s="7" t="s">
        <v>10</v>
      </c>
      <c r="D10" s="7" t="s">
        <v>2</v>
      </c>
      <c r="E10" s="8">
        <v>20</v>
      </c>
      <c r="F10" s="10"/>
    </row>
    <row r="11" spans="1:11" x14ac:dyDescent="0.3">
      <c r="B11" s="7">
        <v>45409</v>
      </c>
      <c r="C11" s="7" t="s">
        <v>13</v>
      </c>
      <c r="D11" s="7" t="s">
        <v>2</v>
      </c>
      <c r="E11" s="8">
        <v>6</v>
      </c>
      <c r="F11" s="10"/>
      <c r="H11" s="3"/>
    </row>
    <row r="12" spans="1:11" x14ac:dyDescent="0.3">
      <c r="B12" s="7">
        <v>45409</v>
      </c>
      <c r="C12" s="7" t="s">
        <v>14</v>
      </c>
      <c r="D12" s="7" t="s">
        <v>2</v>
      </c>
      <c r="E12" s="8">
        <v>17</v>
      </c>
      <c r="F12" s="10"/>
      <c r="H12" s="1"/>
    </row>
    <row r="13" spans="1:11" x14ac:dyDescent="0.3">
      <c r="B13" s="7">
        <v>45410</v>
      </c>
      <c r="C13" s="7" t="s">
        <v>13</v>
      </c>
      <c r="D13" s="7" t="s">
        <v>2</v>
      </c>
      <c r="E13" s="8">
        <v>-6</v>
      </c>
      <c r="F13" s="10"/>
      <c r="H13" s="1"/>
    </row>
    <row r="14" spans="1:11" x14ac:dyDescent="0.3">
      <c r="B14" s="7">
        <v>45414</v>
      </c>
      <c r="C14" s="7" t="s">
        <v>10</v>
      </c>
      <c r="D14" s="7" t="s">
        <v>2</v>
      </c>
      <c r="E14" s="8">
        <v>-13</v>
      </c>
      <c r="F14" s="10"/>
      <c r="H14" s="1"/>
    </row>
    <row r="15" spans="1:11" x14ac:dyDescent="0.3">
      <c r="B15" s="7">
        <v>45417</v>
      </c>
      <c r="C15" s="7" t="s">
        <v>14</v>
      </c>
      <c r="D15" s="7" t="s">
        <v>2</v>
      </c>
      <c r="E15" s="8">
        <v>-6</v>
      </c>
      <c r="F15" s="10"/>
      <c r="H15" s="1"/>
    </row>
    <row r="16" spans="1:11" x14ac:dyDescent="0.3">
      <c r="B16" s="7">
        <v>45421</v>
      </c>
      <c r="C16" s="7" t="s">
        <v>12</v>
      </c>
      <c r="D16" s="7" t="s">
        <v>3</v>
      </c>
      <c r="E16" s="8">
        <v>18</v>
      </c>
      <c r="F16" s="10"/>
      <c r="H16" s="1"/>
    </row>
    <row r="17" spans="2:8" x14ac:dyDescent="0.3">
      <c r="B17" s="7">
        <v>45422</v>
      </c>
      <c r="C17" s="7" t="s">
        <v>14</v>
      </c>
      <c r="D17" s="7" t="s">
        <v>2</v>
      </c>
      <c r="E17" s="8">
        <v>-11</v>
      </c>
      <c r="F17" s="10"/>
      <c r="H17" s="3"/>
    </row>
    <row r="18" spans="2:8" x14ac:dyDescent="0.3">
      <c r="B18" s="7">
        <v>45422</v>
      </c>
      <c r="C18" s="7" t="s">
        <v>12</v>
      </c>
      <c r="D18" s="7" t="s">
        <v>3</v>
      </c>
      <c r="E18" s="8">
        <v>-9</v>
      </c>
      <c r="F18" s="10"/>
      <c r="H18" s="3"/>
    </row>
    <row r="19" spans="2:8" x14ac:dyDescent="0.3">
      <c r="B19" s="7">
        <v>45431</v>
      </c>
      <c r="C19" s="7" t="s">
        <v>10</v>
      </c>
      <c r="D19" s="7" t="s">
        <v>2</v>
      </c>
      <c r="E19" s="8">
        <v>-7</v>
      </c>
      <c r="F19" s="10"/>
      <c r="H19" s="3"/>
    </row>
    <row r="20" spans="2:8" x14ac:dyDescent="0.3">
      <c r="B20" s="7">
        <v>45431</v>
      </c>
      <c r="C20" s="7" t="s">
        <v>12</v>
      </c>
      <c r="D20" s="7" t="s">
        <v>3</v>
      </c>
      <c r="E20" s="8">
        <v>-9</v>
      </c>
      <c r="H20" s="3"/>
    </row>
    <row r="21" spans="2:8" x14ac:dyDescent="0.3">
      <c r="H21" s="3"/>
    </row>
    <row r="22" spans="2:8" x14ac:dyDescent="0.3">
      <c r="H22" s="3"/>
    </row>
    <row r="23" spans="2:8" x14ac:dyDescent="0.3">
      <c r="H23" s="3"/>
    </row>
    <row r="24" spans="2:8" x14ac:dyDescent="0.3">
      <c r="B24">
        <f>B20-B16</f>
        <v>10</v>
      </c>
      <c r="H24" s="3"/>
    </row>
  </sheetData>
  <sortState xmlns:xlrd2="http://schemas.microsoft.com/office/spreadsheetml/2017/richdata2" ref="B3:E19">
    <sortCondition ref="B9:B19"/>
  </sortState>
  <mergeCells count="2">
    <mergeCell ref="I1:J1"/>
    <mergeCell ref="B1:E1"/>
  </mergeCells>
  <phoneticPr fontId="1"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F57EE2-99F8-4950-8221-2DF0ED78E1ED}">
  <dimension ref="A1:L46"/>
  <sheetViews>
    <sheetView topLeftCell="B26" workbookViewId="0">
      <selection activeCell="C29" sqref="C29:F39"/>
    </sheetView>
  </sheetViews>
  <sheetFormatPr defaultRowHeight="14.4" x14ac:dyDescent="0.3"/>
  <cols>
    <col min="1" max="1" width="3" style="4" customWidth="1"/>
    <col min="2" max="2" width="13.6640625" bestFit="1" customWidth="1"/>
    <col min="3" max="3" width="13" customWidth="1"/>
    <col min="4" max="4" width="9.88671875" customWidth="1"/>
    <col min="5" max="5" width="10.77734375" customWidth="1"/>
    <col min="6" max="6" width="19.6640625" customWidth="1"/>
    <col min="7" max="7" width="13" customWidth="1"/>
    <col min="8" max="8" width="20.88671875" customWidth="1"/>
    <col min="9" max="9" width="11.6640625" customWidth="1"/>
    <col min="10" max="10" width="23.6640625" bestFit="1" customWidth="1"/>
    <col min="11" max="12" width="12.44140625" customWidth="1"/>
  </cols>
  <sheetData>
    <row r="1" spans="1:11" s="5" customFormat="1" ht="22.5" customHeight="1" x14ac:dyDescent="0.25">
      <c r="A1" s="1"/>
      <c r="B1" s="19" t="s">
        <v>1</v>
      </c>
      <c r="C1" s="19"/>
      <c r="D1" s="19"/>
      <c r="E1" s="19"/>
      <c r="I1" s="19" t="s">
        <v>0</v>
      </c>
      <c r="J1" s="19"/>
    </row>
    <row r="2" spans="1:11" s="1" customFormat="1" ht="14.4" customHeight="1" x14ac:dyDescent="0.3">
      <c r="A2" s="4"/>
      <c r="B2" s="12" t="s">
        <v>6</v>
      </c>
      <c r="C2" s="14" t="s">
        <v>15</v>
      </c>
      <c r="D2" s="14" t="s">
        <v>4</v>
      </c>
      <c r="E2" s="13" t="s">
        <v>16</v>
      </c>
      <c r="H2" s="2"/>
      <c r="I2" s="12" t="s">
        <v>4</v>
      </c>
      <c r="J2" s="13" t="s">
        <v>11</v>
      </c>
      <c r="K2" s="2"/>
    </row>
    <row r="3" spans="1:11" s="1" customFormat="1" x14ac:dyDescent="0.3">
      <c r="A3" s="4"/>
      <c r="B3" s="7">
        <v>45348</v>
      </c>
      <c r="C3" s="7" t="s">
        <v>7</v>
      </c>
      <c r="D3" s="7" t="s">
        <v>3</v>
      </c>
      <c r="E3" s="8">
        <v>20</v>
      </c>
      <c r="F3"/>
      <c r="G3"/>
      <c r="I3" s="6" t="s">
        <v>2</v>
      </c>
      <c r="J3" s="11">
        <v>12.072727272727272</v>
      </c>
    </row>
    <row r="4" spans="1:11" s="1" customFormat="1" x14ac:dyDescent="0.3">
      <c r="A4" s="4"/>
      <c r="B4" s="7">
        <v>45351</v>
      </c>
      <c r="C4" s="7" t="s">
        <v>7</v>
      </c>
      <c r="D4" s="7" t="s">
        <v>3</v>
      </c>
      <c r="E4" s="8">
        <v>-20</v>
      </c>
      <c r="F4" s="9"/>
      <c r="G4"/>
      <c r="I4" s="6" t="s">
        <v>3</v>
      </c>
      <c r="J4" s="11">
        <v>4.1842105263157894</v>
      </c>
    </row>
    <row r="5" spans="1:11" s="1" customFormat="1" x14ac:dyDescent="0.3">
      <c r="A5" s="4"/>
      <c r="B5" s="7">
        <v>45380</v>
      </c>
      <c r="C5" s="7" t="s">
        <v>8</v>
      </c>
      <c r="D5" s="7" t="s">
        <v>2</v>
      </c>
      <c r="E5" s="8">
        <v>12</v>
      </c>
      <c r="F5" s="9"/>
      <c r="G5"/>
      <c r="I5" s="6" t="s">
        <v>5</v>
      </c>
      <c r="J5" s="11">
        <v>1</v>
      </c>
    </row>
    <row r="6" spans="1:11" s="1" customFormat="1" x14ac:dyDescent="0.3">
      <c r="A6" s="4"/>
      <c r="B6" s="7">
        <v>45382</v>
      </c>
      <c r="C6" s="7" t="s">
        <v>9</v>
      </c>
      <c r="D6" s="7" t="s">
        <v>5</v>
      </c>
      <c r="E6" s="8">
        <v>19</v>
      </c>
      <c r="F6" s="9"/>
      <c r="G6"/>
      <c r="I6"/>
      <c r="J6"/>
    </row>
    <row r="7" spans="1:11" s="1" customFormat="1" x14ac:dyDescent="0.3">
      <c r="A7" s="4"/>
      <c r="B7" s="7">
        <v>45383</v>
      </c>
      <c r="C7" s="7" t="s">
        <v>9</v>
      </c>
      <c r="D7" s="7" t="s">
        <v>5</v>
      </c>
      <c r="E7" s="8">
        <v>-19</v>
      </c>
      <c r="F7" s="10"/>
      <c r="G7"/>
      <c r="I7"/>
      <c r="J7"/>
    </row>
    <row r="8" spans="1:11" x14ac:dyDescent="0.3">
      <c r="B8" s="7">
        <v>45385</v>
      </c>
      <c r="C8" s="7" t="s">
        <v>8</v>
      </c>
      <c r="D8" s="7" t="s">
        <v>2</v>
      </c>
      <c r="E8" s="8">
        <v>-8</v>
      </c>
      <c r="F8" s="10"/>
    </row>
    <row r="9" spans="1:11" x14ac:dyDescent="0.3">
      <c r="B9" s="7">
        <v>45392</v>
      </c>
      <c r="C9" s="7" t="s">
        <v>8</v>
      </c>
      <c r="D9" s="7" t="s">
        <v>2</v>
      </c>
      <c r="E9" s="8">
        <v>-4</v>
      </c>
      <c r="F9" s="10"/>
    </row>
    <row r="10" spans="1:11" x14ac:dyDescent="0.3">
      <c r="B10" s="7">
        <v>45401</v>
      </c>
      <c r="C10" s="7" t="s">
        <v>10</v>
      </c>
      <c r="D10" s="7" t="s">
        <v>2</v>
      </c>
      <c r="E10" s="8">
        <v>20</v>
      </c>
      <c r="F10" s="10"/>
    </row>
    <row r="11" spans="1:11" x14ac:dyDescent="0.3">
      <c r="B11" s="7">
        <v>45409</v>
      </c>
      <c r="C11" s="7" t="s">
        <v>13</v>
      </c>
      <c r="D11" s="7" t="s">
        <v>2</v>
      </c>
      <c r="E11" s="8">
        <v>6</v>
      </c>
      <c r="F11" s="10"/>
      <c r="H11" s="3"/>
    </row>
    <row r="12" spans="1:11" x14ac:dyDescent="0.3">
      <c r="B12" s="7">
        <v>45409</v>
      </c>
      <c r="C12" s="7" t="s">
        <v>14</v>
      </c>
      <c r="D12" s="7" t="s">
        <v>2</v>
      </c>
      <c r="E12" s="8">
        <v>17</v>
      </c>
      <c r="F12" s="10"/>
      <c r="H12" s="1"/>
    </row>
    <row r="13" spans="1:11" x14ac:dyDescent="0.3">
      <c r="B13" s="7">
        <v>45410</v>
      </c>
      <c r="C13" s="7" t="s">
        <v>13</v>
      </c>
      <c r="D13" s="7" t="s">
        <v>2</v>
      </c>
      <c r="E13" s="8">
        <v>-6</v>
      </c>
      <c r="F13" s="10"/>
      <c r="H13" s="1"/>
    </row>
    <row r="14" spans="1:11" x14ac:dyDescent="0.3">
      <c r="B14" s="7">
        <v>45414</v>
      </c>
      <c r="C14" s="7" t="s">
        <v>10</v>
      </c>
      <c r="D14" s="7" t="s">
        <v>2</v>
      </c>
      <c r="E14" s="8">
        <v>-13</v>
      </c>
      <c r="F14" s="10"/>
      <c r="H14" s="1"/>
    </row>
    <row r="15" spans="1:11" x14ac:dyDescent="0.3">
      <c r="B15" s="7">
        <v>45417</v>
      </c>
      <c r="C15" s="7" t="s">
        <v>14</v>
      </c>
      <c r="D15" s="7" t="s">
        <v>2</v>
      </c>
      <c r="E15" s="8">
        <v>-6</v>
      </c>
      <c r="F15" s="10"/>
      <c r="H15" s="1"/>
    </row>
    <row r="16" spans="1:11" x14ac:dyDescent="0.3">
      <c r="B16" s="7">
        <v>45421</v>
      </c>
      <c r="C16" s="7" t="s">
        <v>12</v>
      </c>
      <c r="D16" s="7" t="s">
        <v>3</v>
      </c>
      <c r="E16" s="8">
        <v>18</v>
      </c>
      <c r="F16" s="10"/>
      <c r="H16" s="1"/>
    </row>
    <row r="17" spans="2:12" x14ac:dyDescent="0.3">
      <c r="B17" s="7">
        <v>45422</v>
      </c>
      <c r="C17" s="7" t="s">
        <v>14</v>
      </c>
      <c r="D17" s="7" t="s">
        <v>2</v>
      </c>
      <c r="E17" s="8">
        <v>-11</v>
      </c>
      <c r="F17" s="10"/>
      <c r="H17" s="3"/>
    </row>
    <row r="18" spans="2:12" x14ac:dyDescent="0.3">
      <c r="B18" s="7">
        <v>45422</v>
      </c>
      <c r="C18" s="7" t="s">
        <v>12</v>
      </c>
      <c r="D18" s="7" t="s">
        <v>3</v>
      </c>
      <c r="E18" s="8">
        <v>-9</v>
      </c>
      <c r="F18" s="10"/>
      <c r="H18" s="3"/>
    </row>
    <row r="19" spans="2:12" x14ac:dyDescent="0.3">
      <c r="B19" s="7">
        <v>45431</v>
      </c>
      <c r="C19" s="7" t="s">
        <v>10</v>
      </c>
      <c r="D19" s="7" t="s">
        <v>2</v>
      </c>
      <c r="E19" s="8">
        <v>-7</v>
      </c>
      <c r="F19" s="10"/>
      <c r="H19" s="3"/>
    </row>
    <row r="20" spans="2:12" x14ac:dyDescent="0.3">
      <c r="B20" s="7">
        <v>45431</v>
      </c>
      <c r="C20" s="7" t="s">
        <v>12</v>
      </c>
      <c r="D20" s="7" t="s">
        <v>3</v>
      </c>
      <c r="E20" s="8">
        <v>-9</v>
      </c>
      <c r="H20" s="3"/>
    </row>
    <row r="21" spans="2:12" x14ac:dyDescent="0.3">
      <c r="H21" s="3"/>
    </row>
    <row r="22" spans="2:12" x14ac:dyDescent="0.3">
      <c r="H22" s="3"/>
    </row>
    <row r="23" spans="2:12" x14ac:dyDescent="0.3">
      <c r="H23" s="3"/>
    </row>
    <row r="24" spans="2:12" x14ac:dyDescent="0.3">
      <c r="B24">
        <f>B20-B16</f>
        <v>10</v>
      </c>
      <c r="H24" s="3"/>
    </row>
    <row r="26" spans="2:12" x14ac:dyDescent="0.3">
      <c r="H26">
        <f>COLUMNS(_xlfn.ANCHORARRAY(H29))</f>
        <v>4</v>
      </c>
    </row>
    <row r="27" spans="2:12" x14ac:dyDescent="0.3">
      <c r="B27" s="15" t="s">
        <v>17</v>
      </c>
    </row>
    <row r="29" spans="2:12" x14ac:dyDescent="0.3">
      <c r="B29" s="18" t="s">
        <v>2</v>
      </c>
      <c r="C29" s="16" cm="1">
        <f t="array" ref="C29:F39">_xlfn._xlws.FILTER(B3:E20,_nP=B29)</f>
        <v>45380</v>
      </c>
      <c r="D29" t="str">
        <v>O02</v>
      </c>
      <c r="E29" t="str">
        <v>A</v>
      </c>
      <c r="F29">
        <v>12</v>
      </c>
      <c r="H29" t="str" cm="1">
        <f t="array" ref="H29:K29">TRANSPOSE(_xlfn.UNIQUE(_xlfn.CHOOSECOLS(_xlfn.ANCHORARRAY(C29),2)))</f>
        <v>O02</v>
      </c>
      <c r="I29" t="str">
        <v>O04</v>
      </c>
      <c r="J29" t="str">
        <v>O05</v>
      </c>
      <c r="K29" t="str">
        <v>O06</v>
      </c>
    </row>
    <row r="30" spans="2:12" x14ac:dyDescent="0.3">
      <c r="C30" s="16">
        <v>45385</v>
      </c>
      <c r="D30" t="str">
        <v>O02</v>
      </c>
      <c r="E30" t="str">
        <v>A</v>
      </c>
      <c r="F30">
        <v>-8</v>
      </c>
      <c r="G30" t="s">
        <v>18</v>
      </c>
      <c r="H30" s="16" cm="1">
        <f t="array" ref="H30:K30">_xlfn.BYCOL(_xlfn.ANCHORARRAY(H29),_xlfn.LAMBDA(_xlpm.c,_xlfn.TAKE(_xlfn._xlws.FILTER(B3:E20,(_nP=$B$29)*(_nQ&gt;0)*(C3:C20=_xlpm.c)),,1)))</f>
        <v>45380</v>
      </c>
      <c r="I30" s="16">
        <v>45401</v>
      </c>
      <c r="J30" s="16">
        <v>45409</v>
      </c>
      <c r="K30" s="16">
        <v>45409</v>
      </c>
    </row>
    <row r="31" spans="2:12" x14ac:dyDescent="0.3">
      <c r="C31" s="16">
        <v>45392</v>
      </c>
      <c r="D31" t="str">
        <v>O02</v>
      </c>
      <c r="E31" t="str">
        <v>A</v>
      </c>
      <c r="F31">
        <v>-4</v>
      </c>
      <c r="G31" t="s">
        <v>16</v>
      </c>
      <c r="H31" cm="1">
        <f t="array" ref="H31:K31">_xlfn.BYCOL(_xlfn.ANCHORARRAY($H$29),_xlfn.LAMBDA(_xlpm.c,_xlfn.TAKE(_xlfn._xlws.FILTER($B$3:$E$20,(_nP=$B$29)*(_nQ&gt;0)*($C$3:$C$20=_xlpm.c)),,-1)))</f>
        <v>12</v>
      </c>
      <c r="I31">
        <v>20</v>
      </c>
      <c r="J31">
        <v>6</v>
      </c>
      <c r="K31">
        <v>17</v>
      </c>
    </row>
    <row r="32" spans="2:12" x14ac:dyDescent="0.3">
      <c r="C32" s="16">
        <v>45401</v>
      </c>
      <c r="D32" t="str">
        <v>O04</v>
      </c>
      <c r="E32" t="str">
        <v>A</v>
      </c>
      <c r="F32">
        <v>20</v>
      </c>
      <c r="H32" cm="1">
        <f t="array" ref="H32">IFERROR(_xlfn.LET(_xlpm.z, _xlfn.CHOOSECOLS(_xlfn.DROP(_xlfn._xlws.FILTER(_nData,($C$3:$C$20=H$29)),1),{1,4}),_xlpm.d,_xlfn.TAKE(_xlpm.z,,1)-H$30,_xlpm.q,-_xlfn.TAKE(_xlpm.z,,-1),SUM(_xlpm.q*_xlpm.d)),"")</f>
        <v>88</v>
      </c>
      <c r="I32" cm="1">
        <f t="array" ref="I32">IFERROR(_xlfn.LET(_xlpm.z, _xlfn.CHOOSECOLS(_xlfn.DROP(_xlfn._xlws.FILTER(_nData,($C$3:$C$20=I$29)),1),{1,4}),_xlpm.d,_xlfn.TAKE(_xlpm.z,,1)-I$30,_xlpm.q,-_xlfn.TAKE(_xlpm.z,,-1),SUM(_xlpm.q*_xlpm.d)),"")</f>
        <v>379</v>
      </c>
      <c r="J32" cm="1">
        <f t="array" ref="J32">IFERROR(_xlfn.LET(_xlpm.z, _xlfn.CHOOSECOLS(_xlfn.DROP(_xlfn._xlws.FILTER(_nData,($C$3:$C$20=J$29)),1),{1,4}),_xlpm.d,_xlfn.TAKE(_xlpm.z,,1)-J$30,_xlpm.q,-_xlfn.TAKE(_xlpm.z,,-1),SUM(_xlpm.q*_xlpm.d)),"")</f>
        <v>6</v>
      </c>
      <c r="K32" cm="1">
        <f t="array" ref="K32">IFERROR(_xlfn.LET(_xlpm.z, _xlfn.CHOOSECOLS(_xlfn.DROP(_xlfn._xlws.FILTER(_nData,($C$3:$C$20=K$29)),1),{1,4}),_xlpm.d,_xlfn.TAKE(_xlpm.z,,1)-K$30,_xlpm.q,-_xlfn.TAKE(_xlpm.z,,-1),SUM(_xlpm.q*_xlpm.d)),"")</f>
        <v>191</v>
      </c>
      <c r="L32" s="17" cm="1">
        <f t="array" aca="1" ref="L32" ca="1">SUM(OFFSET(H32,0,0,1,$H$26)/SUM(_xlfn.ANCHORARRAY(H31)))</f>
        <v>12.072727272727272</v>
      </c>
    </row>
    <row r="33" spans="3:9" x14ac:dyDescent="0.3">
      <c r="C33" s="16">
        <v>45409</v>
      </c>
      <c r="D33" t="str">
        <v>O05</v>
      </c>
      <c r="E33" t="str">
        <v>A</v>
      </c>
      <c r="F33">
        <v>6</v>
      </c>
    </row>
    <row r="34" spans="3:9" x14ac:dyDescent="0.3">
      <c r="C34" s="16">
        <v>45409</v>
      </c>
      <c r="D34" t="str">
        <v>O06</v>
      </c>
      <c r="E34" t="str">
        <v>A</v>
      </c>
      <c r="F34">
        <v>17</v>
      </c>
    </row>
    <row r="35" spans="3:9" x14ac:dyDescent="0.3">
      <c r="C35" s="16">
        <v>45410</v>
      </c>
      <c r="D35" t="str">
        <v>O05</v>
      </c>
      <c r="E35" t="str">
        <v>A</v>
      </c>
      <c r="F35">
        <v>-6</v>
      </c>
    </row>
    <row r="36" spans="3:9" x14ac:dyDescent="0.3">
      <c r="C36" s="16">
        <v>45414</v>
      </c>
      <c r="D36" t="str">
        <v>O04</v>
      </c>
      <c r="E36" t="str">
        <v>A</v>
      </c>
      <c r="F36">
        <v>-13</v>
      </c>
    </row>
    <row r="37" spans="3:9" x14ac:dyDescent="0.3">
      <c r="C37" s="16">
        <v>45417</v>
      </c>
      <c r="D37" t="str">
        <v>O06</v>
      </c>
      <c r="E37" t="str">
        <v>A</v>
      </c>
      <c r="F37">
        <v>-6</v>
      </c>
    </row>
    <row r="38" spans="3:9" x14ac:dyDescent="0.3">
      <c r="C38" s="16">
        <v>45422</v>
      </c>
      <c r="D38" t="str">
        <v>O06</v>
      </c>
      <c r="E38" t="str">
        <v>A</v>
      </c>
      <c r="F38">
        <v>-11</v>
      </c>
    </row>
    <row r="39" spans="3:9" x14ac:dyDescent="0.3">
      <c r="C39" s="16">
        <v>45431</v>
      </c>
      <c r="D39" t="str">
        <v>O04</v>
      </c>
      <c r="E39" t="str">
        <v>A</v>
      </c>
      <c r="F39">
        <v>-7</v>
      </c>
    </row>
    <row r="42" spans="3:9" x14ac:dyDescent="0.3">
      <c r="E42" t="str" cm="1">
        <f t="array" ref="E42:F42">I2:J2</f>
        <v>Product</v>
      </c>
      <c r="F42" t="str">
        <v>AVG Delivery Time</v>
      </c>
    </row>
    <row r="43" spans="3:9" hidden="1" x14ac:dyDescent="0.3">
      <c r="F43" s="17">
        <f ca="1">L32</f>
        <v>12.072727272727272</v>
      </c>
    </row>
    <row r="44" spans="3:9" x14ac:dyDescent="0.3">
      <c r="E44" s="17" t="str" cm="1">
        <f t="array" ref="E44:E46">_xlfn._xlws.SORT(_xlfn.UNIQUE(_nP))</f>
        <v>A</v>
      </c>
      <c r="F44" s="17">
        <f t="dataTable" ref="F44:F46" dt2D="0" dtr="0" r1="B29" ca="1"/>
        <v>12.072727272727272</v>
      </c>
      <c r="H44" t="b" cm="1">
        <f t="array" ref="H44:I46">E44:F46=I3:J5</f>
        <v>1</v>
      </c>
      <c r="I44" t="b">
        <v>1</v>
      </c>
    </row>
    <row r="45" spans="3:9" x14ac:dyDescent="0.3">
      <c r="E45" s="17" t="str">
        <v>B</v>
      </c>
      <c r="F45" s="17">
        <v>4.1842105263157894</v>
      </c>
      <c r="H45" t="b">
        <v>1</v>
      </c>
      <c r="I45" t="b">
        <v>1</v>
      </c>
    </row>
    <row r="46" spans="3:9" x14ac:dyDescent="0.3">
      <c r="E46" s="17" t="str">
        <v>C</v>
      </c>
      <c r="F46" s="17">
        <v>1</v>
      </c>
      <c r="H46" t="b">
        <v>1</v>
      </c>
      <c r="I46" t="b">
        <v>1</v>
      </c>
    </row>
  </sheetData>
  <mergeCells count="2">
    <mergeCell ref="B1:E1"/>
    <mergeCell ref="I1:J1"/>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00E94F-C054-40CB-82C3-0A580ABFC2F2}">
  <dimension ref="A1:L30"/>
  <sheetViews>
    <sheetView tabSelected="1" topLeftCell="C13" workbookViewId="0">
      <selection activeCell="K25" sqref="K25"/>
    </sheetView>
  </sheetViews>
  <sheetFormatPr defaultRowHeight="14.4" x14ac:dyDescent="0.3"/>
  <cols>
    <col min="1" max="1" width="3" style="4" customWidth="1"/>
    <col min="2" max="2" width="13.6640625" bestFit="1" customWidth="1"/>
    <col min="3" max="3" width="13" customWidth="1"/>
    <col min="4" max="4" width="9.88671875" customWidth="1"/>
    <col min="5" max="5" width="10.77734375" customWidth="1"/>
    <col min="6" max="6" width="12.77734375" customWidth="1"/>
    <col min="7" max="7" width="6.21875" customWidth="1"/>
    <col min="8" max="8" width="20.88671875" customWidth="1"/>
    <col min="9" max="9" width="18.44140625" customWidth="1"/>
    <col min="10" max="10" width="16" bestFit="1" customWidth="1"/>
    <col min="11" max="11" width="9" customWidth="1"/>
  </cols>
  <sheetData>
    <row r="1" spans="1:11" s="5" customFormat="1" ht="22.5" customHeight="1" x14ac:dyDescent="0.25">
      <c r="A1" s="1"/>
      <c r="B1" s="19" t="s">
        <v>1</v>
      </c>
      <c r="C1" s="19"/>
      <c r="D1" s="19"/>
      <c r="E1" s="19"/>
      <c r="I1" s="19" t="s">
        <v>0</v>
      </c>
      <c r="J1" s="19"/>
    </row>
    <row r="2" spans="1:11" s="1" customFormat="1" ht="14.4" customHeight="1" x14ac:dyDescent="0.3">
      <c r="A2" s="4"/>
      <c r="B2" s="12" t="s">
        <v>6</v>
      </c>
      <c r="C2" s="14" t="s">
        <v>15</v>
      </c>
      <c r="D2" s="14" t="s">
        <v>4</v>
      </c>
      <c r="E2" s="13" t="s">
        <v>16</v>
      </c>
      <c r="H2" s="2"/>
      <c r="I2" s="12" t="s">
        <v>4</v>
      </c>
      <c r="J2" s="13" t="s">
        <v>11</v>
      </c>
      <c r="K2" s="2"/>
    </row>
    <row r="3" spans="1:11" s="1" customFormat="1" x14ac:dyDescent="0.3">
      <c r="A3" s="4"/>
      <c r="B3" s="7">
        <v>45348</v>
      </c>
      <c r="C3" s="7" t="s">
        <v>7</v>
      </c>
      <c r="D3" s="7" t="s">
        <v>3</v>
      </c>
      <c r="E3" s="8">
        <v>20</v>
      </c>
      <c r="F3"/>
      <c r="G3"/>
      <c r="I3" s="6" t="s">
        <v>2</v>
      </c>
      <c r="J3" s="11">
        <v>12.072727272727272</v>
      </c>
    </row>
    <row r="4" spans="1:11" s="1" customFormat="1" x14ac:dyDescent="0.3">
      <c r="A4" s="4"/>
      <c r="B4" s="7">
        <v>45351</v>
      </c>
      <c r="C4" s="7" t="s">
        <v>7</v>
      </c>
      <c r="D4" s="7" t="s">
        <v>3</v>
      </c>
      <c r="E4" s="8">
        <v>-20</v>
      </c>
      <c r="F4" s="9"/>
      <c r="G4"/>
      <c r="I4" s="6" t="s">
        <v>3</v>
      </c>
      <c r="J4" s="11">
        <v>4.1842105263157894</v>
      </c>
    </row>
    <row r="5" spans="1:11" s="1" customFormat="1" x14ac:dyDescent="0.3">
      <c r="A5" s="4"/>
      <c r="B5" s="7">
        <v>45380</v>
      </c>
      <c r="C5" s="7" t="s">
        <v>8</v>
      </c>
      <c r="D5" s="7" t="s">
        <v>2</v>
      </c>
      <c r="E5" s="8">
        <v>12</v>
      </c>
      <c r="F5" s="9"/>
      <c r="G5"/>
      <c r="I5" s="6" t="s">
        <v>5</v>
      </c>
      <c r="J5" s="11">
        <v>1</v>
      </c>
    </row>
    <row r="6" spans="1:11" s="1" customFormat="1" x14ac:dyDescent="0.3">
      <c r="A6" s="4"/>
      <c r="B6" s="7">
        <v>45382</v>
      </c>
      <c r="C6" s="7" t="s">
        <v>9</v>
      </c>
      <c r="D6" s="7" t="s">
        <v>5</v>
      </c>
      <c r="E6" s="8">
        <v>19</v>
      </c>
      <c r="F6" s="9"/>
      <c r="G6"/>
      <c r="I6"/>
      <c r="J6"/>
    </row>
    <row r="7" spans="1:11" s="1" customFormat="1" x14ac:dyDescent="0.3">
      <c r="A7" s="4"/>
      <c r="B7" s="7">
        <v>45383</v>
      </c>
      <c r="C7" s="7" t="s">
        <v>9</v>
      </c>
      <c r="D7" s="7" t="s">
        <v>5</v>
      </c>
      <c r="E7" s="8">
        <v>-19</v>
      </c>
      <c r="F7" s="10"/>
      <c r="G7"/>
      <c r="I7"/>
      <c r="J7"/>
    </row>
    <row r="8" spans="1:11" x14ac:dyDescent="0.3">
      <c r="B8" s="7">
        <v>45385</v>
      </c>
      <c r="C8" s="7" t="s">
        <v>8</v>
      </c>
      <c r="D8" s="7" t="s">
        <v>2</v>
      </c>
      <c r="E8" s="8">
        <v>-8</v>
      </c>
      <c r="F8" s="10"/>
    </row>
    <row r="9" spans="1:11" x14ac:dyDescent="0.3">
      <c r="B9" s="7">
        <v>45392</v>
      </c>
      <c r="C9" s="7" t="s">
        <v>8</v>
      </c>
      <c r="D9" s="7" t="s">
        <v>2</v>
      </c>
      <c r="E9" s="8">
        <v>-4</v>
      </c>
      <c r="F9" s="10"/>
    </row>
    <row r="10" spans="1:11" x14ac:dyDescent="0.3">
      <c r="B10" s="7">
        <v>45401</v>
      </c>
      <c r="C10" s="7" t="s">
        <v>10</v>
      </c>
      <c r="D10" s="7" t="s">
        <v>2</v>
      </c>
      <c r="E10" s="8">
        <v>20</v>
      </c>
      <c r="F10" s="10"/>
      <c r="H10" s="1" cm="1">
        <f t="array" ref="H10:H11">fx(B3:E20,"A","O02")</f>
        <v>88</v>
      </c>
    </row>
    <row r="11" spans="1:11" x14ac:dyDescent="0.3">
      <c r="B11" s="7">
        <v>45409</v>
      </c>
      <c r="C11" s="7" t="s">
        <v>13</v>
      </c>
      <c r="D11" s="7" t="s">
        <v>2</v>
      </c>
      <c r="E11" s="8">
        <v>6</v>
      </c>
      <c r="F11" s="10"/>
      <c r="H11" s="1">
        <v>12</v>
      </c>
    </row>
    <row r="12" spans="1:11" x14ac:dyDescent="0.3">
      <c r="B12" s="7">
        <v>45409</v>
      </c>
      <c r="C12" s="7" t="s">
        <v>14</v>
      </c>
      <c r="D12" s="7" t="s">
        <v>2</v>
      </c>
      <c r="E12" s="8">
        <v>17</v>
      </c>
      <c r="F12" s="10"/>
      <c r="H12" s="1"/>
    </row>
    <row r="13" spans="1:11" x14ac:dyDescent="0.3">
      <c r="B13" s="7">
        <v>45410</v>
      </c>
      <c r="C13" s="7" t="s">
        <v>13</v>
      </c>
      <c r="D13" s="7" t="s">
        <v>2</v>
      </c>
      <c r="E13" s="8">
        <v>-6</v>
      </c>
      <c r="F13" s="10"/>
      <c r="H13" s="1" cm="1">
        <f t="array" ref="H13:H14">_xlfn.LAMBDA(_xlpm.tbl,_xlpm.pdt,_xlpm.od,
    _xlfn.LET(
        _xlpm.ff, _xlfn._xlws.FILTER(_xlpm.tbl, (_xlfn.CHOOSECOLS(_xlpm.tbl, 3) = _xlpm.pdt) * (_xlfn.CHOOSECOLS(_xlpm.tbl, 2) = _xlpm.od)),
        _xlpm.fff, _xlfn.DROP(_xlpm.ff,1),
        _xlpm.ref,INDEX(_xlpm.ff,1,1),_xlpm.qref, INDEX(_xlpm.ff,1,4),
        _xlpm.days, _xlfn.TAKE(_xlpm.fff,,1)-_xlpm.ref,_xlpm.qnt,-_xlfn.TAKE(_xlpm.fff,,-1),
        _xlfn.VSTACK(SUM(_xlpm.days*_xlpm.qnt),SUM(_xlpm.qnt))
    )
)(B3:E20, "A", "O02")</f>
        <v>88</v>
      </c>
    </row>
    <row r="14" spans="1:11" x14ac:dyDescent="0.3">
      <c r="B14" s="7">
        <v>45414</v>
      </c>
      <c r="C14" s="7" t="s">
        <v>10</v>
      </c>
      <c r="D14" s="7" t="s">
        <v>2</v>
      </c>
      <c r="E14" s="8">
        <v>-13</v>
      </c>
      <c r="F14" s="10"/>
      <c r="H14" s="1">
        <v>12</v>
      </c>
    </row>
    <row r="15" spans="1:11" x14ac:dyDescent="0.3">
      <c r="B15" s="7">
        <v>45417</v>
      </c>
      <c r="C15" s="7" t="s">
        <v>14</v>
      </c>
      <c r="D15" s="7" t="s">
        <v>2</v>
      </c>
      <c r="E15" s="8">
        <v>-6</v>
      </c>
      <c r="F15" s="10"/>
      <c r="H15" s="1"/>
    </row>
    <row r="16" spans="1:11" x14ac:dyDescent="0.3">
      <c r="B16" s="7">
        <v>45421</v>
      </c>
      <c r="C16" s="7" t="s">
        <v>12</v>
      </c>
      <c r="D16" s="7" t="s">
        <v>3</v>
      </c>
      <c r="E16" s="8">
        <v>18</v>
      </c>
      <c r="F16" s="10"/>
      <c r="H16" s="1"/>
    </row>
    <row r="17" spans="2:12" x14ac:dyDescent="0.3">
      <c r="B17" s="7">
        <v>45422</v>
      </c>
      <c r="C17" s="7" t="s">
        <v>14</v>
      </c>
      <c r="D17" s="7" t="s">
        <v>2</v>
      </c>
      <c r="E17" s="8">
        <v>-11</v>
      </c>
      <c r="F17" s="10"/>
      <c r="H17" s="12" t="str" cm="1">
        <f t="array" ref="H17:I20">_xlfn.LET(
_xlpm.tb, B3:E20,
_xlpm.p, _xlfn._xlws.SORT(_xlfn.UNIQUE(D3:D20)),
_xlpm.fy, _xlfn.LAMBDA(_xlpm.pa,
           _xlfn.LET(
           _xlpm.oi,_xlfn.UNIQUE(_xlfn.CHOOSECOLS(_xlfn._xlws.FILTER(_xlpm.tb,D3:D20=_xlpm.pa),2)),
           _xlpm.za,_xlfn.DROP(_xlfn.REDUCE("",_xlpm.oi,_xlfn.LAMBDA(_xlpm.a,_xlpm.v,_xlfn.HSTACK(_xlpm.a,fx(_xlpm.tb,_xlpm.pa,_xlpm.v)))),,1),
           SUM(_xlfn.TAKE(_xlpm.za,1))/SUM(_xlfn.TAKE(_xlpm.za,-1)))),
_xlfn.VSTACK(I2:J2,_xlfn.HSTACK(_xlpm.p,_xlfn.DROP(_xlfn.REDUCE("",_xlpm.p, _xlfn.LAMBDA(_xlpm.a,_xlpm.v,_xlfn.VSTACK(_xlpm.a,_xlpm.fy(_xlpm.v)))),1)))
)</f>
        <v>Product</v>
      </c>
      <c r="I17" s="13" t="str">
        <v>AVG Delivery Time</v>
      </c>
    </row>
    <row r="18" spans="2:12" x14ac:dyDescent="0.3">
      <c r="B18" s="7">
        <v>45422</v>
      </c>
      <c r="C18" s="7" t="s">
        <v>12</v>
      </c>
      <c r="D18" s="7" t="s">
        <v>3</v>
      </c>
      <c r="E18" s="8">
        <v>-9</v>
      </c>
      <c r="F18" s="10"/>
      <c r="H18" s="6" t="str">
        <v>A</v>
      </c>
      <c r="I18" s="11">
        <v>12.072727272727272</v>
      </c>
      <c r="K18" t="b" cm="1">
        <f t="array" ref="K18:L20">I3:J5=H18:I20</f>
        <v>1</v>
      </c>
      <c r="L18" t="b">
        <v>1</v>
      </c>
    </row>
    <row r="19" spans="2:12" x14ac:dyDescent="0.3">
      <c r="B19" s="7">
        <v>45431</v>
      </c>
      <c r="C19" s="7" t="s">
        <v>10</v>
      </c>
      <c r="D19" s="7" t="s">
        <v>2</v>
      </c>
      <c r="E19" s="8">
        <v>-7</v>
      </c>
      <c r="F19" s="10"/>
      <c r="H19" s="6" t="str">
        <v>B</v>
      </c>
      <c r="I19" s="11">
        <v>4.1842105263157894</v>
      </c>
      <c r="K19" t="b">
        <v>1</v>
      </c>
      <c r="L19" t="b">
        <v>1</v>
      </c>
    </row>
    <row r="20" spans="2:12" x14ac:dyDescent="0.3">
      <c r="B20" s="7">
        <v>45431</v>
      </c>
      <c r="C20" s="7" t="s">
        <v>12</v>
      </c>
      <c r="D20" s="7" t="s">
        <v>3</v>
      </c>
      <c r="E20" s="8">
        <v>-9</v>
      </c>
      <c r="H20" s="6" t="str">
        <v>C</v>
      </c>
      <c r="I20" s="11">
        <v>1</v>
      </c>
      <c r="K20" t="b">
        <v>1</v>
      </c>
      <c r="L20" t="b">
        <v>1</v>
      </c>
    </row>
    <row r="21" spans="2:12" x14ac:dyDescent="0.3">
      <c r="H21" s="3"/>
    </row>
    <row r="22" spans="2:12" x14ac:dyDescent="0.3">
      <c r="H22" s="3"/>
    </row>
    <row r="23" spans="2:12" x14ac:dyDescent="0.3">
      <c r="H23" s="3"/>
    </row>
    <row r="24" spans="2:12" x14ac:dyDescent="0.3">
      <c r="H24" s="3"/>
    </row>
    <row r="25" spans="2:12" x14ac:dyDescent="0.3">
      <c r="G25" t="s">
        <v>19</v>
      </c>
    </row>
    <row r="27" spans="2:12" x14ac:dyDescent="0.3">
      <c r="H27" s="12" t="str" cm="1">
        <f t="array" ref="H27:I30">_xlfn.LET(
     _xlpm.tb, B3:E20,
     _xlpm.p, _xlfn._xlws.SORT(_xlfn.UNIQUE(D3:D20)),
     _xlpm.fz, _xlfn.LAMBDA(_xlpm.tbl,_xlpm.pdt,_xlpm.od,
           _xlfn.LET(_xlpm.ff,_xlfn._xlws.FILTER(_xlpm.tbl,(_xlfn.CHOOSECOLS(_xlpm.tbl,3)=_xlpm.pdt)*(_xlfn.CHOOSECOLS(_xlpm.tbl,2)=_xlpm.od)),
               _xlpm.fff,_xlfn.DROP(_xlpm.ff,1),_xlpm.ref,INDEX(_xlpm.ff,1,1),
               _xlpm.qref,INDEX(_xlpm.ff,1,4),
               _xlpm.days,_xlfn.TAKE(_xlpm.fff,,1)-_xlpm.ref,
               _xlpm.qnt,-_xlfn.TAKE(_xlpm.fff,,-1),
              _xlfn.VSTACK(SUM(_xlpm.days*_xlpm.qnt),SUM(_xlpm.qnt)))
               ),
     _xlpm.fy, _xlfn.LAMBDA(_xlpm.pa,_xlfn.LET(_xlpm.oi,_xlfn.UNIQUE(_xlfn.CHOOSECOLS(_xlfn._xlws.FILTER(_xlpm.tb,D3:D20=_xlpm.pa),2)),
                       _xlpm.za,_xlfn.DROP(_xlfn.REDUCE("",_xlpm.oi,_xlfn.LAMBDA(_xlpm.a,_xlpm.v,_xlfn.HSTACK(_xlpm.a,_xlpm.fz(_xlpm.tb,_xlpm.pa,_xlpm.v)))),,1),
                       SUM(_xlfn.TAKE(_xlpm.za,1))/SUM(_xlfn.TAKE(_xlpm.za,-1)))),
                _xlfn.VSTACK(I2:J2,_xlfn.HSTACK(_xlpm.p,_xlfn.DROP(_xlfn.REDUCE("",_xlpm.p, _xlfn.LAMBDA(_xlpm.a,_xlpm.v,_xlfn.VSTACK(_xlpm.a,_xlpm.fy(_xlpm.v)))),1)))
)</f>
        <v>Product</v>
      </c>
      <c r="I27" s="13" t="str">
        <v>AVG Delivery Time</v>
      </c>
    </row>
    <row r="28" spans="2:12" x14ac:dyDescent="0.3">
      <c r="H28" s="6" t="str">
        <v>A</v>
      </c>
      <c r="I28" s="11">
        <v>12.072727272727272</v>
      </c>
    </row>
    <row r="29" spans="2:12" x14ac:dyDescent="0.3">
      <c r="H29" s="6" t="str">
        <v>B</v>
      </c>
      <c r="I29" s="11">
        <v>4.1842105263157894</v>
      </c>
    </row>
    <row r="30" spans="2:12" x14ac:dyDescent="0.3">
      <c r="H30" s="6" t="str">
        <v>C</v>
      </c>
      <c r="I30" s="11">
        <v>1</v>
      </c>
    </row>
  </sheetData>
  <mergeCells count="2">
    <mergeCell ref="B1:E1"/>
    <mergeCell ref="I1:J1"/>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AFEJSONBlob xmlns="http://schemas.advancedformulaenvironment.officeapps.live.com/afejsonblob/1.0">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F0ALAAiAHAAcgBvAGoAZQBjAHQATgBhAG0AZQBzACIAOgBbAF0ALAAiAGwAbwBjAGEAbABlACIAOgB7ACIAbABpAHMAdABTAGUAcABhAHIAYQB0AG8AcgAiADoAIgAsACIALAAiAHIAbwB3AFMAZQBwAGEAcgBhAHQAbwByACIAOgAiADsAIgAsACIAYwBvAGwAdQBtAG4AUwBlAHAAYQByAGEAdABvAHIAIgA6ACIALAAiACwAIgB0AGgAbwB1AHMAYQBuAGQAcwBTAGUAcABhAHIAYQB0AG8AcgAiADoAIgAsACIALAAiAHQAaABvAHUAcwBhAG4AZABzAFAAbwBzAGkAdABpAG8AbgBzACIAOgBbADMAXQAsACIAZABlAGMAaQBtAGEAbABTAGUAcABhAHIAYQB0AG8AcgAiADoAIgAuACIALAAiAGQAYQB0AGUATwByAGQAZQByACIAOgAiAEQATQBZACIALAAiAGMAdQByAHIAZQBuAGMAeQBTAHkAbQBiAG8AbAAiADoAIgAk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cwB0AGEAdABlAG0AZQBuAHQAUwBlAHAAYQByAGEAdABvAHIAIgA6ACIAOwAiACwAIgBsAG8AYwBhAGwAZQBOAGEAbQBlACIAOgAiAGUAbgAtAHUAcwAiAH0AfQA=</AFEJSONBlob>
</file>

<file path=customXml/itemProps1.xml><?xml version="1.0" encoding="utf-8"?>
<ds:datastoreItem xmlns:ds="http://schemas.openxmlformats.org/officeDocument/2006/customXml" ds:itemID="{859F3DFE-C547-4E3F-B643-D0AF48BAF911}">
  <ds:schemaRefs>
    <ds:schemaRef ds:uri="http://schemas.advancedformulaenvironment.officeapps.live.com/afejsonblob/1.0"/>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Original</vt:lpstr>
      <vt:lpstr>EDA</vt:lpstr>
      <vt:lpstr>MySingleFunction</vt:lpstr>
      <vt:lpstr>_nData</vt:lpstr>
      <vt:lpstr>_nP</vt:lpstr>
      <vt:lpstr>_nQ</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Omid Motamedisedeh</dc:creator>
  <cp:lastModifiedBy>Mark Biegert</cp:lastModifiedBy>
  <cp:lastPrinted>2024-01-31T23:46:52Z</cp:lastPrinted>
  <dcterms:created xsi:type="dcterms:W3CDTF">2015-06-05T18:17:20Z</dcterms:created>
  <dcterms:modified xsi:type="dcterms:W3CDTF">2024-07-01T13:25:57Z</dcterms:modified>
</cp:coreProperties>
</file>