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6.xml" ContentType="application/vnd.openxmlformats-officedocument.spreadsheetml.table+xml"/>
  <Override PartName="/xl/drawings/drawing1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2"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14" documentId="13_ncr:1_{2B7BE907-C94C-4DA9-999B-64A4F26CBBD2}" xr6:coauthVersionLast="47" xr6:coauthVersionMax="47" xr10:uidLastSave="{A4C67C3F-4872-49CA-8354-D7F7AC03918F}"/>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Updated-Lake-Depth-Data"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5" r:id="rId36"/>
    <pivotCache cacheId="6" r:id="rId37"/>
    <pivotCache cacheId="7"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3" i="33" l="1"/>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51" i="29"/>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0"/>
        </ext>
      </extLst>
    </bk>
    <bk>
      <extLst>
        <ext uri="{3e2802c4-a4d2-4d8b-9148-e3be6c30e623}">
          <xlrd:rvb i="3"/>
        </ext>
      </extLst>
    </bk>
    <bk>
      <extLst>
        <ext uri="{3e2802c4-a4d2-4d8b-9148-e3be6c30e623}">
          <xlrd:rvb i="4"/>
        </ext>
      </extLst>
    </bk>
    <bk>
      <extLst>
        <ext uri="{3e2802c4-a4d2-4d8b-9148-e3be6c30e623}">
          <xlrd:rvb i="8"/>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<sst xmlns="http://schemas.openxmlformats.org/spreadsheetml/2006/main" count="6647" uniqueCount="3039">
  <si>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</si>
  <si>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</si>
  <si>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</si>
  <si>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</si>
  <si>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</si>
  <si>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</si>
  <si>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</si>
  <si>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</si>
  <si>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</si>
  <si>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</si>
  <si>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</si>
  <si>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</si>
  <si>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</si>
  <si>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</si>
  <si>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</si>
  <si>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</si>
  <si>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</si>
  <si>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</si>
  <si>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</si>
  <si>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</si>
  <si>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</si>
  <si>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</si>
  <si>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</si>
  <si>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</si>
  <si>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</si>
  <si>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</si>
  <si>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</si>
  <si>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</si>
  <si>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</si>
  <si>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</si>
  <si>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</si>
  <si>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</si>
  <si>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</si>
  <si>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</si>
  <si>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</si>
  <si>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</si>
  <si>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</si>
  <si>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</si>
  <si>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</si>
  <si>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</si>
  <si>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</si>
  <si>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</si>
  <si>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</si>
  <si>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</si>
  <si>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</si>
  <si>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</si>
  <si>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</si>
  <si>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</si>
  <si>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</si>
  <si>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</si>
  <si>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</si>
  <si>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</si>
  <si>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</si>
  <si>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</si>
  <si>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</si>
  <si>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</si>
  <si>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</si>
  <si>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</si>
  <si>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</si>
  <si>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</si>
  <si>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</si>
  <si>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</si>
  <si>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</si>
  <si>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</si>
  <si>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</si>
  <si>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</si>
  <si>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</si>
  <si>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</si>
  <si>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</si>
  <si>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</si>
  <si>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</si>
  <si>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</si>
  <si>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</si>
  <si>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</si>
  <si>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</si>
  <si>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</si>
  <si>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</si>
  <si>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</si>
  <si>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</si>
  <si>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</si>
  <si>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</si>
  <si>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</si>
  <si>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</si>
  <si>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</si>
  <si>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</si>
  <si>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</si>
  <si>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</si>
  <si>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</si>
  <si>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</si>
  <si>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</si>
  <si>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</si>
  <si>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</si>
  <si>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</si>
  <si>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</si>
  <si>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</si>
  <si>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</si>
  <si>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</si>
  <si>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</si>
  <si>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</si>
  <si>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</si>
  <si>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</si>
  <si>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</si>
  <si>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</si>
  <si>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</si>
  <si>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</si>
  <si>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</si>
  <si>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</si>
  <si>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</si>
  <si>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</si>
  <si>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</si>
  <si>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</si>
  <si>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</si>
  <si>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</si>
  <si>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</si>
  <si>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</si>
  <si>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</si>
  <si>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</si>
  <si>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</si>
  <si>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</si>
  <si>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</si>
  <si>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</si>
  <si>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</si>
  <si>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</si>
  <si>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</si>
  <si>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</si>
  <si>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</si>
  <si>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</si>
  <si>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</si>
  <si>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</si>
  <si>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</si>
  <si>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</si>
  <si>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</si>
  <si>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</si>
  <si>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</si>
  <si>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</si>
  <si>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</si>
  <si>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</si>
  <si>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</si>
  <si>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</si>
  <si>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</si>
  <si>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</si>
  <si>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</si>
  <si>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</si>
  <si>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</si>
  <si>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</si>
  <si>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</si>
  <si>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</si>
  <si>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</si>
  <si>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</si>
  <si>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</si>
  <si>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</si>
  <si>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</si>
  <si>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</si>
  <si>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</si>
  <si>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</si>
  <si>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</si>
  <si>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</si>
  <si>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</si>
  <si>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</si>
  <si>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</si>
  <si>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</si>
  <si>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</si>
  <si>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</si>
  <si>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</si>
  <si>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</si>
  <si>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</si>
  <si>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</si>
  <si>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</si>
  <si>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</si>
  <si>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</si>
  <si>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</si>
  <si>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</si>
  <si>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</si>
  <si>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</si>
  <si>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</si>
  <si>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</si>
  <si>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</si>
  <si>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</si>
  <si>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</si>
  <si>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</si>
  <si>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</si>
  <si>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</si>
  <si>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</si>
  <si>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</si>
  <si>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</si>
  <si>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</si>
  <si>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</si>
  <si>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</si>
  <si>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</si>
  <si>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</si>
  <si>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</si>
  <si>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</si>
  <si>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</si>
  <si>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</si>
  <si>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</si>
  <si>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</si>
  <si>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</si>
  <si>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</si>
  <si>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</si>
  <si>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</si>
  <si>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</si>
  <si>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</si>
  <si>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</si>
  <si>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</si>
  <si>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</si>
  <si>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</si>
  <si>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</si>
  <si>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</si>
  <si>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</si>
  <si>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</si>
  <si>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</si>
  <si>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</si>
  <si>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</si>
  <si>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</si>
  <si>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</si>
  <si>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</si>
  <si>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</si>
  <si>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</si>
  <si>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</si>
  <si>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</si>
  <si>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</si>
  <si>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</si>
  <si>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</si>
  <si>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</si>
  <si>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</si>
  <si>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</si>
  <si>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</si>
  <si>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</si>
  <si>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</si>
  <si>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</si>
  <si>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</si>
  <si>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</si>
  <si>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</si>
  <si>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</si>
  <si>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</si>
  <si>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</si>
  <si>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</si>
  <si>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</si>
  <si>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</si>
  <si>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</si>
  <si>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</si>
  <si>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</si>
  <si>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</si>
  <si>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</si>
  <si>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</si>
  <si>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</si>
  <si>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</si>
  <si>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</si>
  <si>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</si>
  <si>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</si>
  <si>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</si>
  <si>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</si>
  <si>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</si>
  <si>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</si>
  <si>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</si>
  <si>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</si>
  <si>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</si>
  <si>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</si>
  <si>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</si>
  <si>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</si>
  <si>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</si>
  <si>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</si>
  <si>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</si>
  <si>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</si>
  <si>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</si>
  <si>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</si>
  <si>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</si>
  <si>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</si>
  <si>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</si>
  <si>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</si>
  <si>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</si>
  <si>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</si>
  <si>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</si>
  <si>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</si>
  <si>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</si>
  <si>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</si>
  <si>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</si>
  <si>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</si>
  <si>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</si>
  <si>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</si>
  <si>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</si>
  <si>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</si>
  <si>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</si>
  <si>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</si>
  <si>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</si>
  <si>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</si>
  <si>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</si>
  <si>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</si>
  <si>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</si>
  <si>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</si>
  <si>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</si>
  <si>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</si>
  <si>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</si>
  <si>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</si>
  <si>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</si>
  <si>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</si>
  <si>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</si>
  <si>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</si>
  <si>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</si>
  <si>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</si>
  <si>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</si>
  <si>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</si>
  <si>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</si>
  <si>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</si>
  <si>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</si>
  <si>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</si>
  <si>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</si>
  <si>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</si>
  <si>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</si>
  <si>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</si>
  <si>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</si>
  <si>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</si>
  <si>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</si>
  <si>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</si>
  <si>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</si>
  <si>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</si>
  <si>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</si>
  <si>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</si>
  <si>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</si>
  <si>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</si>
  <si>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</si>
  <si>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</si>
  <si>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</si>
  <si>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</si>
  <si>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</si>
  <si>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</si>
  <si>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</si>
  <si>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</si>
  <si>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</si>
  <si>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</si>
  <si>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</si>
  <si>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</si>
  <si>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</si>
  <si>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</si>
  <si>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</si>
  <si>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</si>
  <si>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</si>
  <si>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</si>
  <si>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</si>
  <si>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</si>
  <si>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</si>
  <si>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</si>
  <si>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</si>
  <si>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</si>
  <si>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</si>
  <si>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</si>
  <si>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</si>
  <si>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</si>
  <si>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</si>
  <si>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</si>
  <si>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</si>
  <si>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</si>
  <si>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</si>
  <si>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</si>
  <si>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</si>
  <si>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</si>
  <si>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</si>
  <si>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</si>
  <si>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</si>
  <si>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</si>
  <si>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</si>
  <si>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</si>
  <si>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</si>
  <si>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</si>
  <si>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</si>
  <si>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</si>
  <si>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</si>
  <si>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</si>
  <si>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</si>
  <si>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</si>
  <si>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</si>
  <si>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</si>
  <si>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</si>
  <si>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</si>
  <si>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</si>
  <si>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</si>
  <si>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</si>
  <si>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</si>
  <si>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</si>
  <si>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</si>
  <si>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</si>
  <si>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</si>
  <si>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</si>
  <si>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</si>
  <si>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</si>
  <si>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</si>
  <si>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</si>
  <si>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</si>
  <si>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</si>
  <si>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</si>
  <si>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</si>
  <si>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</si>
  <si>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</si>
  <si>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</si>
  <si>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</si>
  <si>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</si>
  <si>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</si>
  <si>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</si>
  <si>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</si>
  <si>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</si>
  <si>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</si>
  <si>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</si>
  <si>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</si>
  <si>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</si>
  <si>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</si>
  <si>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</si>
  <si>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</si>
  <si>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</si>
  <si>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</si>
  <si>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</si>
  <si>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</si>
  <si>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</si>
  <si>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</si>
  <si>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</si>
  <si>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</si>
  <si>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</si>
  <si>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</si>
  <si>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</si>
  <si>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</si>
  <si>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</si>
  <si>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</si>
  <si>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</si>
  <si>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</si>
  <si>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</si>
  <si>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</si>
  <si>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</si>
  <si>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</si>
  <si>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</si>
  <si>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</si>
  <si>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</si>
  <si>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</si>
  <si>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</si>
  <si>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</si>
  <si>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</si>
  <si>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</si>
  <si>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</si>
  <si>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</si>
  <si>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</si>
  <si>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</si>
  <si>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</si>
  <si>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</si>
  <si>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</si>
  <si>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</si>
  <si>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</si>
  <si>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</si>
  <si>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</si>
  <si>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</si>
  <si>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</si>
  <si>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</si>
  <si>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</si>
  <si>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</si>
  <si>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</si>
  <si>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</si>
  <si>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</si>
  <si>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</si>
  <si>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</si>
  <si>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</si>
  <si>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</si>
  <si>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</si>
  <si>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</si>
  <si>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</si>
  <si>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</si>
  <si>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</si>
  <si>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</si>
  <si>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</si>
  <si>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</si>
  <si>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</si>
  <si>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</si>
  <si>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</si>
  <si>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</si>
  <si>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</si>
  <si>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</si>
  <si>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</si>
  <si>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</si>
  <si>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</si>
  <si>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</si>
  <si>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</si>
  <si>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</si>
  <si>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</si>
  <si>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</si>
  <si>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</si>
  <si>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</si>
  <si>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</si>
  <si>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</si>
  <si>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</si>
  <si>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</si>
  <si>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</si>
  <si>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</si>
  <si>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</si>
  <si>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</si>
  <si>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</si>
  <si>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</si>
  <si>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</si>
  <si>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</si>
  <si>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</si>
  <si>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</si>
  <si>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</si>
  <si>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</si>
  <si>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</si>
  <si>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</si>
  <si>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</si>
  <si>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</si>
  <si>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</si>
  <si>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</si>
  <si>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</si>
  <si>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</si>
  <si>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</si>
  <si>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</si>
  <si>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</si>
  <si>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</si>
  <si>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</si>
  <si>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</si>
  <si>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</si>
  <si>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</si>
  <si>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</si>
  <si>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</si>
  <si>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</si>
  <si>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</si>
  <si>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</si>
  <si>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</si>
  <si>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</si>
  <si>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</si>
  <si>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</si>
  <si>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</si>
  <si>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</si>
  <si>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</si>
  <si>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</si>
  <si>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</si>
  <si>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</si>
  <si>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</si>
  <si>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</si>
  <si>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</si>
  <si>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</si>
  <si>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</si>
  <si>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</si>
  <si>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</si>
  <si>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</si>
  <si>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</si>
  <si>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</si>
  <si>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</si>
  <si>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</si>
  <si>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</si>
  <si>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</si>
  <si>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</si>
  <si>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</si>
  <si>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</si>
  <si>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</si>
  <si>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</si>
  <si>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</si>
  <si>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</si>
  <si>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</si>
  <si>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</si>
  <si>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</si>
  <si>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</si>
  <si>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</si>
  <si>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</si>
  <si>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</si>
  <si>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</si>
  <si>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</si>
  <si>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</si>
  <si>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</si>
  <si>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</si>
  <si>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</si>
  <si>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</si>
  <si>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</si>
  <si>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</si>
  <si>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</si>
  <si>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</si>
  <si>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</si>
  <si>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</si>
  <si>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</si>
  <si>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</si>
  <si>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</si>
  <si>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</si>
  <si>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</si>
  <si>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</si>
  <si>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</si>
  <si>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</si>
  <si>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</si>
  <si>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</si>
  <si>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</si>
  <si>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</si>
  <si>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</si>
  <si>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</si>
  <si>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</si>
  <si>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</si>
  <si>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</si>
  <si>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</si>
  <si>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</si>
  <si>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</si>
  <si>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</si>
  <si>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</si>
  <si>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</si>
  <si>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</si>
  <si>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</si>
  <si>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</si>
  <si>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</si>
  <si>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</si>
  <si>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</si>
  <si>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</si>
  <si>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</si>
  <si>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</si>
  <si>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</si>
  <si>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</si>
  <si>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</si>
  <si>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</si>
  <si>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</si>
  <si>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</si>
  <si>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</si>
  <si>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</si>
  <si>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</si>
  <si>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</si>
  <si>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</si>
  <si>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</si>
  <si>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</si>
  <si>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</si>
  <si>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</si>
  <si>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</si>
  <si>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</si>
  <si>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</si>
  <si>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</si>
  <si>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</si>
  <si>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</si>
  <si>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</si>
  <si>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</si>
  <si>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</si>
  <si>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</si>
  <si>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</si>
  <si>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</si>
  <si>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</si>
  <si>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</si>
  <si>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</si>
  <si>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</si>
  <si>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</si>
  <si>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</si>
  <si>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</si>
  <si>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</si>
  <si>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</si>
  <si>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</si>
  <si>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</si>
  <si>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</si>
  <si>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</si>
  <si>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</si>
  <si>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</si>
  <si>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</si>
  <si>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</si>
  <si>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</si>
  <si>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</si>
  <si>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</si>
  <si>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</si>
  <si>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</si>
  <si>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</si>
  <si>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</si>
  <si>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</si>
  <si>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</si>
  <si>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</si>
  <si>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</si>
  <si>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</si>
  <si>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</si>
  <si>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</si>
  <si>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</si>
  <si>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</si>
  <si>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</si>
  <si>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</si>
  <si>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</si>
  <si>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</si>
  <si>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</si>
  <si>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</si>
  <si>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</si>
  <si>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</si>
  <si>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</si>
  <si>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</si>
  <si>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</si>
  <si>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</si>
  <si>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</si>
  <si>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</si>
  <si>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</si>
  <si>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</si>
  <si>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</si>
  <si>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</si>
  <si>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</si>
  <si>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</si>
  <si>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</si>
  <si>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</si>
  <si>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</si>
  <si>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</si>
  <si>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</si>
  <si>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</si>
  <si>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</si>
  <si>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</si>
  <si>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</si>
  <si>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</si>
  <si>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</si>
  <si>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</si>
  <si>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</si>
  <si>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</si>
  <si>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</si>
  <si>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</si>
  <si>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</si>
  <si>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</si>
  <si>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</si>
  <si>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</si>
  <si>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</si>
  <si>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</si>
  <si>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</si>
  <si>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</si>
  <si>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</si>
  <si>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</si>
  <si>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</si>
  <si>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</si>
  <si>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</si>
  <si>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</si>
  <si>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</si>
  <si>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</si>
  <si>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</si>
  <si>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</si>
  <si>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</si>
  <si>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</si>
  <si>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</si>
  <si>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</si>
  <si>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</si>
  <si>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</si>
  <si>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</si>
  <si>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</si>
  <si>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</si>
  <si>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</si>
  <si>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</si>
  <si>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</si>
  <si>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</si>
  <si>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</si>
  <si>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</si>
  <si>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</si>
  <si>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</si>
  <si>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</si>
  <si>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</si>
  <si>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</si>
  <si>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</si>
  <si>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</si>
  <si>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</si>
  <si>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</si>
  <si>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</si>
  <si>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</si>
  <si>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</si>
  <si>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</si>
  <si>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</si>
  <si>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</si>
  <si>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</si>
  <si>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</si>
  <si>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</si>
  <si>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</si>
  <si>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</si>
  <si>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</si>
  <si>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</si>
  <si>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</si>
  <si>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</si>
  <si>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</si>
  <si>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</si>
  <si>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</si>
  <si>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</si>
  <si>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</si>
  <si>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</si>
  <si>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</si>
  <si>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</si>
  <si>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</si>
  <si>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</si>
  <si>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</si>
  <si>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</si>
  <si>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</si>
  <si>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</si>
  <si>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</si>
  <si>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</si>
  <si>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</si>
  <si>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</si>
  <si>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</si>
  <si>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</si>
  <si>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</si>
  <si>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</si>
  <si>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</si>
  <si>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</si>
  <si>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</si>
  <si>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</si>
  <si>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</si>
  <si>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</si>
  <si>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</si>
  <si>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</si>
  <si>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</si>
  <si>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</si>
  <si>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</si>
  <si>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</si>
  <si>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</si>
  <si>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</si>
  <si>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</si>
  <si>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</si>
  <si>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</si>
  <si>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</si>
  <si>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</si>
  <si>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</si>
  <si>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</si>
  <si>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</si>
  <si>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</si>
  <si>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</si>
  <si>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</si>
  <si>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</si>
  <si>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</si>
  <si>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</si>
  <si>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</si>
  <si>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</si>
  <si>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</si>
  <si>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</si>
  <si>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</si>
  <si>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</si>
  <si>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</si>
  <si>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</si>
  <si>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</si>
  <si>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</si>
  <si>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</si>
  <si>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</si>
  <si>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</si>
  <si>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</si>
  <si>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</si>
  <si>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</si>
  <si>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</si>
  <si>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</si>
  <si>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</si>
  <si>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</si>
  <si>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</si>
  <si>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</si>
  <si>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</si>
  <si>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</si>
  <si>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</si>
  <si>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</si>
  <si>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</si>
  <si>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</si>
  <si>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</si>
  <si>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</si>
  <si>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</si>
  <si>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</si>
  <si>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</si>
  <si>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</si>
  <si>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</si>
  <si>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</si>
  <si>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</si>
  <si>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</si>
  <si>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</si>
  <si>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</si>
  <si>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</si>
  <si>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</si>
  <si>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</si>
  <si>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</si>
  <si>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</si>
  <si>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</si>
  <si>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</si>
  <si>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</si>
  <si>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</si>
  <si>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</si>
  <si>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</si>
  <si>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</si>
  <si>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</si>
  <si>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</si>
  <si>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</si>
  <si>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</si>
  <si>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</si>
  <si>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</si>
  <si>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</si>
  <si>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</si>
  <si>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</si>
  <si>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</si>
  <si>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</si>
  <si>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</si>
  <si>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</si>
  <si>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</si>
  <si>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</si>
  <si>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</si>
  <si>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</si>
  <si>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</si>
  <si>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</si>
  <si>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</si>
  <si>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</si>
  <si>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</si>
  <si>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</si>
  <si>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</si>
  <si>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</si>
  <si>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</si>
  <si>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</si>
  <si>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</si>
  <si>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</si>
  <si>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</si>
  <si>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</si>
  <si>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</si>
  <si>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</si>
  <si>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</si>
  <si>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</si>
  <si>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</si>
  <si>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</si>
  <si>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</si>
  <si>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</si>
  <si>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</si>
  <si>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</si>
  <si>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</si>
  <si>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</si>
  <si>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</si>
  <si>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</si>
  <si>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</si>
  <si>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</si>
  <si>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</si>
  <si>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</si>
  <si>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</si>
  <si>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</si>
  <si>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</si>
  <si>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</si>
  <si>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</si>
  <si>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</si>
  <si>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</si>
  <si>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</si>
  <si>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</si>
  <si>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</si>
  <si>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</si>
  <si>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</si>
  <si>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</si>
  <si>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</si>
  <si>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</si>
  <si>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</si>
  <si>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</si>
  <si>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</si>
  <si>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</si>
  <si>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</si>
  <si>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</si>
  <si>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</si>
  <si>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</si>
  <si>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</si>
  <si>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</si>
  <si>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</si>
  <si>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</si>
  <si>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</si>
  <si>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</si>
  <si>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</si>
  <si>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</si>
  <si>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</si>
  <si>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</si>
  <si>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</si>
  <si>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</si>
  <si>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</si>
  <si>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</si>
  <si>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</si>
  <si>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</si>
  <si>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</si>
  <si>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</si>
  <si>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</si>
  <si>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</si>
  <si>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</si>
  <si>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</si>
  <si>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</si>
  <si>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</si>
  <si>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</si>
  <si>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</si>
  <si>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</si>
  <si>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</si>
  <si>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</si>
  <si>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</si>
  <si>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</si>
  <si>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</si>
  <si>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</si>
  <si>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</si>
  <si>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</si>
  <si>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</si>
  <si>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</si>
  <si>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</si>
  <si>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</si>
  <si>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</si>
  <si>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</si>
  <si>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</si>
  <si>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</si>
  <si>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</si>
  <si>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</si>
  <si>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</si>
  <si>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</si>
  <si>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</si>
  <si>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</si>
  <si>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</si>
  <si>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</si>
  <si>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</si>
  <si>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</si>
  <si>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</si>
  <si>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</si>
  <si>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</si>
  <si>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</si>
  <si>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</si>
  <si>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</si>
  <si>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</si>
  <si>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</si>
  <si>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</si>
  <si>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</si>
  <si>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</si>
  <si>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</si>
  <si>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</si>
  <si>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</si>
  <si>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</si>
  <si>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</si>
  <si>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</si>
  <si>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</si>
  <si>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</si>
  <si>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</si>
  <si>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</si>
  <si>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</si>
  <si>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</si>
  <si>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</si>
  <si>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</si>
  <si>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</si>
  <si>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</si>
  <si>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</si>
  <si>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</si>
  <si>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</si>
  <si>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</si>
  <si>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</si>
  <si>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</si>
  <si>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</si>
  <si>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</si>
  <si>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</si>
  <si>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</si>
  <si>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</si>
  <si>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</si>
  <si>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</si>
  <si>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</si>
  <si>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</si>
  <si>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</si>
  <si>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</si>
  <si>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</si>
  <si>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</si>
  <si>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</si>
  <si>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</si>
  <si>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</si>
  <si>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</si>
  <si>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</si>
  <si>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</si>
  <si>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</si>
  <si>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</si>
  <si>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</si>
  <si>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</si>
  <si>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</si>
  <si>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</si>
  <si>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</si>
  <si>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</si>
  <si>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</si>
  <si>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</si>
  <si>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</si>
  <si>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</si>
  <si>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</si>
  <si>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</si>
  <si>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</si>
  <si>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</si>
  <si>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</si>
  <si>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</si>
  <si>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</si>
  <si>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</si>
  <si>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</si>
  <si>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</si>
  <si>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</si>
  <si>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</si>
  <si>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</si>
  <si>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</si>
  <si>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</si>
  <si>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</si>
  <si>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</si>
  <si>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</si>
  <si>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</si>
  <si>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</si>
  <si>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</si>
  <si>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</si>
  <si>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</si>
  <si>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</si>
  <si>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</si>
  <si>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</si>
  <si>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</si>
  <si>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</si>
  <si>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</si>
  <si>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</si>
  <si>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</si>
  <si>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</si>
  <si>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</si>
  <si>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</si>
  <si>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</si>
  <si>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</si>
  <si>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</si>
  <si>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</si>
  <si>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</si>
  <si>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</si>
  <si>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</si>
  <si>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</si>
  <si>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</si>
  <si>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</si>
  <si>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</si>
  <si>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</si>
  <si>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</si>
  <si>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</si>
  <si>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</si>
  <si>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</si>
  <si>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</si>
  <si>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</si>
  <si>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</si>
  <si>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</si>
  <si>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</si>
  <si>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</si>
  <si>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</si>
  <si>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</si>
  <si>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</si>
  <si>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</si>
  <si>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</si>
  <si>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</si>
  <si>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</si>
  <si>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</si>
  <si>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</si>
  <si>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</si>
  <si>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</si>
  <si>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</si>
  <si>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</si>
  <si>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</si>
  <si>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</si>
  <si>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</si>
  <si>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</si>
  <si>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</si>
  <si>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</si>
  <si>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</si>
  <si>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</si>
  <si>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</si>
  <si>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</si>
  <si>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</si>
  <si>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</si>
  <si>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</si>
  <si>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</si>
  <si>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</si>
  <si>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</si>
  <si>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</si>
  <si>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</si>
  <si>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</si>
  <si>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</si>
  <si>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</si>
  <si>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</si>
  <si>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</si>
  <si>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</si>
  <si>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</si>
  <si>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</si>
  <si>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</si>
  <si>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</si>
  <si>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</si>
  <si>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</si>
  <si>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</si>
  <si>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</si>
  <si>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</si>
  <si>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</si>
  <si>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</si>
  <si>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</si>
  <si>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</si>
  <si>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</si>
  <si>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</si>
  <si>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</si>
  <si>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</si>
  <si>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</si>
  <si>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</si>
  <si>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</si>
  <si>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</si>
  <si>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</si>
  <si>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</si>
  <si>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</si>
  <si>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</si>
  <si>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</si>
  <si>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</si>
  <si>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</si>
  <si>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</si>
  <si>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</si>
  <si>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</si>
  <si>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</si>
  <si>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</si>
  <si>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</si>
  <si>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</si>
  <si>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</si>
  <si>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</si>
  <si>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</si>
  <si>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</si>
  <si>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</si>
  <si>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</si>
  <si>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</si>
  <si>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</si>
  <si>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</si>
  <si>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</si>
  <si>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</si>
  <si>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</si>
  <si>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</si>
  <si>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</si>
  <si>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</si>
  <si>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</si>
  <si>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</si>
  <si>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</si>
  <si>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</si>
  <si>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</si>
  <si>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</si>
  <si>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</si>
  <si>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</si>
  <si>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</si>
  <si>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</si>
  <si>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</si>
  <si>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</si>
  <si>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</si>
  <si>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</si>
  <si>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</si>
  <si>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</si>
  <si>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</si>
  <si>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</si>
  <si>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</si>
  <si>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</si>
  <si>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</si>
  <si>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</si>
  <si>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</si>
  <si>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</si>
  <si>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</si>
  <si>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</si>
  <si>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</si>
  <si>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</si>
  <si>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</si>
  <si>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</si>
  <si>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</si>
  <si>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</si>
  <si>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</si>
  <si>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</si>
  <si>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</si>
  <si>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</si>
  <si>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</si>
  <si>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</si>
  <si>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</si>
  <si>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</si>
  <si>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</si>
  <si>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</si>
  <si>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</si>
  <si>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</si>
  <si>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</si>
  <si>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</si>
  <si>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</si>
  <si>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</si>
  <si>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</si>
  <si>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</si>
  <si>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</si>
  <si>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</si>
  <si>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</si>
  <si>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</si>
  <si>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</si>
  <si>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</si>
  <si>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</si>
  <si>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</si>
  <si>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</si>
  <si>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</si>
  <si>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</si>
  <si>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</si>
  <si>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</si>
  <si>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</si>
  <si>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</si>
  <si>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</si>
  <si>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</si>
  <si>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</si>
  <si>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</si>
  <si>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</si>
  <si>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</si>
  <si>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</si>
  <si>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</si>
  <si>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</si>
  <si>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</si>
  <si>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</si>
  <si>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</si>
  <si>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</si>
  <si>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</si>
  <si>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</si>
  <si>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</si>
  <si>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</si>
  <si>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</si>
  <si>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</si>
  <si>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</si>
  <si>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</si>
  <si>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</si>
  <si>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</si>
  <si>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</si>
  <si>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</si>
  <si>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</si>
  <si>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</si>
  <si>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</si>
  <si>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</si>
  <si>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</si>
  <si>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</si>
  <si>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</si>
  <si>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</si>
  <si>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</si>
  <si>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</si>
  <si>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</si>
  <si>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</si>
  <si>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</si>
  <si>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</si>
  <si>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</si>
  <si>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</si>
  <si>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</si>
  <si>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</si>
  <si>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</si>
  <si>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</si>
  <si>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</si>
  <si>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</si>
  <si>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</si>
  <si>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</si>
  <si>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</si>
  <si>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</si>
  <si>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</si>
  <si>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</si>
  <si>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</si>
  <si>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</si>
  <si>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</si>
  <si>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</si>
  <si>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</si>
  <si>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</si>
  <si>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</si>
  <si>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</si>
  <si>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</si>
  <si>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</si>
  <si>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</si>
  <si>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</si>
  <si>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</si>
  <si>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</si>
  <si>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</si>
  <si>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</si>
  <si>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</si>
  <si>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</si>
  <si>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</si>
  <si>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</si>
  <si>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</si>
  <si>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</si>
  <si>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</si>
  <si>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</si>
  <si>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</si>
  <si>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</si>
  <si>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</si>
  <si>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</si>
  <si>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</si>
  <si>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</si>
  <si>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</si>
  <si>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</si>
  <si>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</si>
  <si>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</si>
  <si>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</si>
  <si>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</si>
  <si>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</si>
  <si>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</si>
  <si>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</si>
  <si>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</si>
  <si>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</si>
  <si>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</si>
  <si>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</si>
  <si>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</si>
  <si>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</si>
  <si>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</si>
  <si>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</si>
  <si>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</si>
  <si>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</si>
  <si>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</si>
  <si>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</si>
  <si>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</si>
  <si>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</si>
  <si>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</si>
  <si>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</si>
  <si>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</si>
  <si>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</si>
  <si>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</si>
  <si>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</si>
  <si>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</si>
  <si>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</si>
  <si>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</si>
  <si>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</si>
  <si>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</si>
  <si>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</si>
  <si>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</si>
  <si>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</si>
  <si>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</si>
  <si>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</si>
  <si>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</si>
  <si>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</si>
  <si>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</si>
  <si>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</si>
  <si>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</si>
  <si>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</si>
  <si>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</si>
  <si>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</si>
  <si>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</si>
  <si>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</si>
  <si>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</si>
  <si>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</si>
  <si>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</si>
  <si>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</si>
  <si>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</si>
  <si>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</si>
  <si>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</si>
  <si>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</si>
  <si>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</si>
  <si>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</si>
  <si>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</si>
  <si>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</si>
  <si>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</si>
  <si>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</si>
  <si>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</si>
  <si>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</si>
  <si>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</si>
  <si>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</si>
  <si>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</si>
  <si>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</si>
  <si>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</si>
  <si>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</si>
  <si>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</si>
  <si>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</si>
  <si>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</si>
  <si>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</si>
  <si>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</si>
  <si>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</si>
  <si>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</si>
  <si>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</si>
  <si>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</si>
  <si>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</si>
  <si>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</si>
  <si>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</si>
  <si>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</si>
  <si>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</si>
  <si>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</si>
  <si>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</si>
  <si>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</si>
  <si>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</si>
  <si>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</si>
  <si>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</si>
  <si>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</si>
  <si>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</si>
  <si>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</si>
  <si>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</si>
  <si>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</si>
  <si>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</si>
  <si>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</si>
  <si>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</si>
  <si>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</si>
  <si>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</si>
  <si>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</si>
  <si>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</si>
  <si>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</si>
  <si>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</si>
  <si>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</si>
  <si>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</si>
  <si>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</si>
  <si>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</si>
  <si>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</si>
  <si>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</si>
  <si>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</si>
  <si>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</si>
  <si>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</si>
  <si>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</si>
  <si>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</si>
  <si>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</si>
  <si>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</si>
  <si>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</si>
  <si>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</si>
  <si>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</si>
  <si>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</si>
  <si>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</si>
  <si>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</si>
  <si>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</si>
  <si>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</si>
  <si>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</si>
  <si>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</si>
  <si>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</si>
  <si>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</si>
  <si>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</si>
  <si>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</si>
  <si>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</si>
  <si>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</si>
  <si>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</si>
  <si>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</si>
  <si>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</si>
  <si>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</si>
  <si>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</si>
  <si>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</si>
  <si>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</si>
  <si>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</si>
  <si>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</si>
  <si>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</si>
  <si>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</si>
  <si>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</si>
  <si>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</si>
  <si>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</si>
  <si>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</si>
  <si>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</si>
  <si>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</si>
  <si>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</si>
  <si>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</si>
  <si>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</si>
  <si>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</si>
  <si>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</si>
  <si>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</si>
  <si>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</si>
  <si>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</si>
  <si>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</si>
  <si>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</si>
  <si>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</si>
  <si>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</si>
  <si>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</si>
  <si>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</si>
  <si>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</si>
  <si>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</si>
  <si>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</si>
  <si>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</si>
  <si>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</si>
  <si>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</si>
  <si>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</si>
  <si>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</si>
  <si>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</si>
  <si>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</si>
  <si>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</si>
  <si>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</si>
  <si>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</si>
  <si>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</si>
  <si>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</si>
  <si>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</si>
  <si>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</si>
  <si>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</si>
  <si>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</si>
  <si>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</si>
  <si>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</si>
  <si>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</si>
  <si>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</si>
  <si>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</si>
  <si>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</si>
  <si>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</si>
  <si>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</si>
  <si>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</si>
  <si>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</si>
  <si>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</si>
  <si>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</si>
  <si>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</si>
  <si>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</si>
  <si>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</si>
  <si>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</si>
  <si>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</si>
  <si>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</si>
  <si>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</si>
  <si>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</si>
  <si>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</si>
  <si>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</si>
  <si>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</si>
  <si>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</si>
  <si>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</si>
  <si>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</si>
  <si>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</si>
  <si>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</si>
  <si>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</si>
  <si>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</si>
  <si>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</si>
  <si>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</si>
  <si>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</si>
  <si>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</si>
  <si>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</si>
  <si>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</si>
  <si>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</si>
  <si>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</si>
  <si>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</si>
  <si>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</si>
  <si>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</si>
  <si>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</si>
  <si>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</si>
  <si>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</si>
  <si>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</si>
  <si>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</si>
  <si>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</si>
  <si>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</si>
  <si>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</si>
  <si>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</si>
  <si>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</si>
  <si>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</si>
  <si>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</si>
  <si>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</si>
  <si>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</si>
  <si>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</si>
  <si>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</si>
  <si>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</si>
  <si>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</si>
  <si>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</si>
  <si>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</si>
  <si>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</si>
  <si>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</si>
  <si>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</si>
  <si>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</si>
  <si>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</si>
  <si>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</si>
  <si>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</si>
  <si>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</si>
  <si>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</si>
  <si>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</si>
  <si>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</si>
  <si>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</si>
  <si>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</si>
  <si>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</si>
  <si>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</si>
  <si>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</si>
  <si>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</si>
  <si>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</si>
  <si>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</si>
  <si>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</si>
  <si>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</si>
  <si>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</si>
  <si>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</si>
  <si>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</si>
  <si>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</si>
  <si>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</si>
  <si>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</si>
  <si>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</si>
  <si>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</si>
  <si>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</si>
  <si>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</si>
  <si>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</si>
  <si>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</si>
  <si>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</si>
  <si>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</si>
  <si>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</si>
  <si>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</si>
  <si>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</si>
  <si>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</si>
  <si>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</si>
  <si>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</si>
  <si>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</si>
  <si>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</si>
  <si>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</si>
  <si>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</si>
  <si>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</si>
  <si>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</si>
  <si>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</si>
  <si>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</si>
  <si>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</si>
  <si>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</si>
  <si>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</si>
  <si>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</si>
  <si>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</si>
  <si>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</si>
  <si>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</si>
  <si>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</si>
  <si>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</si>
  <si>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</si>
  <si>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</si>
  <si>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</si>
  <si>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</si>
  <si>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</si>
  <si>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</si>
  <si>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</si>
  <si>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</si>
  <si>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</si>
  <si>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</si>
  <si>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</si>
  <si>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</si>
  <si>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</si>
  <si>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</si>
  <si>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</si>
  <si>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</si>
  <si>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</si>
  <si>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</si>
  <si>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</si>
  <si>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</si>
  <si>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</si>
  <si>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</si>
  <si>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</si>
  <si>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</si>
  <si>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</si>
  <si>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</si>
  <si>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</si>
  <si>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</si>
  <si>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</si>
  <si>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</si>
  <si>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</si>
  <si>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</si>
  <si>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</si>
  <si>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</si>
  <si>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</si>
  <si>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</si>
  <si>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</si>
  <si>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</si>
  <si>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</si>
  <si>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</si>
  <si>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</si>
  <si>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</si>
  <si>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</si>
  <si>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</si>
  <si>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</si>
  <si>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</si>
  <si>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</si>
  <si>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</si>
  <si>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</si>
  <si>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</si>
  <si>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</si>
  <si>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</si>
  <si>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</si>
  <si>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</si>
  <si>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</si>
  <si>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</si>
  <si>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</si>
  <si>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</si>
  <si>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</si>
  <si>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</si>
  <si>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</si>
  <si>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</si>
  <si>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</si>
  <si>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</si>
  <si>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</si>
  <si>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</si>
  <si>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</si>
  <si>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</si>
  <si>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</si>
  <si>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</si>
  <si>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</si>
  <si>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</si>
  <si>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</si>
  <si>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</si>
  <si>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</si>
  <si>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</si>
  <si>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</si>
  <si>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</si>
  <si>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</si>
  <si>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</si>
  <si>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</si>
  <si>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</si>
  <si>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</si>
  <si>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</si>
  <si>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</si>
  <si>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</si>
  <si>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</si>
  <si>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</si>
  <si>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</si>
  <si>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</si>
  <si>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</si>
  <si>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</si>
  <si>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</si>
  <si>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</si>
  <si>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</si>
  <si>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</si>
  <si>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</si>
  <si>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</si>
  <si>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</si>
  <si>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</si>
  <si>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</si>
  <si>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</si>
  <si>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</si>
  <si>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</si>
  <si>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</si>
  <si>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</si>
  <si>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</si>
  <si>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</si>
  <si>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</si>
  <si>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</si>
  <si>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</si>
  <si>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</si>
  <si>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</si>
  <si>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</si>
  <si>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</si>
  <si>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</si>
  <si>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</si>
  <si>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</si>
  <si>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</si>
  <si>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</si>
  <si>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</si>
  <si>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</si>
  <si>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</si>
  <si>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</si>
  <si>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</si>
  <si>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</si>
  <si>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</si>
  <si>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</si>
  <si>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</si>
  <si>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</si>
  <si>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</si>
  <si>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</si>
  <si>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</si>
  <si>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</si>
  <si>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</si>
  <si>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</si>
  <si>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</si>
  <si>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</si>
  <si>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</si>
  <si>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</si>
  <si>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</si>
  <si>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</si>
  <si>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</si>
  <si>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</si>
  <si>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</si>
  <si>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</si>
  <si>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</si>
  <si>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</si>
  <si>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</si>
  <si>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</si>
  <si>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</si>
  <si>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</si>
  <si>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</si>
  <si>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</si>
  <si>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</si>
  <si>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</si>
  <si>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</si>
  <si>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</si>
  <si>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</si>
  <si>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</si>
  <si>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</si>
  <si>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</si>
  <si>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</si>
  <si>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</si>
  <si>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</si>
  <si>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</si>
  <si>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</si>
  <si>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</si>
  <si>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</si>
  <si>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</si>
  <si>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</si>
  <si>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</si>
  <si>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</si>
  <si>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</si>
  <si>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</si>
  <si>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</si>
  <si>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</si>
  <si>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</si>
  <si>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</si>
  <si>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</si>
  <si>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</si>
  <si>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</si>
  <si>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</si>
  <si>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</si>
  <si>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</si>
  <si>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</si>
  <si>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</si>
  <si>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</si>
  <si>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</si>
  <si>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</si>
  <si>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</si>
  <si>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</si>
  <si>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</si>
  <si>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</si>
  <si>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</si>
  <si>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</si>
  <si>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</si>
  <si>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</si>
  <si>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</si>
  <si>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</si>
  <si>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</si>
  <si>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</si>
  <si>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</si>
  <si>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</si>
  <si>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</si>
  <si>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</si>
  <si>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</si>
  <si>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</si>
  <si>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</si>
  <si>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</si>
  <si>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</si>
  <si>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</si>
  <si>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</si>
  <si>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</si>
  <si>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</si>
  <si>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</si>
  <si>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</si>
  <si>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</si>
  <si>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</si>
  <si>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</si>
  <si>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</si>
  <si>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</si>
  <si>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</si>
  <si>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</si>
  <si>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</si>
  <si>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</si>
  <si>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</si>
  <si>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</si>
  <si>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</si>
  <si>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</si>
  <si>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</si>
  <si>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</si>
  <si>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</si>
  <si>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</si>
  <si>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</si>
  <si>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</si>
  <si>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</si>
  <si>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</si>
  <si>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</si>
  <si>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</si>
  <si>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</si>
  <si>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</si>
  <si>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</si>
  <si>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</si>
  <si>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</si>
  <si>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</si>
  <si>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</si>
  <si>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</si>
  <si>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</si>
  <si>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</si>
  <si>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</si>
  <si>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</si>
  <si>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</si>
  <si>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</si>
  <si>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</si>
  <si>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</si>
  <si>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</si>
  <si>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</si>
  <si>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</si>
  <si>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</si>
  <si>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</si>
  <si>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</si>
  <si>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</si>
  <si>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</si>
  <si>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</si>
  <si>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</si>
  <si>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</si>
  <si>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</si>
  <si>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</si>
  <si>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</si>
  <si>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</si>
  <si>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</si>
  <si>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</si>
  <si>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</si>
  <si>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</si>
  <si>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</si>
  <si>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</si>
  <si>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</si>
  <si>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</si>
  <si>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</si>
  <si>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</si>
  <si>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</si>
  <si>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</si>
  <si>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</si>
  <si>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</si>
  <si>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</si>
  <si>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</si>
  <si>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</si>
  <si>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</si>
  <si>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</si>
  <si>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</si>
  <si>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</si>
  <si>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</si>
  <si>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</si>
  <si>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</si>
  <si>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</si>
  <si>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</si>
  <si>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</si>
  <si>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</si>
  <si>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</si>
  <si>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</si>
  <si>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</si>
  <si>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</si>
  <si>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</si>
  <si>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</si>
  <si>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</si>
  <si>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</si>
  <si>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</si>
  <si>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</si>
  <si>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</si>
  <si>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</si>
  <si>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</si>
  <si>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</si>
  <si>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</si>
  <si>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</si>
  <si>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</si>
  <si>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</si>
  <si>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</si>
  <si>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</si>
  <si>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</si>
  <si>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</si>
  <si>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</si>
  <si>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</si>
  <si>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</si>
  <si>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</si>
  <si>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</si>
  <si>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</si>
  <si>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</si>
  <si>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</si>
  <si>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</si>
  <si>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</si>
  <si>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</si>
  <si>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</si>
  <si>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</si>
  <si>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</si>
  <si>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</si>
  <si>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</si>
  <si>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</si>
  <si>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</si>
  <si>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</si>
  <si>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</si>
  <si>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</si>
  <si>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</si>
  <si>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</si>
  <si>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</si>
  <si>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</si>
  <si>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</si>
  <si>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</si>
  <si>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</si>
  <si>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</si>
  <si>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</si>
  <si>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</si>
  <si>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</si>
  <si>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</si>
  <si>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</si>
  <si>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</si>
  <si>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</si>
  <si>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</si>
  <si>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</si>
  <si>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</si>
  <si>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</si>
  <si>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</si>
  <si>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</si>
  <si>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</si>
  <si>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</si>
  <si>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</si>
  <si>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</si>
  <si>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</si>
  <si>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</si>
  <si>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</si>
  <si>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</si>
  <si>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</si>
  <si>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</si>
  <si>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</si>
  <si>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</si>
  <si>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</si>
  <si>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</si>
  <si>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</si>
  <si>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</si>
  <si>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</si>
  <si>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</si>
  <si>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</si>
  <si>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</si>
  <si>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</si>
  <si>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</si>
  <si>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</si>
  <si>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</si>
  <si>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</si>
  <si>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</si>
  <si>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</si>
  <si>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</si>
  <si>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</si>
  <si>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</si>
  <si>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</si>
  <si>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</si>
  <si>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</si>
  <si>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</si>
  <si>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</si>
  <si>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</si>
  <si>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</si>
  <si>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</si>
  <si>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</si>
  <si>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</si>
  <si>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</si>
  <si>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</si>
  <si>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</si>
  <si>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</si>
  <si>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</si>
  <si>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</si>
  <si>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</si>
  <si>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</si>
  <si>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</si>
  <si>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</si>
  <si>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</si>
  <si>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</si>
  <si>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</si>
  <si>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</si>
  <si>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</si>
  <si>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</si>
  <si>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</si>
  <si>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</si>
  <si>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</si>
  <si>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</si>
  <si>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</si>
  <si>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</si>
  <si>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</si>
  <si>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</si>
  <si>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</si>
  <si>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</si>
  <si>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</si>
  <si>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</si>
  <si>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</si>
  <si>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</si>
  <si>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</si>
  <si>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</si>
  <si>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</si>
  <si>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</si>
  <si>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</si>
  <si>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</si>
  <si>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</si>
  <si>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</si>
  <si>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</si>
  <si>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</si>
  <si>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</si>
  <si>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</si>
  <si>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</si>
  <si>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</si>
  <si>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</si>
  <si>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</si>
  <si>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</si>
  <si>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</si>
  <si>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</si>
  <si>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</si>
  <si>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</si>
  <si>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</si>
  <si>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</si>
  <si>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</si>
  <si>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</si>
  <si>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</si>
  <si>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</si>
  <si>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</si>
  <si>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</si>
  <si>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</si>
  <si>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</si>
  <si>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</si>
  <si>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</si>
  <si>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</si>
  <si>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</si>
  <si>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</si>
  <si>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</si>
  <si>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</si>
  <si>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</si>
  <si>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</si>
  <si>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</si>
  <si>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</si>
  <si>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</si>
  <si>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</si>
  <si>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</si>
  <si>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</si>
  <si>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</si>
  <si>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</si>
  <si>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</si>
  <si>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</si>
  <si>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</si>
  <si>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</si>
  <si>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</si>
  <si>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</si>
  <si>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</si>
  <si>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</si>
  <si>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</si>
  <si>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</si>
  <si>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</si>
  <si>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</si>
  <si>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</si>
  <si>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</si>
  <si>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</si>
  <si>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</si>
  <si>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</si>
  <si>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</si>
  <si>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</si>
  <si>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</si>
  <si>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</si>
  <si>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</si>
  <si>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</si>
  <si>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</si>
  <si>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</si>
  <si>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</si>
  <si>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</si>
  <si>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</si>
  <si>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</si>
  <si>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</si>
  <si>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</si>
  <si>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</si>
  <si>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</si>
  <si>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</si>
  <si>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</si>
  <si>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</si>
  <si>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</si>
  <si>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</si>
  <si>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</si>
  <si>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</si>
  <si>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</si>
  <si>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</si>
  <si>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</si>
  <si>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</si>
  <si>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</si>
  <si>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</si>
  <si>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</si>
  <si>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</si>
  <si>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</si>
  <si>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</si>
  <si>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</si>
  <si>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</si>
  <si>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</si>
  <si>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</si>
  <si>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</si>
  <si>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</si>
  <si>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</si>
  <si>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</si>
  <si>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</si>
  <si>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</si>
  <si>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</si>
  <si>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</si>
  <si>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</si>
  <si>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</si>
  <si>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</si>
  <si>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</si>
  <si>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</si>
  <si>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</si>
  <si>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</si>
  <si>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</si>
  <si>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</si>
  <si>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</si>
  <si>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</si>
  <si>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</si>
  <si>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</si>
  <si>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</si>
  <si>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</si>
  <si>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</si>
  <si>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</si>
  <si>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</si>
  <si>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</si>
  <si>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</si>
  <si>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</si>
  <si>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</si>
  <si>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</si>
  <si>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</si>
  <si>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</si>
  <si>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</si>
  <si>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</si>
  <si>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</si>
  <si>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</si>
  <si>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</si>
  <si>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</si>
  <si>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</si>
  <si>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</si>
  <si>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</si>
  <si>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</si>
  <si>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</si>
  <si>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</si>
  <si>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</si>
  <si>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</si>
  <si>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</si>
  <si>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</si>
  <si>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</si>
  <si>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</si>
  <si>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</si>
  <si>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</si>
  <si>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</si>
  <si>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</si>
  <si>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</si>
  <si>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</si>
  <si>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</si>
  <si>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</si>
  <si>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</si>
  <si>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</si>
  <si>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</si>
  <si>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</si>
  <si>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</si>
  <si>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</si>
  <si>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</si>
  <si>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</si>
  <si>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</si>
  <si>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</si>
  <si>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</si>
  <si>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</si>
  <si>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</si>
  <si>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</si>
  <si>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</si>
  <si>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</si>
  <si>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</si>
  <si>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</si>
  <si>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</si>
  <si>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</si>
  <si>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</si>
  <si>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</si>
  <si>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</si>
  <si>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</si>
  <si>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</si>
  <si>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</si>
  <si>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</si>
  <si>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</si>
  <si>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</si>
  <si>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</si>
  <si>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</si>
  <si>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</si>
  <si>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</si>
  <si>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</si>
  <si>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</si>
  <si>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</si>
  <si>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</si>
  <si>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</si>
  <si>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</si>
  <si>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</si>
  <si>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</si>
  <si>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</si>
  <si>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</si>
  <si>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</si>
  <si>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</si>
  <si>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</si>
  <si>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</si>
  <si>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</si>
  <si>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</si>
  <si>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</si>
  <si>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</si>
  <si>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</si>
  <si>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</si>
  <si>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</si>
  <si>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</si>
  <si>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</si>
  <si>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</si>
  <si>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</si>
  <si>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</si>
  <si>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</si>
  <si>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</si>
  <si>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</si>
  <si>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</si>
  <si>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</si>
  <si>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</si>
  <si>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</si>
  <si>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</si>
  <si>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</si>
  <si>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</si>
  <si>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</si>
  <si>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</si>
  <si>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</si>
  <si>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</si>
  <si>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</si>
  <si>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</si>
  <si>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</si>
  <si>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</si>
  <si>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</si>
  <si>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</si>
  <si>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</si>
  <si>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</si>
  <si>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</si>
  <si>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</si>
  <si>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</si>
  <si>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</si>
  <si>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</si>
  <si>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</si>
  <si>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</si>
  <si>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</si>
  <si>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</si>
  <si>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</si>
  <si>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</si>
  <si>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</si>
  <si>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</si>
  <si>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</si>
  <si>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</si>
  <si>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</si>
  <si>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</si>
  <si>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</si>
  <si>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</si>
  <si>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</si>
  <si>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</si>
  <si>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</si>
  <si>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</si>
  <si>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</si>
  <si>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</si>
  <si>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</si>
  <si>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</si>
  <si>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</si>
  <si>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</si>
  <si>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</si>
  <si>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</si>
  <si>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</si>
  <si>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</si>
  <si>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</si>
  <si>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</si>
  <si>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</si>
  <si>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</si>
  <si>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</si>
  <si>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</si>
  <si>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</si>
  <si>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</si>
  <si>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</si>
  <si>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</si>
  <si>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</si>
  <si>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</si>
  <si>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</si>
  <si>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</si>
  <si>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</si>
  <si>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</si>
  <si>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</si>
  <si>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</si>
  <si>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</si>
  <si>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</si>
  <si>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</si>
  <si>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</si>
  <si>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</si>
  <si>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</si>
  <si>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</si>
  <si>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</si>
  <si>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</si>
  <si>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</si>
  <si>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</si>
  <si>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</si>
  <si>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</si>
  <si>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</si>
  <si>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</si>
  <si>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</si>
  <si>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</si>
  <si>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</si>
  <si>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</si>
  <si>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</si>
  <si>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</si>
  <si>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</si>
  <si>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</si>
  <si>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</si>
  <si>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</si>
  <si>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</si>
  <si>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</si>
  <si>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</si>
  <si>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</si>
  <si>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</si>
  <si>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</si>
  <si>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</si>
  <si>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</si>
  <si>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</si>
  <si>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</si>
  <si>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</si>
  <si>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</si>
  <si>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</si>
  <si>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</si>
  <si>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</si>
  <si>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</si>
  <si>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</si>
  <si>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</si>
  <si>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</si>
  <si>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</si>
  <si>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</si>
  <si>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</si>
  <si>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</si>
  <si>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</si>
  <si>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</si>
  <si>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</si>
  <si>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</si>
  <si>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</si>
  <si>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</si>
  <si>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</si>
  <si>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</si>
  <si>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</si>
  <si>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</si>
  <si>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</si>
  <si>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</si>
  <si>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</si>
  <si>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</si>
  <si>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</si>
  <si>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</si>
  <si>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</si>
  <si>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</si>
  <si>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</si>
  <si>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</si>
  <si>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</si>
  <si>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</si>
  <si>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</si>
  <si>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</si>
  <si>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</si>
  <si>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</si>
  <si>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</si>
  <si>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</si>
  <si>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</si>
  <si>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</si>
  <si>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</si>
  <si>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</si>
  <si>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</si>
  <si>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</si>
  <si>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</si>
  <si>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</si>
  <si>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</si>
  <si>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</si>
  <si>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</si>
  <si>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</si>
  <si>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</si>
  <si>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</si>
  <si>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</si>
  <si>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</si>
  <si>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</si>
  <si>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</si>
  <si>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</si>
  <si>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</si>
  <si>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</si>
  <si>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</si>
  <si>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</si>
  <si>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</si>
  <si>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</si>
  <si>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</si>
  <si>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</si>
  <si>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</si>
  <si>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</si>
  <si>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</si>
  <si>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</si>
  <si>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</si>
  <si>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</si>
  <si>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</si>
  <si>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</si>
  <si>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</si>
  <si>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</si>
  <si>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</si>
  <si>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</si>
  <si>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</si>
  <si>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</si>
  <si>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</si>
  <si>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</si>
  <si>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</si>
  <si>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</si>
  <si>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</si>
  <si>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</si>
  <si>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</si>
  <si>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</si>
  <si>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</si>
  <si>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</si>
  <si>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</si>
  <si>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</si>
  <si>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</si>
  <si>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</si>
  <si>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</si>
  <si>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</si>
  <si>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</si>
  <si>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</si>
  <si>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</si>
  <si>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</si>
  <si>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</si>
  <si>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</si>
  <si>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</si>
  <si>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</si>
  <si>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</si>
  <si>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</si>
  <si>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</si>
  <si>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</si>
  <si>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</si>
  <si>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</si>
  <si>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</si>
  <si>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</si>
  <si>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</si>
  <si>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</si>
  <si>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</si>
  <si>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</si>
  <si>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</si>
  <si>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</si>
  <si>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</si>
  <si>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</si>
  <si>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</si>
  <si>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</si>
  <si>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</si>
  <si>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</si>
  <si>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</si>
  <si>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</si>
  <si>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</si>
  <si>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</si>
  <si>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</si>
  <si>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</si>
  <si>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</si>
  <si>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</si>
  <si>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</si>
  <si>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</si>
  <si>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</si>
  <si>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</si>
  <si>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</si>
  <si>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</si>
  <si>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</si>
  <si>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</si>
  <si>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</si>
  <si>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</si>
  <si>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</si>
  <si>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</si>
  <si>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</si>
  <si>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</si>
  <si>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</si>
  <si>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</si>
  <si>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</si>
  <si>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</si>
  <si>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</si>
  <si>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</si>
  <si>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</si>
  <si>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</si>
  <si>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</si>
  <si>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</si>
  <si>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</si>
  <si>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</si>
  <si>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</si>
  <si>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</si>
  <si>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</si>
  <si>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</si>
  <si>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</si>
  <si>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</si>
  <si>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</si>
  <si>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</si>
  <si>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</si>
  <si>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</si>
  <si>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</si>
  <si>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</si>
  <si>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</si>
  <si>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</si>
  <si>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</si>
  <si>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</si>
  <si>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</si>
  <si>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</si>
  <si>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</si>
  <si>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</si>
  <si>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</si>
  <si>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</si>
  <si>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</si>
  <si>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</si>
  <si>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</si>
  <si>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</si>
  <si>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</si>
  <si>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</si>
  <si>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</si>
  <si>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</si>
  <si>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</si>
  <si>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</si>
  <si>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</si>
  <si>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</si>
  <si>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</si>
  <si>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</si>
  <si>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</si>
  <si>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</si>
  <si>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</si>
  <si>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</si>
  <si>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</si>
  <si>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</si>
  <si>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</si>
  <si>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</si>
  <si>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</si>
  <si>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</si>
  <si>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</si>
  <si>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</si>
  <si>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</si>
  <si>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</si>
  <si>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</si>
  <si>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</si>
  <si>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</si>
  <si>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</si>
  <si>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</si>
  <si>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</si>
  <si>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</si>
  <si>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</si>
  <si>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</si>
  <si>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</si>
  <si>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</si>
  <si>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</si>
  <si>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</si>
  <si>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</si>
  <si>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</si>
  <si>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</si>
  <si>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</si>
  <si>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</si>
  <si>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</si>
  <si>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</si>
  <si>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</si>
  <si>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</si>
  <si>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</si>
  <si>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</si>
  <si>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</si>
  <si>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</si>
  <si>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</si>
  <si>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</si>
  <si>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</si>
  <si>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</si>
  <si>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</si>
  <si>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</si>
  <si>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</si>
  <si>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</si>
  <si>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</si>
  <si>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</si>
  <si>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</si>
  <si>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</si>
  <si>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</si>
  <si>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</si>
  <si>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</si>
  <si>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</si>
  <si>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</si>
  <si>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</si>
  <si>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</si>
  <si>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</si>
  <si>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</si>
  <si>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</si>
  <si>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</si>
  <si>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</si>
  <si>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</si>
  <si>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</si>
  <si>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</si>
  <si>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</si>
  <si>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</si>
  <si>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</si>
  <si>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</si>
  <si>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</si>
  <si>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</si>
  <si>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</si>
  <si>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</si>
  <si>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</si>
  <si>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</si>
  <si>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</si>
  <si>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</si>
  <si>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</si>
  <si>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</si>
  <si>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</si>
  <si>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</si>
  <si>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</si>
  <si>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</si>
  <si>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</si>
  <si>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</si>
  <si>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</si>
  <si>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</si>
  <si>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</si>
  <si>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</si>
  <si>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</si>
  <si>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</si>
  <si>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</si>
  <si>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</si>
  <si>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</si>
  <si>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</si>
  <si>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</si>
  <si>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</si>
  <si>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</si>
  <si>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</si>
  <si>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</si>
  <si>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</si>
  <si>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</si>
  <si>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</si>
  <si>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</si>
  <si>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</si>
  <si>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</si>
  <si>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</si>
  <si>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</si>
  <si>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</si>
  <si>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</si>
  <si>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</si>
  <si>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</si>
  <si>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</si>
  <si>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</si>
  <si>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</si>
  <si>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</si>
  <si>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</si>
  <si>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</si>
  <si>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</si>
  <si>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</si>
  <si>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</si>
  <si>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</si>
  <si>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</si>
  <si>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</si>
  <si>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</si>
  <si>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</si>
  <si>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</si>
  <si>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</si>
  <si>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</si>
  <si>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</si>
  <si>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</si>
  <si>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</si>
  <si>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</si>
  <si>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</si>
  <si>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</si>
  <si>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</si>
  <si>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</si>
  <si>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</si>
  <si>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</si>
  <si>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</si>
  <si>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</si>
  <si>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</si>
  <si>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</si>
  <si>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</si>
  <si>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</si>
  <si>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</si>
  <si>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</si>
  <si>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</si>
  <si>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</si>
  <si>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</si>
  <si>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</si>
  <si>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</si>
  <si>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</si>
  <si>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</si>
  <si>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</si>
  <si>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</si>
  <si>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</si>
  <si>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</si>
  <si>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</si>
  <si>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</si>
  <si>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</si>
  <si>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</si>
  <si>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</si>
  <si>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</si>
  <si>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</si>
  <si>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</si>
  <si>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</si>
  <si>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</si>
  <si>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</si>
  <si>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</si>
  <si>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</si>
  <si>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</si>
  <si>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</si>
  <si>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</si>
  <si>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</si>
  <si>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</si>
  <si>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</si>
  <si>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</si>
  <si>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</si>
  <si>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</si>
  <si>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</si>
  <si>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</si>
  <si>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</si>
  <si>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</si>
  <si>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</si>
  <si>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</si>
  <si>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</si>
  <si>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</si>
  <si>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</si>
  <si>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</si>
  <si>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</si>
  <si>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</si>
  <si>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</si>
  <si>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</si>
  <si>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</si>
  <si>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</si>
  <si>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</si>
  <si>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</si>
  <si>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</si>
  <si>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</si>
  <si>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</si>
  <si>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</si>
  <si>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</si>
  <si>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</si>
  <si>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</si>
  <si>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</si>
  <si>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</si>
  <si>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</si>
  <si>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</si>
  <si>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</si>
  <si>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</si>
  <si>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</si>
  <si>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</si>
  <si>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</si>
  <si>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</si>
  <si>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</si>
  <si>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</si>
  <si>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</si>
  <si>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</si>
  <si>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</si>
  <si>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</si>
  <si>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</si>
  <si>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</si>
  <si>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</si>
  <si>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</si>
  <si>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</si>
  <si>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</si>
  <si>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</si>
  <si>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</si>
  <si>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</si>
  <si>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</si>
  <si>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</si>
  <si>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</si>
  <si>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</si>
  <si>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</si>
  <si>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</si>
  <si>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</si>
  <si>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</si>
  <si>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</si>
  <si>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</si>
  <si>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</si>
  <si>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</si>
  <si>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</si>
  <si>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</si>
  <si>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</si>
  <si>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</si>
  <si>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</si>
  <si>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</si>
  <si>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</si>
  <si>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</si>
  <si>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</si>
  <si>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</si>
  <si>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</si>
  <si>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</si>
  <si>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</si>
  <si>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</si>
  <si>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</si>
  <si>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</si>
  <si>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</si>
  <si>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</si>
  <si>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</si>
  <si>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</si>
  <si>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</si>
  <si>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</si>
  <si>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</si>
  <si>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</si>
  <si>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</si>
  <si>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</si>
  <si>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</si>
  <si>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</si>
  <si>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</si>
  <si>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</si>
  <si>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</si>
  <si>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</si>
  <si>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</si>
  <si>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</si>
  <si>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</si>
  <si>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</si>
  <si>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</si>
  <si>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</si>
  <si>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</si>
  <si>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</si>
  <si>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</si>
  <si>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</si>
  <si>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</si>
  <si>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</si>
  <si>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</si>
  <si>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</si>
  <si>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</si>
  <si>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</si>
  <si>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</si>
  <si>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</si>
  <si>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</si>
  <si>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</si>
  <si>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</si>
  <si>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</si>
  <si>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</si>
  <si>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</si>
  <si>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</si>
  <si>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</si>
  <si>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</si>
  <si>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</si>
  <si>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</si>
  <si>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</si>
  <si>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</si>
  <si>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</si>
  <si>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</si>
  <si>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</si>
  <si>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</si>
  <si>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</si>
  <si>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</si>
  <si>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</si>
  <si>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</si>
  <si>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</si>
  <si>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</si>
  <si>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</si>
  <si>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</si>
  <si>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</si>
  <si>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</si>
  <si>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</si>
  <si>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</si>
  <si>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</si>
  <si>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</si>
  <si>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</si>
  <si>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</si>
  <si>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</si>
  <si>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</si>
  <si>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</si>
  <si>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</si>
  <si>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</si>
  <si>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</si>
  <si>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</si>
  <si>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</si>
  <si>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</si>
  <si>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</si>
  <si>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</si>
  <si>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</si>
  <si>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</si>
  <si>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</si>
  <si>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</si>
  <si>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</si>
  <si>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</si>
  <si>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</si>
  <si>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</si>
  <si>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</si>
  <si>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</si>
  <si>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</si>
  <si>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</si>
  <si>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</si>
  <si>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</si>
  <si>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</si>
  <si>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</si>
  <si>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</si>
  <si>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</si>
  <si>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</si>
  <si>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</si>
  <si>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</si>
  <si>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</si>
  <si>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</si>
  <si>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</si>
  <si>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</si>
  <si>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</si>
  <si>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</si>
  <si>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</si>
  <si>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</si>
  <si>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</si>
  <si>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</si>
  <si>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</si>
  <si>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</si>
  <si>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</si>
  <si>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</si>
  <si>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</si>
  <si>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</si>
  <si>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</si>
  <si>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</si>
  <si>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</si>
  <si>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</si>
  <si>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</si>
  <si>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</si>
  <si>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</si>
  <si>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</si>
  <si>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</si>
  <si>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</si>
  <si>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</si>
  <si>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</si>
  <si>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</si>
  <si>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</si>
  <si>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</si>
  <si>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</si>
  <si>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</si>
  <si>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</si>
  <si>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</si>
  <si>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</si>
  <si>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</si>
  <si>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</si>
  <si>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</si>
  <si>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</si>
  <si>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</si>
  <si>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</si>
  <si>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</si>
  <si>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</si>
  <si>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</si>
  <si>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</si>
  <si>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</si>
  <si>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</si>
  <si>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</si>
  <si>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</si>
  <si>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</si>
  <si>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</si>
  <si>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</si>
  <si>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</si>
  <si>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</si>
  <si>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</si>
  <si>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</si>
  <si>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</si>
  <si>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</si>
  <si>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</si>
  <si>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</si>
  <si>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</si>
  <si>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</si>
  <si>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</si>
  <si>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</si>
  <si>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</si>
  <si>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</si>
  <si>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</si>
  <si>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</si>
  <si>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</si>
  <si>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</si>
  <si>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</si>
  <si>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</si>
  <si>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</si>
  <si>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</si>
  <si>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</si>
  <si>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</si>
  <si>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</si>
  <si>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</si>
  <si>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</si>
  <si>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</si>
  <si>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</si>
  <si>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fdaf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</si>
</sst>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xf numFmtId="172" fontId="0" fillId="0" borderId="0" xfId="0" applyNumberFormat="1"/>
    <xf numFmtId="49"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633"/>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195</xdr:row>
          <xdr:rowOff>91005</xdr:rowOff>
        </xdr:from>
        <xdr:to>
          <xdr:col>23</xdr:col>
          <xdr:colOff>219222</xdr:colOff>
          <xdr:row>235</xdr:row>
          <xdr:rowOff>14654</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8" spid="_x0000_s299139"/>
                </a:ext>
              </a:extLst>
            </xdr:cNvPicPr>
          </xdr:nvPicPr>
          <xdr:blipFill>
            <a:blip xmlns:r="http://schemas.openxmlformats.org/officeDocument/2006/relationships" r:embed="rId1"/>
            <a:srcRect/>
            <a:stretch>
              <a:fillRect/>
            </a:stretch>
          </xdr:blipFill>
          <xdr:spPr bwMode="auto">
            <a:xfrm>
              <a:off x="4425462" y="32930274"/>
              <a:ext cx="2409972" cy="637134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7"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6"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5"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10">
  <rv s="0">
    <v>14</v>
  </rv>
  <rv s="1">
    <v>0</v>
  </rv>
  <rv s="2">
    <v>DataFrame</v>
    <v>1</v>
    <v>1</v>
  </rv>
  <rv s="3">
    <v>&lt;class 'pandas.core.frame.DataFrame'&gt;</v>
    <v>DataFrame</v>
    <v xml:space="preserve">     Coral Coast  Red Desert  Silver Plains  Sapphire Range
0          23071       18171          24995           31845
1          23488       17751          22843           26617
2          22324       18038          22630           27286
3          2...</v>
    <v>2</v>
    <v>2</v>
  </rv>
  <rv s="4">
    <fb>0</fb>
    <v>3</v>
  </rv>
  <rv s="5">
    <v>0</v>
    <v>9</v>
  </rv>
  <rv s="1">
    <v>1</v>
  </rv>
  <rv s="6">
    <v>Image</v>
    <v>4</v>
    <v>5</v>
    <v>6</v>
  </rv>
  <rv s="3">
    <v>&lt;class 'PIL.PngImagePlugin.PngImageFile'&gt;</v>
    <v>PngImageFile</v>
    <v>&lt;PIL.PngImagePlugin.PngImageFile image mode=RGBA size=989x590 at 0x7FA01F27C440&gt;</v>
    <v>7</v>
    <v>2</v>
  </rv>
  <rv s="7">
    <v>1</v>
    <v>5</v>
    <v>Magnifying glass outline</v>
  </rv>
</rvData>
</file>

<file path=xl/richData/rdrichvaluestructure.xml><?xml version="1.0" encoding="utf-8"?>
<rvStructures xmlns="http://schemas.microsoft.com/office/spreadsheetml/2017/richdata" count="8">
  <s t="_error">
    <k n="errorType" t="i"/>
  </s>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2846</v>
      </c>
      <c r="B1" t="s">
        <v>51</v>
      </c>
      <c r="C1" t="s">
        <v>2842</v>
      </c>
      <c r="D1" t="s">
        <v>2845</v>
      </c>
      <c r="E1" t="s">
        <v>2844</v>
      </c>
      <c r="F1" t="s">
        <v>2618</v>
      </c>
      <c r="G1" t="s">
        <v>2843</v>
      </c>
      <c r="H1" t="s">
        <v>51</v>
      </c>
      <c r="I1" t="s">
        <v>2842</v>
      </c>
      <c r="J1" t="s">
        <v>2841</v>
      </c>
      <c r="K1" t="s">
        <v>2840</v>
      </c>
      <c r="L1" t="s">
        <v>2839</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2834</v>
      </c>
      <c r="B4">
        <v>60</v>
      </c>
      <c r="C4" t="s">
        <v>2833</v>
      </c>
      <c r="D4" t="s">
        <v>2832</v>
      </c>
      <c r="E4">
        <v>59</v>
      </c>
    </row>
    <row r="5" spans="1:9">
      <c r="A5" t="s">
        <v>2831</v>
      </c>
      <c r="B5">
        <v>5</v>
      </c>
      <c r="C5" t="s">
        <v>2830</v>
      </c>
      <c r="D5" t="s">
        <v>2829</v>
      </c>
      <c r="E5">
        <v>5</v>
      </c>
    </row>
    <row r="6" spans="1:9">
      <c r="A6" t="s">
        <v>2828</v>
      </c>
      <c r="B6">
        <v>1000</v>
      </c>
      <c r="C6" t="s">
        <v>2827</v>
      </c>
      <c r="D6" t="s">
        <v>2826</v>
      </c>
      <c r="E6">
        <v>1000</v>
      </c>
    </row>
    <row r="7" spans="1:9">
      <c r="A7" t="s">
        <v>2835</v>
      </c>
      <c r="B7">
        <v>100</v>
      </c>
    </row>
    <row r="8" spans="1:9">
      <c r="A8" t="s">
        <v>2836</v>
      </c>
      <c r="B8">
        <v>1</v>
      </c>
    </row>
    <row r="9" spans="1:9">
      <c r="B9" t="s">
        <v>2825</v>
      </c>
      <c r="C9" t="s">
        <v>2824</v>
      </c>
      <c r="D9" t="s">
        <v>2821</v>
      </c>
      <c r="E9" t="s">
        <v>2823</v>
      </c>
      <c r="F9" t="s">
        <v>2822</v>
      </c>
      <c r="G9" t="s">
        <v>2821</v>
      </c>
      <c r="H9" t="s">
        <v>2837</v>
      </c>
      <c r="I9" t="s">
        <v>2838</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5" priority="25" stopIfTrue="1">
      <formula>MOD(ROW(N9)-ROW($B$9),2)</formula>
    </cfRule>
  </conditionalFormatting>
  <conditionalFormatting sqref="O10:X60">
    <cfRule type="expression" dxfId="94" priority="64">
      <formula>MOD(ROW(O10)-ROW($O$258),2)</formula>
    </cfRule>
  </conditionalFormatting>
  <conditionalFormatting sqref="O45">
    <cfRule type="expression" dxfId="93" priority="20">
      <formula>MOD(ROW(O45)-ROW($O$258),2)</formula>
    </cfRule>
  </conditionalFormatting>
  <conditionalFormatting sqref="O46:O52">
    <cfRule type="expression" dxfId="92" priority="19">
      <formula>MOD(ROW(O46)-ROW($O$258),2)</formula>
    </cfRule>
  </conditionalFormatting>
  <conditionalFormatting sqref="P46:X46">
    <cfRule type="expression" dxfId="91" priority="18">
      <formula>MOD(ROW(P46)-ROW($O$258),2)</formula>
    </cfRule>
  </conditionalFormatting>
  <conditionalFormatting sqref="O48:X48">
    <cfRule type="expression" dxfId="90" priority="17">
      <formula>MOD(ROW(O48)-ROW($O$258),2)</formula>
    </cfRule>
  </conditionalFormatting>
  <conditionalFormatting sqref="P48:X48">
    <cfRule type="expression" dxfId="89" priority="16">
      <formula>MOD(ROW(P48)-ROW($O$258),2)</formula>
    </cfRule>
  </conditionalFormatting>
  <conditionalFormatting sqref="O49:X49">
    <cfRule type="expression" dxfId="88" priority="14">
      <formula>MOD(ROW(O49)-ROW($O$258),2)</formula>
    </cfRule>
  </conditionalFormatting>
  <conditionalFormatting sqref="O50:X50">
    <cfRule type="expression" dxfId="87" priority="13">
      <formula>MOD(ROW(O50)-ROW($O$258),2)</formula>
    </cfRule>
  </conditionalFormatting>
  <conditionalFormatting sqref="P50:X50">
    <cfRule type="expression" dxfId="86" priority="12">
      <formula>MOD(ROW(P50)-ROW($O$258),2)</formula>
    </cfRule>
  </conditionalFormatting>
  <conditionalFormatting sqref="O51:X51">
    <cfRule type="expression" dxfId="85" priority="10">
      <formula>MOD(ROW(O51)-ROW($O$258),2)</formula>
    </cfRule>
  </conditionalFormatting>
  <conditionalFormatting sqref="O52:X52">
    <cfRule type="expression" dxfId="84" priority="9">
      <formula>MOD(ROW(O52)-ROW($O$258),2)</formula>
    </cfRule>
  </conditionalFormatting>
  <conditionalFormatting sqref="O52:X52">
    <cfRule type="expression" dxfId="83" priority="8">
      <formula>MOD(ROW(O52)-ROW($O$258),2)</formula>
    </cfRule>
  </conditionalFormatting>
  <conditionalFormatting sqref="P52:X52">
    <cfRule type="expression" dxfId="82" priority="7">
      <formula>MOD(ROW(P52)-ROW($O$258),2)</formula>
    </cfRule>
  </conditionalFormatting>
  <conditionalFormatting sqref="P54:X54">
    <cfRule type="expression" dxfId="81" priority="2">
      <formula>MOD(ROW(P54)-ROW($O$258),2)</formula>
    </cfRule>
  </conditionalFormatting>
  <conditionalFormatting sqref="P53:X53">
    <cfRule type="expression" dxfId="80" priority="1">
      <formula>MOD(ROW(P53)-ROW($O$258),2)</formula>
    </cfRule>
  </conditionalFormatting>
  <conditionalFormatting sqref="J375">
    <cfRule type="expression" dxfId="79" priority="65" stopIfTrue="1">
      <formula>MOD(ROW(J375)-ROW($B$9),2)</formula>
    </cfRule>
  </conditionalFormatting>
  <conditionalFormatting sqref="B10:K374">
    <cfRule type="expression" dxfId="78"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20" activePane="bottomLeft" state="frozen"/>
      <selection activeCell="P541" sqref="P541"/>
      <selection pane="bottomLeft" activeCell="C240" sqref="C239:C240"/>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35" ca="1">TEXT(DATE(2026,1,_xlfn.SEQUENCE(1+_xlfn.DAYS(TODAY(),DATE(2026,1,1)))),"dd-mmm")</f>
        <v>01-Jan</v>
      </c>
      <c r="C5" s="5">
        <v>1</v>
      </c>
      <c r="D5" s="5">
        <v>1</v>
      </c>
      <c r="E5" s="5">
        <v>0</v>
      </c>
      <c r="F5" s="5">
        <v>0</v>
      </c>
      <c r="G5" s="5">
        <v>1</v>
      </c>
      <c r="H5" s="5">
        <v>1</v>
      </c>
      <c r="I5" s="5">
        <v>1</v>
      </c>
      <c r="J5" s="5">
        <v>1</v>
      </c>
      <c r="K5" s="5">
        <v>1</v>
      </c>
      <c r="L5" cm="1">
        <f t="array" aca="1" ref="L5:L235" ca="1">_xlfn.BYROW(_xlfn.TAKE(Banded,,1),_xleta.WEEKNUM)</f>
        <v>1</v>
      </c>
      <c r="M5" cm="1">
        <f t="array" ref="M5:M235">_xlfn.BYROW(_xlfn.DROP(Banded,,1),_xleta.SUM)</f>
        <v>7</v>
      </c>
      <c r="O5" s="38" cm="1">
        <f t="array" aca="1" ref="O5:X38"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4</v>
      </c>
      <c r="Q38" s="5">
        <f ca="1"/>
        <v>4</v>
      </c>
      <c r="R38" s="5">
        <f ca="1"/>
        <v>3</v>
      </c>
      <c r="S38" s="5">
        <f ca="1"/>
        <v>3</v>
      </c>
      <c r="T38" s="5">
        <f ca="1"/>
        <v>4</v>
      </c>
      <c r="U38" s="5">
        <f ca="1"/>
        <v>4</v>
      </c>
      <c r="V38" s="5">
        <f ca="1"/>
        <v>4</v>
      </c>
      <c r="W38" s="5">
        <f ca="1"/>
        <v>4</v>
      </c>
      <c r="X38" s="5">
        <f ca="1"/>
        <v>4</v>
      </c>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2847</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2848</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2849</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2850</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0</v>
      </c>
      <c r="F235" s="5">
        <v>0</v>
      </c>
      <c r="G235" s="5">
        <v>1</v>
      </c>
      <c r="H235" s="5">
        <v>1</v>
      </c>
      <c r="I235" s="5">
        <v>1</v>
      </c>
      <c r="J235" s="5">
        <v>1</v>
      </c>
      <c r="K235" s="5">
        <v>1</v>
      </c>
      <c r="L235">
        <f ca="1"/>
        <v>34</v>
      </c>
      <c r="M235">
        <v>7</v>
      </c>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7" priority="7">
      <formula>AND(LEN($O5)&gt;0,MOD(ROW(O5)-ROW($O$4),2))</formula>
    </cfRule>
  </conditionalFormatting>
  <conditionalFormatting sqref="O5:O95">
    <cfRule type="expression" dxfId="76" priority="6">
      <formula>LEN(O5)=0</formula>
    </cfRule>
  </conditionalFormatting>
  <conditionalFormatting sqref="B5:K65 B66:G67 I66:K67 B68:K369">
    <cfRule type="expression" dxfId="75" priority="4" stopIfTrue="1">
      <formula>LEN($B5)=0</formula>
    </cfRule>
    <cfRule type="expression" dxfId="74" priority="5" stopIfTrue="1">
      <formula>(LEN($B5)&gt;0)*(MOD(ROW(B5)-ROW(B$4),2)=0)</formula>
    </cfRule>
    <cfRule type="expression" dxfId="73" priority="8" stopIfTrue="1">
      <formula>AND(LEN($B5)&gt;0,MOD(ROW(B5)-ROW(B$4),2)=1)</formula>
    </cfRule>
  </conditionalFormatting>
  <conditionalFormatting sqref="H66">
    <cfRule type="expression" dxfId="72" priority="73" stopIfTrue="1">
      <formula>LEN($B67)=0</formula>
    </cfRule>
    <cfRule type="expression" dxfId="71" priority="74" stopIfTrue="1">
      <formula>(LEN($B67)&gt;0)*(MOD(ROW(H66)-ROW(H$4),2)=0)</formula>
    </cfRule>
    <cfRule type="expression" dxfId="70" priority="75" stopIfTrue="1">
      <formula>AND(LEN($B67)&gt;0,MOD(ROW(H66)-ROW(H$4),2)=1)</formula>
    </cfRule>
  </conditionalFormatting>
  <conditionalFormatting sqref="H67">
    <cfRule type="expression" dxfId="69" priority="1" stopIfTrue="1">
      <formula>LEN($B67)=0</formula>
    </cfRule>
    <cfRule type="expression" dxfId="68" priority="2" stopIfTrue="1">
      <formula>(LEN($B67)&gt;0)*(MOD(ROW(H67)-ROW(H$4),2)=0)</formula>
    </cfRule>
    <cfRule type="expression" dxfId="67"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E606"/>
  <sheetViews>
    <sheetView topLeftCell="A4" workbookViewId="0">
      <pane ySplit="5" topLeftCell="A581" activePane="bottomLeft" state="frozen"/>
      <selection activeCell="Y145" sqref="Y145"/>
      <selection pane="bottomLeft" activeCell="M608" sqref="M608"/>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04"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04">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31">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31">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31">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31">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31">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31">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31">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31">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31">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31">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31">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31">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6" spans="4:31">
      <c r="AE606" t="s">
        <v>3038</v>
      </c>
    </row>
  </sheetData>
  <conditionalFormatting sqref="E9:Y604">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2799</v>
      </c>
      <c r="C1" t="s">
        <v>2800</v>
      </c>
      <c r="D1" t="s">
        <v>2801</v>
      </c>
      <c r="E1" t="s">
        <v>2802</v>
      </c>
    </row>
    <row r="2" spans="1:5">
      <c r="A2" t="s">
        <v>2769</v>
      </c>
      <c r="B2" t="s">
        <v>2770</v>
      </c>
      <c r="C2" t="s">
        <v>2771</v>
      </c>
      <c r="D2" t="s">
        <v>2815</v>
      </c>
    </row>
    <row r="3" spans="1:5">
      <c r="A3" t="s">
        <v>2794</v>
      </c>
      <c r="B3" t="s">
        <v>2749</v>
      </c>
      <c r="C3" t="s">
        <v>2750</v>
      </c>
      <c r="D3" t="s">
        <v>2816</v>
      </c>
      <c r="E3" t="s">
        <v>2751</v>
      </c>
    </row>
    <row r="4" spans="1:5">
      <c r="A4" t="s">
        <v>2772</v>
      </c>
      <c r="B4" t="s">
        <v>2791</v>
      </c>
      <c r="C4" t="s">
        <v>2773</v>
      </c>
      <c r="D4" t="s">
        <v>788</v>
      </c>
      <c r="E4" t="s">
        <v>2810</v>
      </c>
    </row>
    <row r="5" spans="1:5">
      <c r="A5" t="s">
        <v>2741</v>
      </c>
      <c r="B5" t="s">
        <v>2742</v>
      </c>
      <c r="C5" t="s">
        <v>2743</v>
      </c>
      <c r="D5" t="s">
        <v>2744</v>
      </c>
      <c r="E5" t="s">
        <v>2745</v>
      </c>
    </row>
    <row r="6" spans="1:5">
      <c r="A6" t="s">
        <v>2765</v>
      </c>
      <c r="B6" t="s">
        <v>2766</v>
      </c>
      <c r="C6" t="s">
        <v>2767</v>
      </c>
      <c r="D6" t="s">
        <v>2768</v>
      </c>
      <c r="E6" t="s">
        <v>788</v>
      </c>
    </row>
    <row r="7" spans="1:5">
      <c r="A7" t="s">
        <v>2782</v>
      </c>
      <c r="B7" t="s">
        <v>2783</v>
      </c>
      <c r="C7" t="s">
        <v>2784</v>
      </c>
      <c r="D7" t="s">
        <v>2785</v>
      </c>
      <c r="E7" t="s">
        <v>2811</v>
      </c>
    </row>
    <row r="8" spans="1:5">
      <c r="A8" t="s">
        <v>2805</v>
      </c>
      <c r="B8" t="s">
        <v>2737</v>
      </c>
      <c r="C8" t="s">
        <v>2738</v>
      </c>
      <c r="D8" t="s">
        <v>2739</v>
      </c>
      <c r="E8" t="s">
        <v>2740</v>
      </c>
    </row>
    <row r="9" spans="1:5">
      <c r="A9" t="s">
        <v>2754</v>
      </c>
      <c r="B9" t="s">
        <v>2755</v>
      </c>
      <c r="C9" t="s">
        <v>2756</v>
      </c>
      <c r="D9" t="s">
        <v>2817</v>
      </c>
      <c r="E9" t="s">
        <v>2812</v>
      </c>
    </row>
    <row r="10" spans="1:5">
      <c r="A10" t="s">
        <v>2746</v>
      </c>
      <c r="B10" t="s">
        <v>2747</v>
      </c>
      <c r="C10" t="s">
        <v>788</v>
      </c>
      <c r="D10" t="s">
        <v>2818</v>
      </c>
      <c r="E10" t="s">
        <v>2748</v>
      </c>
    </row>
    <row r="11" spans="1:5">
      <c r="A11" t="s">
        <v>2786</v>
      </c>
      <c r="B11" t="s">
        <v>2787</v>
      </c>
      <c r="C11" t="s">
        <v>2796</v>
      </c>
      <c r="D11" t="s">
        <v>2819</v>
      </c>
      <c r="E11" t="s">
        <v>2788</v>
      </c>
    </row>
    <row r="12" spans="1:5">
      <c r="A12" t="s">
        <v>2752</v>
      </c>
      <c r="B12" t="s">
        <v>2753</v>
      </c>
      <c r="C12" t="s">
        <v>2807</v>
      </c>
      <c r="D12" t="s">
        <v>2808</v>
      </c>
      <c r="E12" t="s">
        <v>2813</v>
      </c>
    </row>
    <row r="13" spans="1:5">
      <c r="A13" t="s">
        <v>2761</v>
      </c>
      <c r="B13" t="s">
        <v>2762</v>
      </c>
      <c r="C13" t="s">
        <v>2763</v>
      </c>
      <c r="D13" t="s">
        <v>2820</v>
      </c>
      <c r="E13" t="s">
        <v>2764</v>
      </c>
    </row>
    <row r="14" spans="1:5">
      <c r="A14" t="s">
        <v>2774</v>
      </c>
      <c r="B14" t="s">
        <v>2792</v>
      </c>
      <c r="C14" t="s">
        <v>2806</v>
      </c>
      <c r="D14" t="s">
        <v>788</v>
      </c>
      <c r="E14" t="s">
        <v>2814</v>
      </c>
    </row>
    <row r="15" spans="1:5">
      <c r="A15" t="s">
        <v>2775</v>
      </c>
      <c r="B15" t="s">
        <v>2776</v>
      </c>
      <c r="C15" t="s">
        <v>2777</v>
      </c>
      <c r="D15" t="s">
        <v>788</v>
      </c>
      <c r="E15" t="s">
        <v>788</v>
      </c>
    </row>
    <row r="16" spans="1:5">
      <c r="A16" t="s">
        <v>2757</v>
      </c>
      <c r="B16" t="s">
        <v>2758</v>
      </c>
      <c r="C16" t="s">
        <v>2759</v>
      </c>
      <c r="D16" t="s">
        <v>788</v>
      </c>
      <c r="E16" t="s">
        <v>2760</v>
      </c>
    </row>
    <row r="17" spans="1:5">
      <c r="A17" t="s">
        <v>2778</v>
      </c>
      <c r="B17" t="s">
        <v>2779</v>
      </c>
      <c r="C17" t="s">
        <v>2780</v>
      </c>
      <c r="D17" t="s">
        <v>2781</v>
      </c>
      <c r="E17" t="s">
        <v>788</v>
      </c>
    </row>
    <row r="20" spans="1:5">
      <c r="D20">
        <v>0</v>
      </c>
    </row>
    <row r="22" spans="1:5">
      <c r="B22" s="94">
        <v>46135</v>
      </c>
      <c r="C22" s="85">
        <v>5</v>
      </c>
      <c r="D22" t="e">
        <f>_xlfn.LET(_xlpm.z,_xlfn.TEXTSPLIT(B22,"/",,),DATE(INDEX(_xlpm.z,1,3)+2000,INDEX(_xlpm.z,1,1),INDEX(_xlpm.z,1,2)))</f>
        <v>#REF!</v>
      </c>
      <c r="E22" s="94">
        <f>IFERROR(D22,B22)</f>
        <v>46135</v>
      </c>
    </row>
    <row r="23" spans="1:5">
      <c r="B23" s="94">
        <v>46140</v>
      </c>
      <c r="C23" s="85">
        <v>5.25</v>
      </c>
      <c r="D23" t="e">
        <f t="shared" ref="D23:D46" si="0">_xlfn.LET(_xlpm.z,_xlfn.TEXTSPLIT(B23,"/",,),DATE(INDEX(_xlpm.z,1,3)+2000,INDEX(_xlpm.z,1,1),INDEX(_xlpm.z,1,2)))</f>
        <v>#REF!</v>
      </c>
      <c r="E23" s="94">
        <f t="shared" ref="E23:E46" si="1">IFERROR(D23,B23)</f>
        <v>46140</v>
      </c>
    </row>
    <row r="24" spans="1:5">
      <c r="B24" s="94">
        <v>46152</v>
      </c>
      <c r="C24" s="85">
        <v>5.2</v>
      </c>
      <c r="D24" t="e">
        <f t="shared" si="0"/>
        <v>#REF!</v>
      </c>
      <c r="E24" s="94">
        <f t="shared" si="1"/>
        <v>46152</v>
      </c>
    </row>
    <row r="25" spans="1:5">
      <c r="B25" s="94">
        <v>46155</v>
      </c>
      <c r="C25" s="85">
        <v>5.21</v>
      </c>
      <c r="D25" t="e">
        <f t="shared" si="0"/>
        <v>#REF!</v>
      </c>
      <c r="E25" s="94">
        <f t="shared" si="1"/>
        <v>46155</v>
      </c>
    </row>
    <row r="26" spans="1:5">
      <c r="B26" s="94">
        <v>46162</v>
      </c>
      <c r="C26" s="85">
        <v>7.82</v>
      </c>
      <c r="D26" t="e">
        <f t="shared" si="0"/>
        <v>#REF!</v>
      </c>
      <c r="E26" s="94">
        <f t="shared" si="1"/>
        <v>46162</v>
      </c>
    </row>
    <row r="27" spans="1:5">
      <c r="B27" s="94">
        <v>46166</v>
      </c>
      <c r="C27" s="85">
        <v>7.88</v>
      </c>
      <c r="D27" t="e">
        <f t="shared" si="0"/>
        <v>#REF!</v>
      </c>
      <c r="E27" s="94">
        <f t="shared" si="1"/>
        <v>46166</v>
      </c>
    </row>
    <row r="28" spans="1:5">
      <c r="B28" s="94">
        <v>46171</v>
      </c>
      <c r="C28" s="85">
        <v>7.86</v>
      </c>
      <c r="D28" t="e">
        <f t="shared" si="0"/>
        <v>#REF!</v>
      </c>
      <c r="E28" s="94">
        <f t="shared" si="1"/>
        <v>46171</v>
      </c>
    </row>
    <row r="29" spans="1:5">
      <c r="B29" s="94">
        <v>46178</v>
      </c>
      <c r="C29" s="85">
        <v>7.8</v>
      </c>
      <c r="D29" t="e">
        <f t="shared" si="0"/>
        <v>#REF!</v>
      </c>
      <c r="E29" s="94">
        <f t="shared" si="1"/>
        <v>46178</v>
      </c>
    </row>
    <row r="30" spans="1:5">
      <c r="B30" s="94">
        <v>46181</v>
      </c>
      <c r="C30" s="85">
        <v>7.81</v>
      </c>
      <c r="D30" t="e">
        <f t="shared" si="0"/>
        <v>#REF!</v>
      </c>
      <c r="E30" s="94">
        <f t="shared" si="1"/>
        <v>46181</v>
      </c>
    </row>
    <row r="31" spans="1:5">
      <c r="B31" s="94">
        <v>46183</v>
      </c>
      <c r="C31" s="85">
        <v>7.86</v>
      </c>
      <c r="D31" t="e">
        <f t="shared" si="0"/>
        <v>#REF!</v>
      </c>
      <c r="E31" s="94">
        <f t="shared" si="1"/>
        <v>46183</v>
      </c>
    </row>
    <row r="32" spans="1:5">
      <c r="B32" s="94">
        <v>46197</v>
      </c>
      <c r="C32" s="85">
        <v>7.81</v>
      </c>
      <c r="D32" t="e">
        <f t="shared" si="0"/>
        <v>#REF!</v>
      </c>
      <c r="E32" s="94">
        <f t="shared" si="1"/>
        <v>46197</v>
      </c>
    </row>
    <row r="33" spans="2:5">
      <c r="B33" s="94">
        <v>46202</v>
      </c>
      <c r="C33" s="85">
        <v>7.88</v>
      </c>
      <c r="D33" t="e">
        <f t="shared" si="0"/>
        <v>#REF!</v>
      </c>
      <c r="E33" s="94">
        <f t="shared" si="1"/>
        <v>46202</v>
      </c>
    </row>
    <row r="34" spans="2:5">
      <c r="B34" s="94">
        <v>46203</v>
      </c>
      <c r="C34" s="85">
        <v>7.89</v>
      </c>
      <c r="D34" t="e">
        <f t="shared" si="0"/>
        <v>#REF!</v>
      </c>
      <c r="E34" s="94">
        <f t="shared" si="1"/>
        <v>46203</v>
      </c>
    </row>
    <row r="35" spans="2:5">
      <c r="B35" s="94">
        <v>46205</v>
      </c>
      <c r="C35" s="85">
        <v>7.88</v>
      </c>
      <c r="D35" t="e">
        <f t="shared" si="0"/>
        <v>#REF!</v>
      </c>
      <c r="E35" s="94">
        <f t="shared" si="1"/>
        <v>46205</v>
      </c>
    </row>
    <row r="36" spans="2:5">
      <c r="B36" s="94">
        <v>46208</v>
      </c>
      <c r="C36" s="85">
        <v>8</v>
      </c>
      <c r="D36" t="e">
        <f t="shared" si="0"/>
        <v>#REF!</v>
      </c>
      <c r="E36" s="94">
        <f t="shared" si="1"/>
        <v>46208</v>
      </c>
    </row>
    <row r="37" spans="2:5">
      <c r="B37" s="94">
        <v>46211</v>
      </c>
      <c r="C37" s="85">
        <v>8.0399999999999991</v>
      </c>
      <c r="D37" t="e">
        <f t="shared" si="0"/>
        <v>#REF!</v>
      </c>
      <c r="E37" s="94">
        <f t="shared" si="1"/>
        <v>46211</v>
      </c>
    </row>
    <row r="38" spans="2:5">
      <c r="B38" s="94">
        <v>46216</v>
      </c>
      <c r="C38" s="85">
        <v>8</v>
      </c>
      <c r="D38" t="e">
        <f t="shared" si="0"/>
        <v>#REF!</v>
      </c>
      <c r="E38" s="94">
        <f t="shared" si="1"/>
        <v>46216</v>
      </c>
    </row>
    <row r="39" spans="2:5">
      <c r="B39" s="94">
        <v>46217</v>
      </c>
      <c r="C39" s="85">
        <v>7.98</v>
      </c>
      <c r="D39" t="e">
        <f t="shared" si="0"/>
        <v>#REF!</v>
      </c>
      <c r="E39" s="94">
        <f t="shared" si="1"/>
        <v>46217</v>
      </c>
    </row>
    <row r="40" spans="2:5">
      <c r="B40" s="94">
        <v>46218</v>
      </c>
      <c r="C40" s="85">
        <v>7.95</v>
      </c>
      <c r="D40" t="e">
        <f t="shared" si="0"/>
        <v>#REF!</v>
      </c>
      <c r="E40" s="94">
        <f t="shared" si="1"/>
        <v>46218</v>
      </c>
    </row>
    <row r="41" spans="2:5">
      <c r="B41" s="94">
        <v>46219</v>
      </c>
      <c r="C41" s="85">
        <v>7.94</v>
      </c>
      <c r="D41" t="e">
        <f t="shared" si="0"/>
        <v>#REF!</v>
      </c>
      <c r="E41" s="94">
        <f t="shared" si="1"/>
        <v>46219</v>
      </c>
    </row>
    <row r="42" spans="2:5">
      <c r="B42" s="94">
        <v>46224</v>
      </c>
      <c r="C42" s="85">
        <v>7.86</v>
      </c>
      <c r="D42" t="e">
        <f t="shared" si="0"/>
        <v>#REF!</v>
      </c>
      <c r="E42" s="94">
        <f t="shared" si="1"/>
        <v>46224</v>
      </c>
    </row>
    <row r="43" spans="2:5">
      <c r="B43" s="94">
        <v>46225</v>
      </c>
      <c r="C43" s="85">
        <v>7.85</v>
      </c>
      <c r="D43" t="e">
        <f t="shared" si="0"/>
        <v>#REF!</v>
      </c>
      <c r="E43" s="94">
        <f t="shared" si="1"/>
        <v>46225</v>
      </c>
    </row>
    <row r="44" spans="2:5">
      <c r="B44" s="94">
        <v>46228</v>
      </c>
      <c r="C44" s="85">
        <v>7.9</v>
      </c>
      <c r="D44" t="e">
        <f t="shared" si="0"/>
        <v>#REF!</v>
      </c>
      <c r="E44" s="94">
        <f t="shared" si="1"/>
        <v>46228</v>
      </c>
    </row>
    <row r="45" spans="2:5">
      <c r="B45" s="94">
        <v>46236</v>
      </c>
      <c r="C45" s="85">
        <v>7.84</v>
      </c>
      <c r="D45" t="e">
        <f t="shared" si="0"/>
        <v>#REF!</v>
      </c>
      <c r="E45" s="94">
        <f t="shared" si="1"/>
        <v>46236</v>
      </c>
    </row>
    <row r="46" spans="2:5">
      <c r="B46" s="94">
        <v>46239</v>
      </c>
      <c r="C46" s="85">
        <v>7.87</v>
      </c>
      <c r="D46" t="e">
        <f t="shared" si="0"/>
        <v>#REF!</v>
      </c>
      <c r="E46" s="94">
        <f t="shared" si="1"/>
        <v>46239</v>
      </c>
    </row>
    <row r="56" spans="2:4">
      <c r="B56" t="s">
        <v>927</v>
      </c>
      <c r="C56" t="s">
        <v>2973</v>
      </c>
      <c r="D56" t="s">
        <v>2974</v>
      </c>
    </row>
    <row r="57" spans="2:4">
      <c r="B57" s="95" t="s">
        <v>2975</v>
      </c>
      <c r="C57">
        <v>7.82</v>
      </c>
      <c r="D57">
        <v>1377.04</v>
      </c>
    </row>
    <row r="58" spans="2:4">
      <c r="B58" s="95" t="s">
        <v>2976</v>
      </c>
      <c r="C58">
        <v>7.88</v>
      </c>
      <c r="D58">
        <v>1377.1</v>
      </c>
    </row>
    <row r="59" spans="2:4">
      <c r="B59" s="95" t="s">
        <v>2977</v>
      </c>
      <c r="C59">
        <v>7.86</v>
      </c>
      <c r="D59">
        <v>1377.08</v>
      </c>
    </row>
    <row r="60" spans="2:4">
      <c r="B60" s="95">
        <v>46148</v>
      </c>
      <c r="C60">
        <v>7.8</v>
      </c>
      <c r="D60">
        <v>1377.02</v>
      </c>
    </row>
    <row r="61" spans="2:4">
      <c r="B61" s="95">
        <v>46240</v>
      </c>
      <c r="C61">
        <v>7.81</v>
      </c>
      <c r="D61">
        <v>1377.03</v>
      </c>
    </row>
    <row r="62" spans="2:4">
      <c r="B62" s="95">
        <v>46301</v>
      </c>
      <c r="C62">
        <v>7.86</v>
      </c>
      <c r="D62">
        <v>1377.08</v>
      </c>
    </row>
    <row r="63" spans="2:4">
      <c r="B63" s="95" t="s">
        <v>2978</v>
      </c>
      <c r="C63">
        <v>7.81</v>
      </c>
      <c r="D63">
        <v>1377.03</v>
      </c>
    </row>
    <row r="64" spans="2:4">
      <c r="B64" s="95" t="s">
        <v>2979</v>
      </c>
      <c r="C64">
        <v>7.88</v>
      </c>
      <c r="D64">
        <v>1377.1</v>
      </c>
    </row>
    <row r="65" spans="2:4">
      <c r="B65" s="95" t="s">
        <v>2980</v>
      </c>
      <c r="C65">
        <v>7.89</v>
      </c>
      <c r="D65">
        <v>1377.11</v>
      </c>
    </row>
    <row r="66" spans="2:4">
      <c r="B66" s="95">
        <v>46060</v>
      </c>
      <c r="C66">
        <v>7.88</v>
      </c>
      <c r="D66">
        <v>1377.1</v>
      </c>
    </row>
    <row r="67" spans="2:4">
      <c r="B67" s="95">
        <v>46149</v>
      </c>
      <c r="C67">
        <v>8</v>
      </c>
      <c r="D67">
        <v>1377.22</v>
      </c>
    </row>
    <row r="68" spans="2:4">
      <c r="B68" s="95">
        <v>46241</v>
      </c>
      <c r="C68">
        <v>8.0399999999999991</v>
      </c>
      <c r="D68">
        <v>1377.26</v>
      </c>
    </row>
    <row r="69" spans="2:4">
      <c r="B69" s="95" t="s">
        <v>2981</v>
      </c>
      <c r="C69">
        <v>8</v>
      </c>
      <c r="D69">
        <v>1377.22</v>
      </c>
    </row>
    <row r="70" spans="2:4">
      <c r="B70" s="95" t="s">
        <v>2982</v>
      </c>
      <c r="C70">
        <v>7.98</v>
      </c>
      <c r="D70">
        <v>1377.2</v>
      </c>
    </row>
    <row r="71" spans="2:4">
      <c r="B71" s="95" t="s">
        <v>2983</v>
      </c>
      <c r="C71" t="s">
        <v>2984</v>
      </c>
      <c r="D71" t="s">
        <v>2985</v>
      </c>
    </row>
    <row r="72" spans="2:4">
      <c r="B72" s="95" t="s">
        <v>2986</v>
      </c>
      <c r="C72">
        <v>7.94</v>
      </c>
      <c r="D72">
        <v>1377.16</v>
      </c>
    </row>
    <row r="73" spans="2:4">
      <c r="B73" s="95" t="s">
        <v>2987</v>
      </c>
      <c r="C73">
        <v>7.86</v>
      </c>
      <c r="D73">
        <v>1377.08</v>
      </c>
    </row>
    <row r="74" spans="2:4">
      <c r="B74" s="95" t="s">
        <v>2988</v>
      </c>
      <c r="C74">
        <v>7.85</v>
      </c>
      <c r="D74">
        <v>1377.07</v>
      </c>
    </row>
    <row r="75" spans="2:4">
      <c r="B75" s="95" t="s">
        <v>2989</v>
      </c>
      <c r="C75">
        <v>7.9</v>
      </c>
      <c r="D75">
        <v>1377.12</v>
      </c>
    </row>
    <row r="76" spans="2:4">
      <c r="B76" s="95">
        <v>46061</v>
      </c>
      <c r="C76">
        <v>7.84</v>
      </c>
      <c r="D76">
        <v>1377.06</v>
      </c>
    </row>
    <row r="77" spans="2:4">
      <c r="B77" s="95">
        <v>46150</v>
      </c>
      <c r="C77">
        <v>7.87</v>
      </c>
      <c r="D77">
        <v>1377.09</v>
      </c>
    </row>
    <row r="80" spans="2:4">
      <c r="B80" t="s">
        <v>3028</v>
      </c>
      <c r="C80">
        <v>1369.22</v>
      </c>
    </row>
    <row r="82" spans="2:6">
      <c r="B82" s="95" t="s">
        <v>927</v>
      </c>
      <c r="C82" s="95" t="s">
        <v>2973</v>
      </c>
      <c r="D82" s="95" t="s">
        <v>2974</v>
      </c>
      <c r="E82" s="95" t="s">
        <v>3029</v>
      </c>
      <c r="F82" s="95" t="s">
        <v>2974</v>
      </c>
    </row>
    <row r="83" spans="2:6">
      <c r="B83" s="95"/>
      <c r="C83" s="95"/>
      <c r="D83" s="95"/>
      <c r="E83" s="94">
        <v>46135</v>
      </c>
      <c r="F83" s="85">
        <v>1376.76</v>
      </c>
    </row>
    <row r="84" spans="2:6">
      <c r="E84" s="94">
        <v>46140</v>
      </c>
      <c r="F84">
        <v>1377.01</v>
      </c>
    </row>
    <row r="85" spans="2:6">
      <c r="E85" s="94">
        <v>46152</v>
      </c>
      <c r="F85">
        <v>1376.96</v>
      </c>
    </row>
    <row r="86" spans="2:6">
      <c r="E86" s="94">
        <v>46155</v>
      </c>
      <c r="F86">
        <v>1376.97</v>
      </c>
    </row>
    <row r="87" spans="2:6">
      <c r="B87" s="95" t="s">
        <v>2975</v>
      </c>
      <c r="C87" s="95" t="s">
        <v>2990</v>
      </c>
      <c r="D87" s="95" t="s">
        <v>2991</v>
      </c>
      <c r="E87" s="94">
        <f>_xlfn.LET(_xlpm.z,_xlfn.TEXTSPLIT(B87,"/"),DATE(INDEX(_xlpm.z,1,3)+2000,INDEX(_xlpm.z,1,1)+0,INDEX(_xlpm.z,1,2)+0))</f>
        <v>46162</v>
      </c>
      <c r="F87" s="85">
        <f>D87+0</f>
        <v>1377.04</v>
      </c>
    </row>
    <row r="88" spans="2:6">
      <c r="B88" s="95" t="s">
        <v>2976</v>
      </c>
      <c r="C88" s="95" t="s">
        <v>2992</v>
      </c>
      <c r="D88" s="95" t="s">
        <v>2993</v>
      </c>
      <c r="E88" s="94">
        <f t="shared" ref="E88:E107" si="2">_xlfn.LET(_xlpm.z,_xlfn.TEXTSPLIT(B88,"/"),DATE(INDEX(_xlpm.z,1,3)+2000,INDEX(_xlpm.z,1,1)+0,INDEX(_xlpm.z,1,2)+0))</f>
        <v>46166</v>
      </c>
      <c r="F88" s="85">
        <f t="shared" ref="F88:F107" si="3">D88+0</f>
        <v>1377.1</v>
      </c>
    </row>
    <row r="89" spans="2:6">
      <c r="B89" s="95" t="s">
        <v>2977</v>
      </c>
      <c r="C89" s="95" t="s">
        <v>2994</v>
      </c>
      <c r="D89" s="95" t="s">
        <v>2995</v>
      </c>
      <c r="E89" s="94">
        <f t="shared" si="2"/>
        <v>46171</v>
      </c>
      <c r="F89" s="85">
        <f t="shared" si="3"/>
        <v>1377.08</v>
      </c>
    </row>
    <row r="90" spans="2:6">
      <c r="B90" s="95" t="s">
        <v>2996</v>
      </c>
      <c r="C90" s="95" t="s">
        <v>2997</v>
      </c>
      <c r="D90" s="95" t="s">
        <v>2998</v>
      </c>
      <c r="E90" s="94">
        <f t="shared" si="2"/>
        <v>46178</v>
      </c>
      <c r="F90" s="85">
        <f t="shared" si="3"/>
        <v>1377.02</v>
      </c>
    </row>
    <row r="91" spans="2:6">
      <c r="B91" s="95" t="s">
        <v>2999</v>
      </c>
      <c r="C91" s="95" t="s">
        <v>3000</v>
      </c>
      <c r="D91" s="95" t="s">
        <v>3001</v>
      </c>
      <c r="E91" s="94">
        <f t="shared" si="2"/>
        <v>46181</v>
      </c>
      <c r="F91" s="85">
        <f t="shared" si="3"/>
        <v>1377.03</v>
      </c>
    </row>
    <row r="92" spans="2:6">
      <c r="B92" s="95" t="s">
        <v>3002</v>
      </c>
      <c r="C92" s="95" t="s">
        <v>2994</v>
      </c>
      <c r="D92" s="95" t="s">
        <v>2995</v>
      </c>
      <c r="E92" s="94">
        <f t="shared" si="2"/>
        <v>46183</v>
      </c>
      <c r="F92" s="85">
        <f t="shared" si="3"/>
        <v>1377.08</v>
      </c>
    </row>
    <row r="93" spans="2:6">
      <c r="B93" s="95" t="s">
        <v>2978</v>
      </c>
      <c r="C93" s="95" t="s">
        <v>3000</v>
      </c>
      <c r="D93" s="95" t="s">
        <v>3001</v>
      </c>
      <c r="E93" s="94">
        <f t="shared" si="2"/>
        <v>46197</v>
      </c>
      <c r="F93" s="85">
        <f t="shared" si="3"/>
        <v>1377.03</v>
      </c>
    </row>
    <row r="94" spans="2:6">
      <c r="B94" s="95" t="s">
        <v>2979</v>
      </c>
      <c r="C94" s="95" t="s">
        <v>2992</v>
      </c>
      <c r="D94" s="95" t="s">
        <v>2993</v>
      </c>
      <c r="E94" s="94">
        <f t="shared" si="2"/>
        <v>46202</v>
      </c>
      <c r="F94" s="85">
        <f t="shared" si="3"/>
        <v>1377.1</v>
      </c>
    </row>
    <row r="95" spans="2:6">
      <c r="B95" s="95" t="s">
        <v>2980</v>
      </c>
      <c r="C95" s="95" t="s">
        <v>3003</v>
      </c>
      <c r="D95" s="95" t="s">
        <v>3004</v>
      </c>
      <c r="E95" s="94">
        <f t="shared" si="2"/>
        <v>46203</v>
      </c>
      <c r="F95" s="85">
        <f t="shared" si="3"/>
        <v>1377.11</v>
      </c>
    </row>
    <row r="96" spans="2:6">
      <c r="B96" s="95" t="s">
        <v>3005</v>
      </c>
      <c r="C96" s="95" t="s">
        <v>2992</v>
      </c>
      <c r="D96" s="95" t="s">
        <v>2993</v>
      </c>
      <c r="E96" s="94">
        <f t="shared" si="2"/>
        <v>46205</v>
      </c>
      <c r="F96" s="85">
        <f t="shared" si="3"/>
        <v>1377.1</v>
      </c>
    </row>
    <row r="97" spans="2:6">
      <c r="B97" s="95" t="s">
        <v>3006</v>
      </c>
      <c r="C97" s="95" t="s">
        <v>3007</v>
      </c>
      <c r="D97" s="95" t="s">
        <v>3008</v>
      </c>
      <c r="E97" s="94">
        <f t="shared" si="2"/>
        <v>46208</v>
      </c>
      <c r="F97" s="85">
        <f t="shared" si="3"/>
        <v>1377.22</v>
      </c>
    </row>
    <row r="98" spans="2:6">
      <c r="B98" s="95" t="s">
        <v>3009</v>
      </c>
      <c r="C98" s="95" t="s">
        <v>3010</v>
      </c>
      <c r="D98" s="95" t="s">
        <v>3011</v>
      </c>
      <c r="E98" s="94">
        <f t="shared" si="2"/>
        <v>46211</v>
      </c>
      <c r="F98" s="85">
        <f t="shared" si="3"/>
        <v>1377.26</v>
      </c>
    </row>
    <row r="99" spans="2:6">
      <c r="B99" s="95" t="s">
        <v>2981</v>
      </c>
      <c r="C99" s="95" t="s">
        <v>3007</v>
      </c>
      <c r="D99" s="95" t="s">
        <v>3008</v>
      </c>
      <c r="E99" s="94">
        <f t="shared" si="2"/>
        <v>46216</v>
      </c>
      <c r="F99" s="85">
        <f t="shared" si="3"/>
        <v>1377.22</v>
      </c>
    </row>
    <row r="100" spans="2:6">
      <c r="B100" s="95" t="s">
        <v>2982</v>
      </c>
      <c r="C100" s="95" t="s">
        <v>3012</v>
      </c>
      <c r="D100" s="95" t="s">
        <v>3013</v>
      </c>
      <c r="E100" s="94">
        <f t="shared" si="2"/>
        <v>46217</v>
      </c>
      <c r="F100" s="85">
        <f t="shared" si="3"/>
        <v>1377.2</v>
      </c>
    </row>
    <row r="101" spans="2:6">
      <c r="B101" s="95" t="s">
        <v>2983</v>
      </c>
      <c r="C101" s="95" t="s">
        <v>3026</v>
      </c>
      <c r="D101" s="95" t="s">
        <v>3027</v>
      </c>
      <c r="E101" s="94">
        <f t="shared" si="2"/>
        <v>46218</v>
      </c>
      <c r="F101" s="85">
        <f t="shared" si="3"/>
        <v>1377.17</v>
      </c>
    </row>
    <row r="102" spans="2:6">
      <c r="B102" s="95" t="s">
        <v>2986</v>
      </c>
      <c r="C102" s="95" t="s">
        <v>3014</v>
      </c>
      <c r="D102" s="95" t="s">
        <v>3015</v>
      </c>
      <c r="E102" s="94">
        <f t="shared" si="2"/>
        <v>46219</v>
      </c>
      <c r="F102" s="85">
        <f t="shared" si="3"/>
        <v>1377.16</v>
      </c>
    </row>
    <row r="103" spans="2:6">
      <c r="B103" s="95" t="s">
        <v>2987</v>
      </c>
      <c r="C103" s="95" t="s">
        <v>2994</v>
      </c>
      <c r="D103" s="95" t="s">
        <v>2995</v>
      </c>
      <c r="E103" s="94">
        <f t="shared" si="2"/>
        <v>46224</v>
      </c>
      <c r="F103" s="85">
        <f t="shared" si="3"/>
        <v>1377.08</v>
      </c>
    </row>
    <row r="104" spans="2:6">
      <c r="B104" s="95" t="s">
        <v>2988</v>
      </c>
      <c r="C104" s="95" t="s">
        <v>3016</v>
      </c>
      <c r="D104" s="95" t="s">
        <v>3017</v>
      </c>
      <c r="E104" s="94">
        <f t="shared" si="2"/>
        <v>46225</v>
      </c>
      <c r="F104" s="85">
        <f t="shared" si="3"/>
        <v>1377.07</v>
      </c>
    </row>
    <row r="105" spans="2:6">
      <c r="B105" s="95" t="s">
        <v>2989</v>
      </c>
      <c r="C105" s="95" t="s">
        <v>3018</v>
      </c>
      <c r="D105" s="95" t="s">
        <v>3019</v>
      </c>
      <c r="E105" s="94">
        <f t="shared" si="2"/>
        <v>46228</v>
      </c>
      <c r="F105" s="85">
        <f t="shared" si="3"/>
        <v>1377.12</v>
      </c>
    </row>
    <row r="106" spans="2:6">
      <c r="B106" s="95" t="s">
        <v>3020</v>
      </c>
      <c r="C106" s="95" t="s">
        <v>3021</v>
      </c>
      <c r="D106" s="95" t="s">
        <v>3022</v>
      </c>
      <c r="E106" s="94">
        <f t="shared" si="2"/>
        <v>46236</v>
      </c>
      <c r="F106" s="85">
        <f t="shared" si="3"/>
        <v>1377.06</v>
      </c>
    </row>
    <row r="107" spans="2:6">
      <c r="B107" s="95" t="s">
        <v>3023</v>
      </c>
      <c r="C107" s="95" t="s">
        <v>3024</v>
      </c>
      <c r="D107" s="95" t="s">
        <v>3025</v>
      </c>
      <c r="E107" s="94">
        <f t="shared" si="2"/>
        <v>46239</v>
      </c>
      <c r="F107" s="85">
        <f t="shared" si="3"/>
        <v>1377.09</v>
      </c>
    </row>
    <row r="108" spans="2:6">
      <c r="B108" s="95"/>
      <c r="C108" s="95"/>
      <c r="D108" s="95"/>
    </row>
    <row r="109" spans="2:6">
      <c r="B109" s="95"/>
      <c r="C109" s="95"/>
      <c r="D109" s="95"/>
    </row>
    <row r="110" spans="2:6">
      <c r="B110" s="95"/>
      <c r="C110" s="95"/>
      <c r="D110" s="95"/>
    </row>
    <row r="111" spans="2:6">
      <c r="B111" s="95"/>
      <c r="C111" s="95"/>
      <c r="D111" s="95"/>
    </row>
    <row r="112" spans="2:6">
      <c r="B112" s="95" t="s">
        <v>3030</v>
      </c>
      <c r="C112" s="95" t="s">
        <v>3031</v>
      </c>
      <c r="E112" s="85">
        <f>C112+0</f>
        <v>5</v>
      </c>
      <c r="F112" s="85">
        <f>E112+1371.76</f>
        <v>1376.76</v>
      </c>
    </row>
    <row r="113" spans="2:6">
      <c r="B113" s="95" t="s">
        <v>3032</v>
      </c>
      <c r="C113" s="95" t="s">
        <v>3033</v>
      </c>
      <c r="E113" s="85">
        <f t="shared" ref="E113:E115" si="4">C113+0</f>
        <v>5.25</v>
      </c>
      <c r="F113" s="85">
        <f t="shared" ref="F113:F115" si="5">E113+1371.76</f>
        <v>1377.01</v>
      </c>
    </row>
    <row r="114" spans="2:6">
      <c r="B114" s="95" t="s">
        <v>3034</v>
      </c>
      <c r="C114" s="95" t="s">
        <v>3035</v>
      </c>
      <c r="E114" s="85">
        <f t="shared" si="4"/>
        <v>5.2</v>
      </c>
      <c r="F114" s="85">
        <f t="shared" si="5"/>
        <v>1376.96</v>
      </c>
    </row>
    <row r="115" spans="2:6">
      <c r="B115" s="95" t="s">
        <v>3036</v>
      </c>
      <c r="C115" s="95" t="s">
        <v>3037</v>
      </c>
      <c r="E115" s="85">
        <f t="shared" si="4"/>
        <v>5.21</v>
      </c>
      <c r="F115" s="85">
        <f t="shared" si="5"/>
        <v>1376.97</v>
      </c>
    </row>
    <row r="116" spans="2:6">
      <c r="B116" s="95"/>
      <c r="C116" s="95"/>
      <c r="D116" s="85"/>
      <c r="E116" s="85"/>
      <c r="F116" s="85"/>
    </row>
    <row r="117" spans="2:6">
      <c r="B117" s="95"/>
      <c r="C117" s="95"/>
      <c r="D117" s="85"/>
      <c r="E117" s="85"/>
      <c r="F117" s="85"/>
    </row>
    <row r="118" spans="2:6">
      <c r="B118" s="95"/>
      <c r="C118" s="95"/>
      <c r="D118" s="95"/>
    </row>
    <row r="119" spans="2:6">
      <c r="B119" s="95"/>
      <c r="C119" s="95"/>
      <c r="D119" s="95"/>
    </row>
    <row r="120" spans="2:6">
      <c r="B120" s="95"/>
      <c r="C120" s="95"/>
      <c r="D120" s="95"/>
    </row>
    <row r="121" spans="2:6">
      <c r="B121" s="95"/>
      <c r="C121" s="95"/>
      <c r="D121" s="95"/>
    </row>
    <row r="122" spans="2:6">
      <c r="B122" s="95"/>
      <c r="C122" s="95"/>
      <c r="D122" s="95"/>
    </row>
    <row r="123" spans="2:6">
      <c r="B123" s="95"/>
      <c r="C123" s="95"/>
      <c r="D123" s="95"/>
    </row>
    <row r="124" spans="2:6">
      <c r="B124" s="95"/>
      <c r="C124" s="95"/>
      <c r="D124" s="95"/>
    </row>
    <row r="125" spans="2:6">
      <c r="B125" s="95"/>
      <c r="C125" s="95"/>
      <c r="D125" s="95"/>
    </row>
    <row r="126" spans="2:6">
      <c r="B126" s="95"/>
      <c r="C126" s="95"/>
      <c r="D126" s="95"/>
    </row>
    <row r="127" spans="2:6">
      <c r="B127" s="95"/>
      <c r="C127" s="95"/>
      <c r="D127" s="95"/>
    </row>
    <row r="128" spans="2:6">
      <c r="B128" s="95"/>
      <c r="C128" s="95"/>
      <c r="D128" s="95"/>
    </row>
    <row r="129" spans="2:4">
      <c r="B129" s="95"/>
      <c r="C129" s="95"/>
      <c r="D129" s="95"/>
    </row>
    <row r="130" spans="2:4">
      <c r="B130" s="95"/>
      <c r="C130" s="95"/>
      <c r="D130" s="95"/>
    </row>
    <row r="131" spans="2:4">
      <c r="B131" s="95"/>
      <c r="C131" s="95"/>
      <c r="D131" s="95"/>
    </row>
    <row r="132" spans="2:4">
      <c r="B132" s="95"/>
      <c r="C132" s="95"/>
      <c r="D132" s="95"/>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2798</v>
      </c>
    </row>
    <row r="2" spans="1:1">
      <c r="A2" t="s">
        <v>2797</v>
      </c>
    </row>
    <row r="3" spans="1:1">
      <c r="A3" t="s">
        <v>2804</v>
      </c>
    </row>
    <row r="4" spans="1:1">
      <c r="A4" t="s">
        <v>2729</v>
      </c>
    </row>
    <row r="5" spans="1:1">
      <c r="A5" t="s">
        <v>2730</v>
      </c>
    </row>
    <row r="6" spans="1:1">
      <c r="A6" t="s">
        <v>2793</v>
      </c>
    </row>
    <row r="7" spans="1:1">
      <c r="A7" t="s">
        <v>2809</v>
      </c>
    </row>
    <row r="8" spans="1:1">
      <c r="A8" t="s">
        <v>2731</v>
      </c>
    </row>
    <row r="9" spans="1:1">
      <c r="A9" t="s">
        <v>2732</v>
      </c>
    </row>
    <row r="10" spans="1:1">
      <c r="A10" t="s">
        <v>2733</v>
      </c>
    </row>
    <row r="11" spans="1:1">
      <c r="A11" t="s">
        <v>2734</v>
      </c>
    </row>
    <row r="12" spans="1:1">
      <c r="A12" t="s">
        <v>2789</v>
      </c>
    </row>
    <row r="13" spans="1:1">
      <c r="A13" t="s">
        <v>2790</v>
      </c>
    </row>
    <row r="14" spans="1:1">
      <c r="A14" t="s">
        <v>2803</v>
      </c>
    </row>
    <row r="15" spans="1:1">
      <c r="A15" t="s">
        <v>2735</v>
      </c>
    </row>
    <row r="16" spans="1:1">
      <c r="A16" t="s">
        <v>2728</v>
      </c>
    </row>
    <row r="17" spans="1:1">
      <c r="A17" t="s">
        <v>2736</v>
      </c>
    </row>
    <row r="18" spans="1:1">
      <c r="A18" t="s">
        <v>2795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2706</v>
      </c>
      <c r="D4">
        <v>2</v>
      </c>
      <c r="E4" t="str">
        <v>erhalten </v>
      </c>
      <c r="F4" t="str">
        <v>to receive, to preserve, to maintain</v>
      </c>
      <c r="H4">
        <v>1</v>
      </c>
    </row>
    <row r="5" spans="2:8">
      <c r="B5" t="s">
        <v>2684</v>
      </c>
      <c r="D5">
        <v>3</v>
      </c>
      <c r="E5" t="str">
        <v>rechtfertigen </v>
      </c>
      <c r="F5" t="str">
        <v>to justify, to warrant</v>
      </c>
      <c r="H5">
        <v>1</v>
      </c>
    </row>
    <row r="6" spans="2:8">
      <c r="B6">
        <v>2</v>
      </c>
      <c r="D6">
        <v>4</v>
      </c>
      <c r="E6" t="str">
        <v>abwägen </v>
      </c>
      <c r="F6" t="str">
        <v>to weigh up, to consider carefully</v>
      </c>
      <c r="H6">
        <v>1</v>
      </c>
    </row>
    <row r="7" spans="2:8">
      <c r="B7" t="s">
        <v>2707</v>
      </c>
      <c r="D7">
        <v>5</v>
      </c>
      <c r="E7" t="str">
        <v>vorlegen </v>
      </c>
      <c r="F7" t="str">
        <v>to present, to submit</v>
      </c>
      <c r="H7">
        <v>1</v>
      </c>
    </row>
    <row r="8" spans="2:8">
      <c r="B8" t="s">
        <v>2685</v>
      </c>
      <c r="D8">
        <v>6</v>
      </c>
      <c r="E8" t="str">
        <v>anstreben </v>
      </c>
      <c r="F8" t="str">
        <v>to strive for, to aim at</v>
      </c>
      <c r="H8">
        <v>1</v>
      </c>
    </row>
    <row r="9" spans="2:8">
      <c r="B9">
        <v>3</v>
      </c>
      <c r="D9">
        <v>7</v>
      </c>
      <c r="E9" t="str">
        <v>Einschränkung f </v>
      </c>
      <c r="F9" t="str">
        <v>restriction, limitation</v>
      </c>
      <c r="H9">
        <v>1</v>
      </c>
    </row>
    <row r="10" spans="2:8">
      <c r="B10" t="s">
        <v>2708</v>
      </c>
      <c r="D10">
        <v>8</v>
      </c>
      <c r="E10" t="str">
        <v>umstritten </v>
      </c>
      <c r="F10" t="str">
        <v>controversial, disputed, contentious</v>
      </c>
      <c r="H10">
        <v>1</v>
      </c>
    </row>
    <row r="11" spans="2:8">
      <c r="B11" t="s">
        <v>2686</v>
      </c>
      <c r="D11">
        <v>9</v>
      </c>
      <c r="E11" t="str">
        <v>Entstehung f </v>
      </c>
      <c r="F11" t="str">
        <v>origin, emergence, formation</v>
      </c>
      <c r="H11">
        <v>1</v>
      </c>
    </row>
    <row r="12" spans="2:8">
      <c r="B12">
        <v>4</v>
      </c>
      <c r="D12">
        <v>10</v>
      </c>
      <c r="E12" t="str">
        <v>ersetzen </v>
      </c>
      <c r="F12" t="str">
        <v>to replace, to substitute</v>
      </c>
      <c r="H12">
        <v>1</v>
      </c>
    </row>
    <row r="13" spans="2:8">
      <c r="B13" t="s">
        <v>2709</v>
      </c>
      <c r="D13">
        <v>11</v>
      </c>
      <c r="E13" t="str">
        <v>Voraussetzung f </v>
      </c>
      <c r="F13" t="str">
        <v>prerequisite, requirement, condition</v>
      </c>
      <c r="H13">
        <v>1</v>
      </c>
    </row>
    <row r="14" spans="2:8">
      <c r="B14" t="s">
        <v>2687</v>
      </c>
      <c r="D14">
        <v>12</v>
      </c>
      <c r="E14" t="str">
        <v>anwenden </v>
      </c>
      <c r="F14" t="str">
        <v>to apply, to use</v>
      </c>
      <c r="H14">
        <v>1</v>
      </c>
    </row>
    <row r="15" spans="2:8">
      <c r="B15">
        <v>5</v>
      </c>
      <c r="D15">
        <v>13</v>
      </c>
      <c r="E15" t="str">
        <v>entstehen </v>
      </c>
      <c r="F15" t="str">
        <v>to keep, to comply with, to observe</v>
      </c>
      <c r="H15">
        <v>1</v>
      </c>
    </row>
    <row r="16" spans="2:8">
      <c r="B16" t="s">
        <v>2710</v>
      </c>
      <c r="D16">
        <v>14</v>
      </c>
      <c r="E16" t="str">
        <v>entsprechen </v>
      </c>
      <c r="F16" t="str">
        <v>to correspond to, to match, to meet</v>
      </c>
      <c r="H16">
        <v>1</v>
      </c>
    </row>
    <row r="17" spans="2:8">
      <c r="B17" t="s">
        <v>2688</v>
      </c>
      <c r="D17">
        <v>15</v>
      </c>
      <c r="E17" t="str">
        <v>hinweisen </v>
      </c>
      <c r="F17" t="str">
        <v>to point out, to indicae</v>
      </c>
      <c r="H17">
        <v>1</v>
      </c>
    </row>
    <row r="18" spans="2:8">
      <c r="B18">
        <v>6</v>
      </c>
      <c r="D18">
        <v>16</v>
      </c>
      <c r="E18" t="str">
        <v>auslösen </v>
      </c>
      <c r="F18" t="str">
        <v>to trigger, to cause</v>
      </c>
      <c r="H18">
        <v>1</v>
      </c>
    </row>
    <row r="19" spans="2:8">
      <c r="B19" t="s">
        <v>2711</v>
      </c>
      <c r="D19">
        <v>17</v>
      </c>
      <c r="E19" t="str">
        <v>nachhaltig </v>
      </c>
      <c r="F19" t="str">
        <v>sustainable, ongoing</v>
      </c>
      <c r="H19">
        <v>1</v>
      </c>
    </row>
    <row r="20" spans="2:8">
      <c r="B20" t="s">
        <v>2689</v>
      </c>
      <c r="D20">
        <v>18</v>
      </c>
      <c r="E20" t="str">
        <v>einführen </v>
      </c>
      <c r="F20" t="str">
        <v>to introduce, to launch, to usher</v>
      </c>
      <c r="H20">
        <v>1</v>
      </c>
    </row>
    <row r="21" spans="2:8">
      <c r="B21">
        <v>7</v>
      </c>
      <c r="D21">
        <v>19</v>
      </c>
      <c r="E21" t="str">
        <v>Absicht f </v>
      </c>
      <c r="F21" t="str">
        <v>Intention, Purpose</v>
      </c>
      <c r="H21">
        <v>1</v>
      </c>
    </row>
    <row r="22" spans="2:8">
      <c r="B22" t="s">
        <v>2712</v>
      </c>
      <c r="D22">
        <v>20</v>
      </c>
      <c r="E22" t="str">
        <v>angemessen </v>
      </c>
      <c r="F22" t="str">
        <v>appropriate, proper</v>
      </c>
      <c r="H22">
        <v>1</v>
      </c>
    </row>
    <row r="23" spans="2:8">
      <c r="B23" t="s">
        <v>2690</v>
      </c>
      <c r="D23">
        <v>21</v>
      </c>
      <c r="E23" t="str">
        <v>auffordern </v>
      </c>
      <c r="F23" t="str">
        <v>to urge, to request</v>
      </c>
      <c r="H23">
        <v>1</v>
      </c>
    </row>
    <row r="24" spans="2:8">
      <c r="B24">
        <v>8</v>
      </c>
      <c r="D24">
        <v>22</v>
      </c>
      <c r="E24" t="str">
        <v>erhältlich </v>
      </c>
      <c r="F24" t="str">
        <v>available</v>
      </c>
      <c r="H24">
        <v>1</v>
      </c>
    </row>
    <row r="25" spans="2:8">
      <c r="B25" t="s">
        <v>2713</v>
      </c>
      <c r="D25">
        <v>23</v>
      </c>
      <c r="E25" t="str">
        <v>behalten </v>
      </c>
      <c r="F25" t="str">
        <v>to keep (a secret)</v>
      </c>
      <c r="H25">
        <v>1</v>
      </c>
    </row>
    <row r="26" spans="2:8">
      <c r="B26" t="s">
        <v>2691</v>
      </c>
      <c r="D26">
        <v>24</v>
      </c>
      <c r="E26" t="str">
        <v>Steuererhöhung f </v>
      </c>
      <c r="F26" t="str">
        <v>tax hike, tax increase</v>
      </c>
      <c r="H26">
        <v>1</v>
      </c>
    </row>
    <row r="27" spans="2:8">
      <c r="B27">
        <v>9</v>
      </c>
      <c r="D27">
        <v>25</v>
      </c>
      <c r="E27" t="str">
        <v>Gemüsebeet n </v>
      </c>
      <c r="F27" t="str">
        <v>vegetable patch, kitchen garden</v>
      </c>
      <c r="H27">
        <v>1</v>
      </c>
    </row>
    <row r="28" spans="2:8">
      <c r="B28" t="s">
        <v>2714</v>
      </c>
      <c r="D28">
        <v>26</v>
      </c>
      <c r="E28" t="str">
        <v>Enthüllung f </v>
      </c>
      <c r="F28" t="str">
        <v>revelation</v>
      </c>
      <c r="H28">
        <v>1</v>
      </c>
    </row>
    <row r="29" spans="2:8">
      <c r="B29" t="s">
        <v>2692</v>
      </c>
      <c r="D29">
        <v>27</v>
      </c>
      <c r="E29" t="str">
        <v>maßgeblich </v>
      </c>
      <c r="F29" t="str">
        <v>decisive, significant</v>
      </c>
      <c r="H29">
        <v>1</v>
      </c>
    </row>
    <row r="30" spans="2:8">
      <c r="B30">
        <v>10</v>
      </c>
      <c r="D30">
        <v>28</v>
      </c>
      <c r="E30" t="str">
        <v>erläutern </v>
      </c>
      <c r="F30" t="str">
        <v>to explain, to illustrate, to elaborate on</v>
      </c>
      <c r="H30">
        <v>1</v>
      </c>
    </row>
    <row r="31" spans="2:8">
      <c r="B31" t="s">
        <v>2715</v>
      </c>
      <c r="D31">
        <v>29</v>
      </c>
      <c r="E31" t="str">
        <v>die Genehmigung</v>
      </c>
      <c r="F31" t="str">
        <v>approval, permission</v>
      </c>
      <c r="H31">
        <v>1</v>
      </c>
    </row>
    <row r="32" spans="2:8">
      <c r="B32" t="s">
        <v>2693</v>
      </c>
      <c r="D32">
        <v>30</v>
      </c>
      <c r="E32" t="str">
        <v>betreiben </v>
      </c>
      <c r="F32" t="str">
        <v>to operate, to run, to pursue</v>
      </c>
      <c r="H32">
        <v>1</v>
      </c>
    </row>
    <row r="33" spans="2:8">
      <c r="B33">
        <v>11</v>
      </c>
      <c r="D33">
        <v>31</v>
      </c>
      <c r="E33" t="str">
        <v>betreffen </v>
      </c>
      <c r="F33" t="str">
        <v>to concern, to affect</v>
      </c>
      <c r="H33">
        <v>1</v>
      </c>
    </row>
    <row r="34" spans="2:8">
      <c r="B34" t="s">
        <v>2716</v>
      </c>
      <c r="D34">
        <v>32</v>
      </c>
      <c r="E34" t="str">
        <v>entsprechend </v>
      </c>
      <c r="F34" t="str">
        <v>to correspond, to match, to meet</v>
      </c>
      <c r="H34">
        <v>1</v>
      </c>
    </row>
    <row r="35" spans="2:8">
      <c r="B35" t="s">
        <v>2694</v>
      </c>
      <c r="D35">
        <v>33</v>
      </c>
      <c r="E35" t="str">
        <v>nachweisen </v>
      </c>
      <c r="F35" t="str">
        <v>to prove, to demonstrate</v>
      </c>
      <c r="H35">
        <v>1</v>
      </c>
    </row>
    <row r="36" spans="2:8">
      <c r="B36">
        <v>12</v>
      </c>
      <c r="D36">
        <v>34</v>
      </c>
      <c r="E36" t="str">
        <v>ausfällig</v>
      </c>
      <c r="F36" t="str">
        <v>conspicuous</v>
      </c>
      <c r="H36">
        <v>1</v>
      </c>
    </row>
    <row r="37" spans="2:8">
      <c r="B37" t="s">
        <v>2717</v>
      </c>
      <c r="D37">
        <v>35</v>
      </c>
      <c r="E37" t="str">
        <v>verzehren </v>
      </c>
      <c r="F37" t="str">
        <v>to consume (food or resources)</v>
      </c>
      <c r="H37">
        <v>1</v>
      </c>
    </row>
    <row r="38" spans="2:8">
      <c r="B38" t="s">
        <v>2695</v>
      </c>
      <c r="D38">
        <v>36</v>
      </c>
      <c r="E38" t="str">
        <v>handhaben </v>
      </c>
      <c r="F38" t="str">
        <v>to handle (=to manage or use with the hands)</v>
      </c>
      <c r="H38">
        <v>1</v>
      </c>
    </row>
    <row r="39" spans="2:8">
      <c r="B39">
        <v>13</v>
      </c>
      <c r="D39">
        <v>37</v>
      </c>
      <c r="E39" t="str">
        <v>Messe f </v>
      </c>
      <c r="F39" t="str">
        <v>mass (church service)</v>
      </c>
      <c r="H39">
        <v>1</v>
      </c>
    </row>
    <row r="40" spans="2:8">
      <c r="B40" t="s">
        <v>2718</v>
      </c>
      <c r="D40">
        <v>38</v>
      </c>
      <c r="E40" t="str">
        <v>Gehör n </v>
      </c>
      <c r="F40" t="str">
        <v>hearing (sense of hearing)</v>
      </c>
      <c r="H40">
        <v>1</v>
      </c>
    </row>
    <row r="41" spans="2:8">
      <c r="B41" t="s">
        <v>2696</v>
      </c>
    </row>
    <row r="42" spans="2:8">
      <c r="B42">
        <v>14</v>
      </c>
    </row>
    <row r="43" spans="2:8">
      <c r="B43" t="s">
        <v>2719</v>
      </c>
    </row>
    <row r="44" spans="2:8">
      <c r="B44" t="s">
        <v>2697</v>
      </c>
    </row>
    <row r="45" spans="2:8">
      <c r="B45">
        <v>15</v>
      </c>
    </row>
    <row r="46" spans="2:8">
      <c r="B46" t="s">
        <v>2720</v>
      </c>
    </row>
    <row r="47" spans="2:8">
      <c r="B47" t="s">
        <v>2698</v>
      </c>
    </row>
    <row r="48" spans="2:8">
      <c r="B48">
        <v>16</v>
      </c>
    </row>
    <row r="49" spans="2:2">
      <c r="B49" t="s">
        <v>2721</v>
      </c>
    </row>
    <row r="50" spans="2:2">
      <c r="B50" t="s">
        <v>2699</v>
      </c>
    </row>
    <row r="51" spans="2:2">
      <c r="B51">
        <v>17</v>
      </c>
    </row>
    <row r="52" spans="2:2">
      <c r="B52" t="s">
        <v>2722</v>
      </c>
    </row>
    <row r="53" spans="2:2">
      <c r="B53" t="s">
        <v>2700</v>
      </c>
    </row>
    <row r="54" spans="2:2">
      <c r="B54">
        <v>18</v>
      </c>
    </row>
    <row r="55" spans="2:2">
      <c r="B55" t="s">
        <v>2723</v>
      </c>
    </row>
    <row r="56" spans="2:2">
      <c r="B56" t="s">
        <v>2701</v>
      </c>
    </row>
    <row r="57" spans="2:2">
      <c r="B57">
        <v>19</v>
      </c>
    </row>
    <row r="58" spans="2:2">
      <c r="B58" t="s">
        <v>2724</v>
      </c>
    </row>
    <row r="59" spans="2:2">
      <c r="B59" t="s">
        <v>2702</v>
      </c>
    </row>
    <row r="60" spans="2:2">
      <c r="B60">
        <v>20</v>
      </c>
    </row>
    <row r="61" spans="2:2">
      <c r="B61" t="s">
        <v>2725</v>
      </c>
    </row>
    <row r="62" spans="2:2">
      <c r="B62" t="s">
        <v>2703</v>
      </c>
    </row>
    <row r="63" spans="2:2">
      <c r="B63">
        <v>21</v>
      </c>
    </row>
    <row r="64" spans="2:2">
      <c r="B64" t="s">
        <v>2726</v>
      </c>
    </row>
    <row r="65" spans="2:2">
      <c r="B65" t="s">
        <v>2704</v>
      </c>
    </row>
    <row r="66" spans="2:2">
      <c r="B66">
        <v>22</v>
      </c>
    </row>
    <row r="67" spans="2:2">
      <c r="B67" t="s">
        <v>2727</v>
      </c>
    </row>
    <row r="68" spans="2:2">
      <c r="B68" t="s">
        <v>2705</v>
      </c>
    </row>
    <row r="69" spans="2:2">
      <c r="B69">
        <v>23</v>
      </c>
    </row>
    <row r="70" spans="2:2">
      <c r="B70" t="s">
        <v>2652</v>
      </c>
    </row>
    <row r="71" spans="2:2">
      <c r="B71" t="s">
        <v>2653</v>
      </c>
    </row>
    <row r="72" spans="2:2">
      <c r="B72">
        <v>24</v>
      </c>
    </row>
    <row r="73" spans="2:2">
      <c r="B73" t="s">
        <v>2654</v>
      </c>
    </row>
    <row r="74" spans="2:2">
      <c r="B74" t="s">
        <v>2655</v>
      </c>
    </row>
    <row r="75" spans="2:2">
      <c r="B75">
        <v>25</v>
      </c>
    </row>
    <row r="76" spans="2:2">
      <c r="B76" t="s">
        <v>2656</v>
      </c>
    </row>
    <row r="77" spans="2:2">
      <c r="B77" t="s">
        <v>2657</v>
      </c>
    </row>
    <row r="78" spans="2:2">
      <c r="B78">
        <v>26</v>
      </c>
    </row>
    <row r="79" spans="2:2">
      <c r="B79" t="s">
        <v>2658</v>
      </c>
    </row>
    <row r="80" spans="2:2">
      <c r="B80" t="s">
        <v>2659</v>
      </c>
    </row>
    <row r="81" spans="2:2">
      <c r="B81">
        <v>27</v>
      </c>
    </row>
    <row r="82" spans="2:2">
      <c r="B82" t="s">
        <v>2660</v>
      </c>
    </row>
    <row r="83" spans="2:2">
      <c r="B83" t="s">
        <v>2661</v>
      </c>
    </row>
    <row r="84" spans="2:2">
      <c r="B84">
        <v>28</v>
      </c>
    </row>
    <row r="85" spans="2:2">
      <c r="B85" t="s">
        <v>2662</v>
      </c>
    </row>
    <row r="86" spans="2:2">
      <c r="B86" t="s">
        <v>2663</v>
      </c>
    </row>
    <row r="87" spans="2:2">
      <c r="B87">
        <v>29</v>
      </c>
    </row>
    <row r="88" spans="2:2">
      <c r="B88" t="s">
        <v>2664</v>
      </c>
    </row>
    <row r="89" spans="2:2">
      <c r="B89" t="s">
        <v>2665</v>
      </c>
    </row>
    <row r="90" spans="2:2">
      <c r="B90">
        <v>30</v>
      </c>
    </row>
    <row r="91" spans="2:2">
      <c r="B91" t="s">
        <v>2666</v>
      </c>
    </row>
    <row r="92" spans="2:2">
      <c r="B92" t="s">
        <v>2667</v>
      </c>
    </row>
    <row r="93" spans="2:2">
      <c r="B93">
        <v>31</v>
      </c>
    </row>
    <row r="94" spans="2:2">
      <c r="B94" t="s">
        <v>2668</v>
      </c>
    </row>
    <row r="95" spans="2:2">
      <c r="B95" t="s">
        <v>2669</v>
      </c>
    </row>
    <row r="96" spans="2:2">
      <c r="B96">
        <v>32</v>
      </c>
    </row>
    <row r="97" spans="2:2">
      <c r="B97" t="s">
        <v>2670</v>
      </c>
    </row>
    <row r="98" spans="2:2">
      <c r="B98" t="s">
        <v>2671</v>
      </c>
    </row>
    <row r="99" spans="2:2">
      <c r="B99">
        <v>33</v>
      </c>
    </row>
    <row r="100" spans="2:2">
      <c r="B100" t="s">
        <v>2672</v>
      </c>
    </row>
    <row r="101" spans="2:2">
      <c r="B101" t="s">
        <v>2673</v>
      </c>
    </row>
    <row r="102" spans="2:2">
      <c r="B102">
        <v>34</v>
      </c>
    </row>
    <row r="103" spans="2:2">
      <c r="B103" t="s">
        <v>2674</v>
      </c>
    </row>
    <row r="104" spans="2:2">
      <c r="B104" t="s">
        <v>2675</v>
      </c>
    </row>
    <row r="105" spans="2:2">
      <c r="B105">
        <v>35</v>
      </c>
    </row>
    <row r="106" spans="2:2">
      <c r="B106" t="s">
        <v>2676</v>
      </c>
    </row>
    <row r="107" spans="2:2">
      <c r="B107" t="s">
        <v>2677</v>
      </c>
    </row>
    <row r="108" spans="2:2">
      <c r="B108">
        <v>36</v>
      </c>
    </row>
    <row r="109" spans="2:2">
      <c r="B109" t="s">
        <v>2678</v>
      </c>
    </row>
    <row r="110" spans="2:2">
      <c r="B110" t="s">
        <v>2679</v>
      </c>
    </row>
    <row r="111" spans="2:2">
      <c r="B111">
        <v>37</v>
      </c>
    </row>
    <row r="112" spans="2:2">
      <c r="B112" t="s">
        <v>2680</v>
      </c>
    </row>
    <row r="113" spans="2:2">
      <c r="B113" t="s">
        <v>2681</v>
      </c>
    </row>
    <row r="114" spans="2:2">
      <c r="B114">
        <v>38</v>
      </c>
    </row>
    <row r="115" spans="2:2">
      <c r="B115" t="s">
        <v>2682</v>
      </c>
    </row>
    <row r="116" spans="2:2">
      <c r="B116" t="s">
        <v>2683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pageSetUpPr fitToPage="1"/>
  </sheetPr>
  <dimension ref="A1:P86"/>
  <sheetViews>
    <sheetView topLeftCell="A38" workbookViewId="0">
      <selection activeCell="H65" sqref="H6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2627</v>
      </c>
    </row>
    <row r="2" spans="1:7" ht="15">
      <c r="A2" s="74"/>
      <c r="F2" t="s">
        <v>2646</v>
      </c>
      <c r="G2" t="s">
        <v>2647</v>
      </c>
    </row>
    <row r="3" spans="1:7">
      <c r="A3" s="82" t="s">
        <v>2632</v>
      </c>
      <c r="C3" s="82" t="s">
        <v>2635</v>
      </c>
    </row>
    <row r="4" spans="1:7">
      <c r="B4" t="s">
        <v>2628</v>
      </c>
      <c r="C4" t="s">
        <v>2643</v>
      </c>
      <c r="D4">
        <v>780</v>
      </c>
      <c r="E4" t="s">
        <v>2648</v>
      </c>
    </row>
    <row r="5" spans="1:7">
      <c r="B5" t="s">
        <v>2568</v>
      </c>
      <c r="C5" t="s">
        <v>2636</v>
      </c>
      <c r="D5" s="53">
        <v>0.65</v>
      </c>
      <c r="E5" t="s">
        <v>2649</v>
      </c>
    </row>
    <row r="6" spans="1:7">
      <c r="B6" t="s">
        <v>2631</v>
      </c>
      <c r="C6" t="s">
        <v>2637</v>
      </c>
      <c r="D6" s="53">
        <v>0.14000000000000001</v>
      </c>
      <c r="E6" t="s">
        <v>2649</v>
      </c>
    </row>
    <row r="7" spans="1:7">
      <c r="D7" s="53"/>
    </row>
    <row r="8" spans="1:7">
      <c r="A8" s="82" t="s">
        <v>2633</v>
      </c>
    </row>
    <row r="9" spans="1:7">
      <c r="B9" t="s">
        <v>2641</v>
      </c>
      <c r="C9" t="s">
        <v>2642</v>
      </c>
      <c r="D9" s="73">
        <f>_nT/_BP</f>
        <v>427.00729927007302</v>
      </c>
      <c r="E9" t="s">
        <v>2648</v>
      </c>
    </row>
    <row r="10" spans="1:7">
      <c r="B10" t="s">
        <v>2630</v>
      </c>
      <c r="C10" t="s">
        <v>2638</v>
      </c>
      <c r="D10" s="53">
        <v>0.8</v>
      </c>
      <c r="E10" t="s">
        <v>2649</v>
      </c>
    </row>
    <row r="11" spans="1:7">
      <c r="B11" t="s">
        <v>2629</v>
      </c>
      <c r="C11" t="s">
        <v>2639</v>
      </c>
      <c r="D11" s="51">
        <v>0.11700000000000001</v>
      </c>
      <c r="E11" t="s">
        <v>2649</v>
      </c>
    </row>
    <row r="13" spans="1:7">
      <c r="A13" s="82" t="s">
        <v>2634</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2640</v>
      </c>
    </row>
    <row r="19" spans="1:12">
      <c r="B19" t="s">
        <v>2644</v>
      </c>
      <c r="C19" s="71">
        <v>1</v>
      </c>
      <c r="D19" s="69">
        <f>450</f>
        <v>450</v>
      </c>
      <c r="E19" t="s">
        <v>2648</v>
      </c>
      <c r="I19">
        <f>(_nT-70)/_nT*D19</f>
        <v>409.61538461538458</v>
      </c>
      <c r="L19">
        <v>456.14035087719299</v>
      </c>
    </row>
    <row r="20" spans="1:12">
      <c r="B20" t="s">
        <v>2557</v>
      </c>
      <c r="C20" s="71">
        <f>_nH</f>
        <v>0.65</v>
      </c>
      <c r="D20" s="69">
        <f>_nT*C20/_BP</f>
        <v>277.55474452554745</v>
      </c>
      <c r="E20" t="s">
        <v>2648</v>
      </c>
      <c r="I20">
        <f>(_nT-70)/_nT*D20</f>
        <v>252.64598540145985</v>
      </c>
      <c r="L20">
        <v>296.49122807017545</v>
      </c>
    </row>
    <row r="21" spans="1:12">
      <c r="B21" t="s">
        <v>2561</v>
      </c>
      <c r="C21" s="71">
        <v>0.02</v>
      </c>
      <c r="D21" s="69">
        <f>_nT*C21/_BP</f>
        <v>8.540145985401459</v>
      </c>
      <c r="E21" t="s">
        <v>2648</v>
      </c>
      <c r="F21" s="81"/>
      <c r="I21">
        <f>(_nT-70)/_nT*D21</f>
        <v>7.7737226277372251</v>
      </c>
      <c r="L21">
        <v>9.1228070175438596</v>
      </c>
    </row>
    <row r="22" spans="1:12">
      <c r="B22" t="s">
        <v>2558</v>
      </c>
      <c r="C22" s="71">
        <v>0.02</v>
      </c>
      <c r="D22" s="69">
        <f>_nT*C22/_BP</f>
        <v>8.540145985401459</v>
      </c>
      <c r="E22" t="s">
        <v>2648</v>
      </c>
      <c r="I22">
        <f>(_nT-70)/_nT*D22</f>
        <v>7.7737226277372251</v>
      </c>
      <c r="L22">
        <v>9.1228070175438596</v>
      </c>
    </row>
    <row r="23" spans="1:12">
      <c r="B23" t="s">
        <v>2567</v>
      </c>
      <c r="C23" s="71">
        <v>0.02</v>
      </c>
      <c r="D23" s="69">
        <f>_nT*C23/_BP</f>
        <v>8.540145985401459</v>
      </c>
      <c r="E23" t="s">
        <v>2648</v>
      </c>
      <c r="F23" s="72"/>
      <c r="I23">
        <f>(_nT-70)/_nT*D23</f>
        <v>7.7737226277372251</v>
      </c>
      <c r="L23">
        <v>9.1228070175438596</v>
      </c>
    </row>
    <row r="24" spans="1:12">
      <c r="B24" t="s">
        <v>2651</v>
      </c>
      <c r="C24" s="71">
        <f>(20+32.5)/D19</f>
        <v>0.11666666666666667</v>
      </c>
      <c r="D24" s="69">
        <v>70</v>
      </c>
      <c r="E24" t="s">
        <v>2648</v>
      </c>
      <c r="F24" s="72"/>
      <c r="G24">
        <v>70</v>
      </c>
      <c r="I24">
        <f>70/I19</f>
        <v>0.17089201877934274</v>
      </c>
      <c r="L24">
        <v>70</v>
      </c>
    </row>
    <row r="25" spans="1:12">
      <c r="C25" s="72">
        <f>SUM(C19:C24)</f>
        <v>1.8266666666666667</v>
      </c>
    </row>
    <row r="28" spans="1:12">
      <c r="A28" t="s">
        <v>2645</v>
      </c>
    </row>
    <row r="29" spans="1:12">
      <c r="A29" t="s">
        <v>2650</v>
      </c>
    </row>
    <row r="34" spans="1:11">
      <c r="B34" t="s">
        <v>2572</v>
      </c>
    </row>
    <row r="36" spans="1:11" ht="15">
      <c r="B36" s="74" t="s">
        <v>2565</v>
      </c>
      <c r="C36" s="75" t="s">
        <v>2566</v>
      </c>
      <c r="D36" s="75" t="s">
        <v>734</v>
      </c>
      <c r="F36" s="74"/>
      <c r="G36" s="75"/>
      <c r="H36" s="75"/>
      <c r="K36" t="s">
        <v>2620</v>
      </c>
    </row>
    <row r="37" spans="1:11">
      <c r="B37" t="s">
        <v>2556</v>
      </c>
      <c r="C37" s="85">
        <v>450</v>
      </c>
      <c r="D37" s="71">
        <f>C37/$C$37</f>
        <v>1</v>
      </c>
      <c r="G37" s="71"/>
      <c r="K37" t="s">
        <v>2621</v>
      </c>
    </row>
    <row r="38" spans="1:11">
      <c r="B38" t="s">
        <v>2560</v>
      </c>
      <c r="C38" s="85">
        <v>0</v>
      </c>
      <c r="D38" s="71">
        <f t="shared" ref="D38:D46" si="0">C38/$C$37</f>
        <v>0</v>
      </c>
      <c r="G38" s="71"/>
      <c r="K38" t="s">
        <v>2622</v>
      </c>
    </row>
    <row r="39" spans="1:11">
      <c r="B39" t="s">
        <v>2557</v>
      </c>
      <c r="C39" s="93">
        <v>247.5</v>
      </c>
      <c r="D39" s="71">
        <f>C39/$C$37</f>
        <v>0.55000000000000004</v>
      </c>
      <c r="G39" s="71"/>
      <c r="K39" t="s">
        <v>2623</v>
      </c>
    </row>
    <row r="40" spans="1:11">
      <c r="A40" s="85"/>
      <c r="B40" t="s">
        <v>2564</v>
      </c>
      <c r="C40" s="93">
        <v>0</v>
      </c>
      <c r="D40" s="71">
        <f t="shared" si="0"/>
        <v>0</v>
      </c>
      <c r="G40" s="71"/>
    </row>
    <row r="41" spans="1:11">
      <c r="B41" t="s">
        <v>2561</v>
      </c>
      <c r="C41" s="85">
        <v>9</v>
      </c>
      <c r="D41" s="71">
        <f t="shared" si="0"/>
        <v>0.02</v>
      </c>
      <c r="G41" s="71"/>
    </row>
    <row r="42" spans="1:11">
      <c r="B42" t="s">
        <v>2558</v>
      </c>
      <c r="C42" s="85">
        <v>9</v>
      </c>
      <c r="D42" s="71">
        <f t="shared" si="0"/>
        <v>0.02</v>
      </c>
      <c r="G42" s="71"/>
    </row>
    <row r="43" spans="1:11">
      <c r="B43" t="s">
        <v>2562</v>
      </c>
      <c r="C43" s="85">
        <v>18</v>
      </c>
      <c r="D43" s="71">
        <f t="shared" si="0"/>
        <v>0.04</v>
      </c>
      <c r="G43" s="71"/>
    </row>
    <row r="44" spans="1:11">
      <c r="B44" t="s">
        <v>2563</v>
      </c>
      <c r="C44" s="85">
        <v>0</v>
      </c>
      <c r="D44" s="71">
        <f t="shared" si="0"/>
        <v>0</v>
      </c>
      <c r="G44" s="71"/>
    </row>
    <row r="45" spans="1:11">
      <c r="B45" t="s">
        <v>2567</v>
      </c>
      <c r="C45" s="85">
        <v>8</v>
      </c>
      <c r="D45" s="71">
        <f t="shared" si="0"/>
        <v>1.7777777777777778E-2</v>
      </c>
      <c r="G45" s="71"/>
    </row>
    <row r="46" spans="1:11">
      <c r="B46" t="s">
        <v>2559</v>
      </c>
      <c r="C46" s="85">
        <v>4</v>
      </c>
      <c r="D46" s="71">
        <f t="shared" si="0"/>
        <v>8.8888888888888889E-3</v>
      </c>
      <c r="G46" s="71"/>
    </row>
    <row r="47" spans="1:11">
      <c r="D47" s="72">
        <f>SUM(D37:D46)</f>
        <v>1.6566666666666667</v>
      </c>
      <c r="G47" s="72"/>
    </row>
    <row r="49" spans="2:16">
      <c r="B49" t="s">
        <v>2570</v>
      </c>
    </row>
    <row r="50" spans="2:16">
      <c r="B50" t="s">
        <v>2569</v>
      </c>
      <c r="D50">
        <f>C37*D47</f>
        <v>745.5</v>
      </c>
    </row>
    <row r="51" spans="2:16">
      <c r="B51" t="s">
        <v>2568</v>
      </c>
      <c r="D51" s="70">
        <f>C39/C37</f>
        <v>0.55000000000000004</v>
      </c>
    </row>
    <row r="52" spans="2:16">
      <c r="B52" t="s">
        <v>2571</v>
      </c>
    </row>
    <row r="56" spans="2:16" ht="15">
      <c r="B56" s="60" t="s">
        <v>2619</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2628</v>
      </c>
      <c r="P61">
        <f>236*1.022</f>
        <v>241.19200000000001</v>
      </c>
    </row>
    <row r="63" spans="2:16">
      <c r="G63" t="s">
        <v>2626</v>
      </c>
      <c r="O63" t="s">
        <v>2968</v>
      </c>
      <c r="P63">
        <f>0.7%*P61</f>
        <v>1.6883439999999998</v>
      </c>
    </row>
    <row r="64" spans="2:16" ht="15">
      <c r="B64" s="60" t="s">
        <v>2624</v>
      </c>
      <c r="D64" s="81" t="s">
        <v>2625</v>
      </c>
      <c r="O64" t="s">
        <v>2965</v>
      </c>
      <c r="P64">
        <v>8</v>
      </c>
    </row>
    <row r="65" spans="2:16">
      <c r="O65" t="s">
        <v>2966</v>
      </c>
      <c r="P65">
        <v>8</v>
      </c>
    </row>
    <row r="66" spans="2:16">
      <c r="B66" s="76">
        <v>0.11700000000000001</v>
      </c>
      <c r="C66" s="77">
        <v>0.8</v>
      </c>
      <c r="D66" s="79">
        <v>0.14000000000000001</v>
      </c>
      <c r="E66" s="85">
        <f>C37</f>
        <v>450</v>
      </c>
      <c r="G66" s="91" cm="1">
        <f t="array" ref="G66:G67">MMULT(MINVERSE(B66:C67),D66:D67)*E66</f>
        <v>434.8462664714495</v>
      </c>
      <c r="O66" t="s">
        <v>2967</v>
      </c>
      <c r="P66">
        <v>13</v>
      </c>
    </row>
    <row r="67" spans="2:16">
      <c r="B67" s="78">
        <v>1</v>
      </c>
      <c r="C67" s="78">
        <v>1</v>
      </c>
      <c r="D67" s="80">
        <v>1</v>
      </c>
      <c r="G67" s="91">
        <v>15.153733528550513</v>
      </c>
      <c r="O67" t="s">
        <v>2969</v>
      </c>
      <c r="P67">
        <f>SUM(P63:P66)</f>
        <v>30.688344000000001</v>
      </c>
    </row>
    <row r="68" spans="2:16">
      <c r="P68" s="71">
        <f>P67/P61</f>
        <v>0.12723616040333013</v>
      </c>
    </row>
    <row r="69" spans="2:16">
      <c r="B69" s="90" t="s">
        <v>2962</v>
      </c>
      <c r="O69" t="s">
        <v>2970</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2971</v>
      </c>
      <c r="P71">
        <f>C39/P69</f>
        <v>283.58186805078577</v>
      </c>
    </row>
    <row r="72" spans="2:16">
      <c r="B72">
        <v>0</v>
      </c>
      <c r="C72">
        <v>1</v>
      </c>
      <c r="D72">
        <v>0</v>
      </c>
      <c r="E72" s="89">
        <v>0.1</v>
      </c>
      <c r="F72" s="91">
        <v>14.824304538799415</v>
      </c>
      <c r="O72" t="s">
        <v>2972</v>
      </c>
      <c r="P72">
        <f>P71*P68</f>
        <v>36.081868050785779</v>
      </c>
    </row>
    <row r="85" spans="2:5">
      <c r="B85" t="s">
        <v>2963</v>
      </c>
      <c r="C85">
        <v>28</v>
      </c>
      <c r="D85">
        <v>3</v>
      </c>
      <c r="E85">
        <f>D85/C85</f>
        <v>0.10714285714285714</v>
      </c>
    </row>
    <row r="86" spans="2:5">
      <c r="B86" t="s">
        <v>2964</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19-Aug-2026</v>
      </c>
      <c r="C3" s="26"/>
    </row>
    <row r="6" spans="1:4">
      <c r="B6" t="s">
        <v>2851</v>
      </c>
      <c r="D6" t="str">
        <f ca="1">_xlfn.TRANSLATE(B6)</f>
        <v>I remember my father.</v>
      </c>
    </row>
    <row r="7" spans="1:4">
      <c r="B7" t="s">
        <v>2852</v>
      </c>
      <c r="D7" t="str">
        <f t="shared" ref="D7:D15" ca="1" si="0">_xlfn.TRANSLATE(B7)</f>
        <v>I wash the car.</v>
      </c>
    </row>
    <row r="8" spans="1:4">
      <c r="B8" t="s">
        <v>2853</v>
      </c>
      <c r="D8" t="str">
        <f t="shared" ca="1" si="0"/>
        <v>CJ is interested in geography.</v>
      </c>
    </row>
    <row r="9" spans="1:4">
      <c r="B9" t="s">
        <v>2854</v>
      </c>
      <c r="D9" t="str">
        <f t="shared" ca="1" si="0"/>
        <v>The cabin is located in Northern Minnesota.</v>
      </c>
    </row>
    <row r="10" spans="1:4">
      <c r="B10" t="s">
        <v>2857</v>
      </c>
      <c r="D10" t="str">
        <f t="shared" ca="1" si="0"/>
        <v>I'm buying a new Honda.</v>
      </c>
    </row>
    <row r="11" spans="1:4">
      <c r="B11" t="s">
        <v>2858</v>
      </c>
      <c r="D11" t="str">
        <f t="shared" ca="1" si="0"/>
        <v>I worry about my wife.</v>
      </c>
    </row>
    <row r="12" spans="1:4">
      <c r="B12" t="s">
        <v>2855</v>
      </c>
      <c r="D12" t="str">
        <f t="shared" ca="1" si="0"/>
        <v>We write to each other regularly.</v>
      </c>
    </row>
    <row r="13" spans="1:4">
      <c r="B13" t="s">
        <v>2859</v>
      </c>
      <c r="D13" t="str">
        <f t="shared" ca="1" si="0"/>
        <v>I'm learning German.</v>
      </c>
    </row>
    <row r="14" spans="1:4">
      <c r="B14" t="s">
        <v>2860</v>
      </c>
      <c r="D14" t="str">
        <f t="shared" ca="1" si="0"/>
        <v>I'm looking forward to Saturn.</v>
      </c>
    </row>
    <row r="15" spans="1:4">
      <c r="B15" t="s">
        <v>2856</v>
      </c>
      <c r="D15" t="str">
        <f t="shared" ca="1" si="0"/>
        <v>The clover is not suitable for my lawn.</v>
      </c>
    </row>
    <row r="18" spans="2:4">
      <c r="B18" t="s">
        <v>2861</v>
      </c>
      <c r="C18" t="s">
        <v>2869</v>
      </c>
      <c r="D18" t="str">
        <f ca="1">_xlfn.TRANSLATE(C18)</f>
        <v>I remember the Pergamon Museum</v>
      </c>
    </row>
    <row r="19" spans="2:4">
      <c r="B19" t="s">
        <v>2862</v>
      </c>
      <c r="C19" t="s">
        <v>2875</v>
      </c>
      <c r="D19" t="str">
        <f t="shared" ref="D19:D25" ca="1" si="1">_xlfn.TRANSLATE(C19)</f>
        <v>I'm interested in differential equations.</v>
      </c>
    </row>
    <row r="20" spans="2:4">
      <c r="B20" t="s">
        <v>2863</v>
      </c>
      <c r="C20" t="s">
        <v>2852</v>
      </c>
      <c r="D20" t="str">
        <f t="shared" ca="1" si="1"/>
        <v>I wash the car.</v>
      </c>
    </row>
    <row r="21" spans="2:4">
      <c r="B21" t="s">
        <v>2864</v>
      </c>
      <c r="C21" t="s">
        <v>2870</v>
      </c>
      <c r="D21" t="str">
        <f t="shared" ca="1" si="1"/>
        <v>We write to each other.</v>
      </c>
    </row>
    <row r="22" spans="2:4">
      <c r="B22" t="s">
        <v>2865</v>
      </c>
      <c r="C22" t="s">
        <v>2871</v>
      </c>
      <c r="D22" t="str">
        <f t="shared" ca="1" si="1"/>
        <v>I've gotten used to winter in Minnesota.</v>
      </c>
    </row>
    <row r="23" spans="2:4">
      <c r="B23" t="s">
        <v>2866</v>
      </c>
      <c r="C23" t="s">
        <v>2872</v>
      </c>
      <c r="D23" t="str">
        <f t="shared" ca="1" si="1"/>
        <v>I'm looking forward to my trip to Germany.</v>
      </c>
    </row>
    <row r="24" spans="2:4">
      <c r="B24" t="s">
        <v>2867</v>
      </c>
      <c r="C24" t="s">
        <v>2873</v>
      </c>
      <c r="D24" t="str">
        <f t="shared" ca="1" si="1"/>
        <v>The cabin is located in Northern Minnesota.</v>
      </c>
    </row>
    <row r="25" spans="2:4">
      <c r="B25" t="s">
        <v>2868</v>
      </c>
      <c r="C25" t="s">
        <v>2874</v>
      </c>
      <c r="D25" t="str">
        <f t="shared" ca="1" si="1"/>
        <v>I fell in love with mathematics</v>
      </c>
    </row>
    <row r="27" spans="2:4">
      <c r="B27" s="87" t="s">
        <v>2876</v>
      </c>
      <c r="C27" t="str" cm="1">
        <f t="array" ref="C27:C31">B27:B31</f>
        <v>"Ich erinnere an Berlin."</v>
      </c>
    </row>
    <row r="28" spans="2:4">
      <c r="B28" s="87" t="s">
        <v>2877</v>
      </c>
      <c r="C28" t="str">
        <v>"Ich wasche mich das Auto."</v>
      </c>
    </row>
    <row r="29" spans="2:4">
      <c r="B29" s="87" t="s">
        <v>2878</v>
      </c>
      <c r="C29" t="str">
        <v>"CJ freut über seinen Kuchen."</v>
      </c>
    </row>
    <row r="30" spans="2:4">
      <c r="B30" s="87" t="s">
        <v>2879</v>
      </c>
      <c r="C30" t="str">
        <v>"Ich sorge um meine Gesundheit."</v>
      </c>
    </row>
    <row r="31" spans="2:4">
      <c r="B31" s="87" t="s">
        <v>2880</v>
      </c>
      <c r="C31" t="str">
        <v>"Wir sehen uns bald."</v>
      </c>
    </row>
    <row r="36" spans="2:3">
      <c r="B36" t="s">
        <v>2883</v>
      </c>
      <c r="C36" t="str">
        <f ca="1">_xlfn.TRANSLATE(B36)</f>
        <v>I wash my hands.</v>
      </c>
    </row>
    <row r="37" spans="2:3">
      <c r="B37" t="s">
        <v>2901</v>
      </c>
      <c r="C37" t="str">
        <f t="shared" ref="C37:C45" ca="1" si="2">_xlfn.TRANSLATE(B37)</f>
        <v>I wash the car.</v>
      </c>
    </row>
    <row r="38" spans="2:3">
      <c r="B38" t="s">
        <v>2881</v>
      </c>
      <c r="C38" t="str">
        <f t="shared" ca="1" si="2"/>
        <v>I buy myself a coffee.</v>
      </c>
    </row>
    <row r="39" spans="2:3">
      <c r="B39" t="s">
        <v>2902</v>
      </c>
      <c r="C39" t="str">
        <f t="shared" ca="1" si="2"/>
        <v>I'm buying a book for CJ.</v>
      </c>
    </row>
    <row r="40" spans="2:3">
      <c r="B40" t="s">
        <v>2885</v>
      </c>
      <c r="C40" t="str">
        <f t="shared" ca="1" si="2"/>
        <v>I'm learning mathematics.</v>
      </c>
    </row>
    <row r="41" spans="2:3">
      <c r="B41" t="s">
        <v>2903</v>
      </c>
      <c r="C41" t="str">
        <f t="shared" ca="1" si="2"/>
        <v>I shave.</v>
      </c>
    </row>
    <row r="42" spans="2:3">
      <c r="B42" t="s">
        <v>2887</v>
      </c>
      <c r="C42" t="str">
        <f t="shared" ca="1" si="2"/>
        <v>I'm building a garden shed.</v>
      </c>
    </row>
    <row r="43" spans="2:3">
      <c r="B43" t="s">
        <v>2886</v>
      </c>
      <c r="C43" t="str">
        <f t="shared" ca="1" si="2"/>
        <v>I'm building a birdhouse for my neighbor.</v>
      </c>
    </row>
    <row r="44" spans="2:3">
      <c r="B44" t="s">
        <v>2888</v>
      </c>
      <c r="C44" t="str">
        <f t="shared" ca="1" si="2"/>
        <v>I get a pencil.</v>
      </c>
    </row>
    <row r="45" spans="2:3">
      <c r="B45" t="s">
        <v>2889</v>
      </c>
      <c r="C45" t="str">
        <f t="shared" ca="1" si="2"/>
        <v>I'm writing a letter.</v>
      </c>
    </row>
    <row r="48" spans="2:3">
      <c r="B48" t="s">
        <v>2904</v>
      </c>
      <c r="C48" t="str">
        <f ca="1">_xlfn.TRANSLATE(B48)</f>
        <v>I remember my study advisor.</v>
      </c>
    </row>
    <row r="49" spans="2:3">
      <c r="B49" t="s">
        <v>2897</v>
      </c>
      <c r="C49" t="str">
        <f t="shared" ref="C49:C55" ca="1" si="3">_xlfn.TRANSLATE(B49)</f>
        <v>I'm looking forward to CJ's birthday.</v>
      </c>
    </row>
    <row r="50" spans="2:3">
      <c r="B50" t="s">
        <v>2898</v>
      </c>
      <c r="C50" t="str">
        <f t="shared" ca="1" si="3"/>
        <v>I'm looking forward to CJ's cake.</v>
      </c>
    </row>
    <row r="51" spans="2:3">
      <c r="B51" s="88" t="s">
        <v>2890</v>
      </c>
      <c r="C51" t="str">
        <f t="shared" ca="1" si="3"/>
        <v>I worry about my health.</v>
      </c>
    </row>
    <row r="52" spans="2:3">
      <c r="B52" s="88" t="s">
        <v>2891</v>
      </c>
      <c r="C52" t="str">
        <f t="shared" ca="1" si="3"/>
        <v>I fell in love with mathematics.</v>
      </c>
    </row>
    <row r="53" spans="2:3">
      <c r="B53" s="88" t="s">
        <v>2892</v>
      </c>
      <c r="C53" t="str">
        <f t="shared" ca="1" si="3"/>
        <v>I remember Berlin.</v>
      </c>
    </row>
    <row r="54" spans="2:3">
      <c r="B54" t="s">
        <v>2899</v>
      </c>
      <c r="C54" t="str">
        <f t="shared" ca="1" si="3"/>
        <v>I am happy about my new telescope.</v>
      </c>
    </row>
    <row r="55" spans="2:3">
      <c r="B55" t="s">
        <v>2900</v>
      </c>
      <c r="C55" t="str">
        <f t="shared" ca="1" si="3"/>
        <v>I am looking forward to my trip to Germany.</v>
      </c>
    </row>
    <row r="58" spans="2:3">
      <c r="B58" t="s">
        <v>2893</v>
      </c>
      <c r="C58" t="str">
        <f ca="1">_xlfn.TRANSLATE(B58)</f>
        <v>"I'm going to buy a new Honda."</v>
      </c>
    </row>
    <row r="59" spans="2:3">
      <c r="B59" t="s">
        <v>2895</v>
      </c>
      <c r="C59" t="str">
        <f t="shared" ref="C59:C65" ca="1" si="4">_xlfn.TRANSLATE(B59)</f>
        <v>"I'm learning German."</v>
      </c>
    </row>
    <row r="60" spans="2:3">
      <c r="B60" t="s">
        <v>2905</v>
      </c>
      <c r="C60" t="str">
        <f t="shared" ca="1" si="4"/>
        <v>"I remember Berlin."</v>
      </c>
    </row>
    <row r="61" spans="2:3">
      <c r="B61" t="s">
        <v>2896</v>
      </c>
      <c r="C61" t="str">
        <f t="shared" ca="1" si="4"/>
        <v>"I'm washing the car."</v>
      </c>
    </row>
    <row r="62" spans="2:3">
      <c r="B62" t="s">
        <v>2906</v>
      </c>
      <c r="C62" t="str">
        <f t="shared" ca="1" si="4"/>
        <v>"I'm looking forward to my trip."</v>
      </c>
    </row>
    <row r="63" spans="2:3">
      <c r="B63" t="s">
        <v>2907</v>
      </c>
      <c r="C63" t="str">
        <f t="shared" ca="1" si="4"/>
        <v>"I'll get a coffee."</v>
      </c>
    </row>
    <row r="64" spans="2:3">
      <c r="B64" t="s">
        <v>2894</v>
      </c>
      <c r="C64" t="str">
        <f t="shared" ca="1" si="4"/>
        <v>"I fall in love with astronomy."</v>
      </c>
    </row>
    <row r="65" spans="2:3">
      <c r="B65" t="s">
        <v>2908</v>
      </c>
      <c r="C65" t="str">
        <f t="shared" ca="1" si="4"/>
        <v>"I buy bread in a German store."</v>
      </c>
    </row>
    <row r="69" spans="2:3">
      <c r="B69" t="s">
        <v>2909</v>
      </c>
    </row>
    <row r="70" spans="2:3">
      <c r="B70" t="s">
        <v>2910</v>
      </c>
    </row>
    <row r="71" spans="2:3">
      <c r="B71" t="s">
        <v>2911</v>
      </c>
    </row>
    <row r="72" spans="2:3">
      <c r="B72" t="s">
        <v>2912</v>
      </c>
    </row>
    <row r="73" spans="2:3">
      <c r="B73" t="s">
        <v>2913</v>
      </c>
    </row>
    <row r="74" spans="2:3">
      <c r="B74" t="s">
        <v>2914</v>
      </c>
    </row>
    <row r="75" spans="2:3">
      <c r="B75" t="s">
        <v>2915</v>
      </c>
    </row>
    <row r="76" spans="2:3">
      <c r="B76" t="s">
        <v>2916</v>
      </c>
    </row>
    <row r="79" spans="2:3">
      <c r="B79" t="s">
        <v>2882</v>
      </c>
    </row>
    <row r="80" spans="2:3">
      <c r="B80" t="s">
        <v>2881</v>
      </c>
    </row>
    <row r="81" spans="2:2">
      <c r="B81" t="s">
        <v>2917</v>
      </c>
    </row>
    <row r="82" spans="2:2">
      <c r="B82" t="s">
        <v>2918</v>
      </c>
    </row>
    <row r="83" spans="2:2">
      <c r="B83" t="s">
        <v>2892</v>
      </c>
    </row>
    <row r="84" spans="2:2">
      <c r="B84" t="s">
        <v>2919</v>
      </c>
    </row>
    <row r="85" spans="2:2">
      <c r="B85" t="s">
        <v>2887</v>
      </c>
    </row>
    <row r="86" spans="2:2">
      <c r="B86" t="s">
        <v>2860</v>
      </c>
    </row>
    <row r="87" spans="2:2">
      <c r="B87" t="s">
        <v>2920</v>
      </c>
    </row>
    <row r="88" spans="2:2">
      <c r="B88" t="s">
        <v>2858</v>
      </c>
    </row>
    <row r="91" spans="2:2">
      <c r="B91" t="s">
        <v>2921</v>
      </c>
    </row>
    <row r="92" spans="2:2">
      <c r="B92" t="s">
        <v>2925</v>
      </c>
    </row>
    <row r="93" spans="2:2">
      <c r="B93" t="s">
        <v>2851</v>
      </c>
    </row>
    <row r="94" spans="2:2">
      <c r="B94" t="s">
        <v>2922</v>
      </c>
    </row>
    <row r="95" spans="2:2">
      <c r="B95" t="s">
        <v>2923</v>
      </c>
    </row>
    <row r="96" spans="2:2">
      <c r="B96" t="s">
        <v>2926</v>
      </c>
    </row>
    <row r="97" spans="2:2">
      <c r="B97" t="s">
        <v>2915</v>
      </c>
    </row>
    <row r="98" spans="2:2">
      <c r="B98" t="s">
        <v>2924</v>
      </c>
    </row>
    <row r="101" spans="2:2">
      <c r="B101" t="s">
        <v>2927</v>
      </c>
    </row>
    <row r="102" spans="2:2">
      <c r="B102" t="s">
        <v>2928</v>
      </c>
    </row>
    <row r="103" spans="2:2">
      <c r="B103" t="s">
        <v>2929</v>
      </c>
    </row>
    <row r="104" spans="2:2">
      <c r="B104" t="s">
        <v>2930</v>
      </c>
    </row>
    <row r="105" spans="2:2">
      <c r="B105" t="s">
        <v>2851</v>
      </c>
    </row>
    <row r="106" spans="2:2">
      <c r="B106" t="s">
        <v>2931</v>
      </c>
    </row>
    <row r="107" spans="2:2">
      <c r="B107" t="s">
        <v>2932</v>
      </c>
    </row>
    <row r="108" spans="2:2">
      <c r="B108" t="s">
        <v>2884</v>
      </c>
    </row>
    <row r="109" spans="2:2">
      <c r="B109" t="s">
        <v>2890</v>
      </c>
    </row>
    <row r="110" spans="2:2">
      <c r="B110" t="s">
        <v>2933</v>
      </c>
    </row>
    <row r="111" spans="2:2">
      <c r="B111" t="s">
        <v>2920</v>
      </c>
    </row>
    <row r="112" spans="2:2">
      <c r="B112" t="s">
        <v>2934</v>
      </c>
    </row>
    <row r="113" spans="2:2">
      <c r="B113" t="s">
        <v>33</v>
      </c>
    </row>
    <row r="114" spans="2:2">
      <c r="B114" t="s">
        <v>2935</v>
      </c>
    </row>
    <row r="115" spans="2:2">
      <c r="B115" t="s">
        <v>2907</v>
      </c>
    </row>
    <row r="116" spans="2:2">
      <c r="B116" t="s">
        <v>2936</v>
      </c>
    </row>
    <row r="117" spans="2:2">
      <c r="B117" t="s">
        <v>2937</v>
      </c>
    </row>
    <row r="118" spans="2:2">
      <c r="B118" t="s">
        <v>2938</v>
      </c>
    </row>
    <row r="119" spans="2:2">
      <c r="B119" t="s">
        <v>2939</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2941</v>
      </c>
    </row>
    <row r="39" spans="1:3">
      <c r="A39" t="s">
        <v>2940</v>
      </c>
      <c r="B39" t="str">
        <f t="shared" ref="B39:B49" ca="1" si="0">_xlfn.TRANSLATE(A39)</f>
        <v>I bought a telescope</v>
      </c>
    </row>
    <row r="40" spans="1:3">
      <c r="A40" t="s">
        <v>2942</v>
      </c>
      <c r="B40" t="str">
        <f t="shared" ca="1" si="0"/>
        <v>My telescope is located at my hut.</v>
      </c>
    </row>
    <row r="41" spans="1:3">
      <c r="A41" t="s">
        <v>2945</v>
      </c>
      <c r="B41" t="str">
        <f t="shared" ca="1" si="0"/>
        <v>My cabin is located in Northern Minnesota.</v>
      </c>
    </row>
    <row r="42" spans="1:3">
      <c r="A42" t="s">
        <v>2943</v>
      </c>
      <c r="B42" t="str">
        <f t="shared" ca="1" si="0"/>
        <v>The sky above my hut is very dark.</v>
      </c>
    </row>
    <row r="43" spans="1:3">
      <c r="A43" t="s">
        <v>2948</v>
      </c>
      <c r="B43" t="str">
        <f t="shared" ca="1" si="0"/>
        <v>I can see a lot of stars.</v>
      </c>
    </row>
    <row r="44" spans="1:3">
      <c r="A44" t="s">
        <v>2961</v>
      </c>
      <c r="B44" t="str">
        <f t="shared" ca="1" si="0"/>
        <v>The stars are very bright because the sky is dark.</v>
      </c>
    </row>
    <row r="45" spans="1:3">
      <c r="A45" t="s">
        <v>2944</v>
      </c>
      <c r="B45" t="str">
        <f t="shared" ca="1" si="0"/>
        <v>I've seen planets and comets.</v>
      </c>
    </row>
    <row r="46" spans="1:3">
      <c r="A46" t="s">
        <v>2949</v>
      </c>
      <c r="B46" t="str">
        <f t="shared" ca="1" si="0"/>
        <v>The photos of comets have faint colors.</v>
      </c>
    </row>
    <row r="47" spans="1:3">
      <c r="A47" t="s">
        <v>2946</v>
      </c>
      <c r="B47" t="str">
        <f t="shared" ca="1" si="0"/>
        <v>I took photos of the planets.</v>
      </c>
    </row>
    <row r="48" spans="1:3">
      <c r="A48" t="s">
        <v>2947</v>
      </c>
      <c r="B48" t="str">
        <f t="shared" ca="1" si="0"/>
        <v>I control my telescope via the Internet from home.</v>
      </c>
    </row>
    <row r="49" spans="1:2">
      <c r="B49" t="str">
        <f t="shared" si="0"/>
        <v/>
      </c>
    </row>
    <row r="52" spans="1:2" ht="15">
      <c r="A52" s="60" t="s">
        <v>2950</v>
      </c>
    </row>
    <row r="54" spans="1:2">
      <c r="A54" t="s">
        <v>2951</v>
      </c>
      <c r="B54" t="str">
        <f t="shared" ref="B54:B63" ca="1" si="1">_xlfn.TRANSLATE(A54)</f>
        <v>I built a pond with a well.</v>
      </c>
    </row>
    <row r="55" spans="1:2">
      <c r="A55" t="s">
        <v>2959</v>
      </c>
      <c r="B55" t="str">
        <f t="shared" ca="1" si="1"/>
        <v>The pond is about three square meters in area.</v>
      </c>
    </row>
    <row r="56" spans="1:2">
      <c r="A56" t="s">
        <v>2953</v>
      </c>
      <c r="B56" t="str">
        <f t="shared" si="1"/>
        <v>The pond is shallow so children are safe.</v>
      </c>
    </row>
    <row r="57" spans="1:2">
      <c r="A57" t="s">
        <v>2952</v>
      </c>
      <c r="B57" t="str">
        <f t="shared" ca="1" si="1"/>
        <v>Two ducks have moved into the pond.</v>
      </c>
    </row>
    <row r="58" spans="1:2">
      <c r="A58" t="s">
        <v>2960</v>
      </c>
      <c r="B58" t="str">
        <f t="shared" ca="1" si="1"/>
        <v>I have to clean the pond often because of the ducks.</v>
      </c>
    </row>
    <row r="59" spans="1:2">
      <c r="A59" t="s">
        <v>2954</v>
      </c>
      <c r="B59" t="str">
        <f t="shared" ca="1" si="1"/>
        <v>I have installed LED lights in the pond.</v>
      </c>
    </row>
    <row r="60" spans="1:2">
      <c r="A60" t="s">
        <v>2955</v>
      </c>
      <c r="B60" t="str">
        <f t="shared" ca="1" si="1"/>
        <v>The pond is beautiful at night.</v>
      </c>
    </row>
    <row r="61" spans="1:2">
      <c r="A61" t="s">
        <v>2956</v>
      </c>
      <c r="B61" t="str">
        <f t="shared" ca="1" si="1"/>
        <v>I'm building a second pond with a waterfall.</v>
      </c>
    </row>
    <row r="62" spans="1:2">
      <c r="A62" t="s">
        <v>2957</v>
      </c>
      <c r="B62" t="str">
        <f t="shared" ca="1" si="1"/>
        <v>The waterfall has three levels.</v>
      </c>
    </row>
    <row r="63" spans="1:2">
      <c r="A63" t="s">
        <v>2958</v>
      </c>
      <c r="B63" t="str">
        <f t="shared" ca="1"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2573</v>
      </c>
    </row>
    <row r="3" spans="1:6">
      <c r="A3" t="s">
        <v>2550</v>
      </c>
      <c r="B3" t="s">
        <v>2553</v>
      </c>
      <c r="F3" t="s">
        <v>2574</v>
      </c>
    </row>
    <row r="4" spans="1:6">
      <c r="A4" t="s">
        <v>2549</v>
      </c>
      <c r="B4" t="s">
        <v>2554</v>
      </c>
      <c r="F4" t="s">
        <v>2575</v>
      </c>
    </row>
    <row r="5" spans="1:6">
      <c r="A5" t="s">
        <v>2548</v>
      </c>
      <c r="B5" t="s">
        <v>2555</v>
      </c>
      <c r="F5" t="s">
        <v>2576</v>
      </c>
    </row>
    <row r="6" spans="1:6">
      <c r="A6" t="s">
        <v>2502</v>
      </c>
      <c r="B6" t="s">
        <v>2515</v>
      </c>
      <c r="F6" t="s">
        <v>2577</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aca="1" ref="B29:B48" ca="1">_xlfn.TRANSLATE(A29:A48,"de","en")</f>
        <v>The butter</v>
      </c>
    </row>
    <row r="30" spans="1:2">
      <c r="A30" t="s">
        <v>2450</v>
      </c>
      <c r="B30" t="str">
        <f ca="1"/>
        <v>Flour (wheat flour)</v>
      </c>
    </row>
    <row r="31" spans="1:2">
      <c r="A31" t="s">
        <v>2451</v>
      </c>
      <c r="B31" t="str">
        <f ca="1"/>
        <v>kneading</v>
      </c>
    </row>
    <row r="32" spans="1:2">
      <c r="A32" t="s">
        <v>2452</v>
      </c>
      <c r="B32" t="str">
        <f ca="1"/>
        <v>Thedough</v>
      </c>
    </row>
    <row r="33" spans="1:2">
      <c r="A33" t="s">
        <v>2453</v>
      </c>
      <c r="B33" t="str">
        <f ca="1"/>
        <v>the bowl</v>
      </c>
    </row>
    <row r="34" spans="1:2">
      <c r="A34" t="s">
        <v>2454</v>
      </c>
      <c r="B34" t="str">
        <f ca="1"/>
        <v>The Egg (The Eggs)</v>
      </c>
    </row>
    <row r="35" spans="1:2">
      <c r="A35" t="s">
        <v>2455</v>
      </c>
      <c r="B35" t="str">
        <f ca="1"/>
        <v>the corrugated wood / the rolling pin</v>
      </c>
    </row>
    <row r="36" spans="1:2">
      <c r="A36" t="s">
        <v>2456</v>
      </c>
      <c r="B36" t="str">
        <f ca="1"/>
        <v>the measuring cup</v>
      </c>
    </row>
    <row r="37" spans="1:2">
      <c r="A37" t="s">
        <v>2457</v>
      </c>
      <c r="B37" t="str">
        <f ca="1"/>
        <v>The oven</v>
      </c>
    </row>
    <row r="38" spans="1:2">
      <c r="A38" t="s">
        <v>2458</v>
      </c>
      <c r="B38" t="str">
        <f ca="1"/>
        <v>The mixer</v>
      </c>
    </row>
    <row r="39" spans="1:2">
      <c r="A39" t="s">
        <v>2459</v>
      </c>
      <c r="B39" t="str">
        <f ca="1"/>
        <v>to mix = to cut into small pieces, to cut (blend)</v>
      </c>
    </row>
    <row r="40" spans="1:2">
      <c r="A40" t="s">
        <v>2460</v>
      </c>
      <c r="B40" t="str">
        <f ca="1"/>
        <v>mix = mix</v>
      </c>
    </row>
    <row r="41" spans="1:2">
      <c r="A41" t="s">
        <v>2461</v>
      </c>
      <c r="B41" t="str">
        <f ca="1"/>
        <v>On the shelf...</v>
      </c>
    </row>
    <row r="42" spans="1:2">
      <c r="A42" t="s">
        <v>2462</v>
      </c>
      <c r="B42" t="str">
        <f ca="1"/>
        <v>On the left...</v>
      </c>
    </row>
    <row r="43" spans="1:2">
      <c r="A43" t="s">
        <v>2463</v>
      </c>
      <c r="B43" t="str">
        <f ca="1"/>
        <v>The pan</v>
      </c>
    </row>
    <row r="44" spans="1:2">
      <c r="A44" t="s">
        <v>2464</v>
      </c>
      <c r="B44" t="str">
        <f ca="1"/>
        <v>Ingredients</v>
      </c>
    </row>
    <row r="45" spans="1:2">
      <c r="A45" t="s">
        <v>2465</v>
      </c>
      <c r="B45" t="str">
        <f ca="1"/>
        <v>Sugar</v>
      </c>
    </row>
    <row r="46" spans="1:2">
      <c r="A46" t="s">
        <v>2466</v>
      </c>
      <c r="B46" t="str">
        <f ca="1"/>
        <v>the yeast</v>
      </c>
    </row>
    <row r="47" spans="1:2">
      <c r="A47" t="s">
        <v>2467</v>
      </c>
      <c r="B47" t="str">
        <f ca="1"/>
        <v>the sourdough</v>
      </c>
    </row>
    <row r="48" spans="1:2">
      <c r="A48" t="s">
        <v>2468</v>
      </c>
      <c r="B48" t="str">
        <f ca="1"/>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aca="1" ref="B57:B61" ca="1">_xlfn.TRANSLATE(A57:A61,"de","en")</f>
        <v>Today is beacon day.</v>
      </c>
    </row>
    <row r="58" spans="1:2">
      <c r="A58" t="s">
        <v>2496</v>
      </c>
      <c r="B58" t="str">
        <f ca="1"/>
        <v>We make bread We use flour, butter, water, and yeast.</v>
      </c>
    </row>
    <row r="59" spans="1:2">
      <c r="A59" t="s">
        <v>2497</v>
      </c>
      <c r="B59" t="str">
        <f ca="1"/>
        <v>We combine the ingredients in a bowl and knead it.</v>
      </c>
    </row>
    <row r="60" spans="1:2">
      <c r="A60" t="s">
        <v>2498</v>
      </c>
      <c r="B60" t="str">
        <f ca="1"/>
        <v>For an hour, rise the dough, because knead it again.</v>
      </c>
    </row>
    <row r="61" spans="1:2">
      <c r="A61" t="s">
        <v>2493</v>
      </c>
      <c r="B61" t="str">
        <f ca="1"/>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2578</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2579</v>
      </c>
      <c r="J2" t="str" cm="1">
        <f t="array" ref="J2:J108">_xlfn.UNIQUE(_xlfn.TEXTSPLIT(J1,," "))</f>
        <v>Schritt</v>
      </c>
      <c r="K2" t="str">
        <f>SUBSTITUTE(SUBSTITUTE(SUBSTITUTE(SUBSTITUTE(SUBSTITUTE(LEFT(J2,FIND(",",J2&amp;",")-1),"-"," "),"1",""),"(",""),")",""),".","")</f>
        <v>Schritt</v>
      </c>
      <c r="L2" t="s">
        <v>2618</v>
      </c>
      <c r="M2" t="str" cm="1">
        <f t="array" ref="M2:M27">_xlfn._xlws.FILTER(K2:K108,L2:L108="x")</f>
        <v>Schritt</v>
      </c>
    </row>
    <row r="3" spans="1:13">
      <c r="A3" t="s">
        <v>2580</v>
      </c>
      <c r="J3" t="str">
        <v>1</v>
      </c>
      <c r="K3" t="str">
        <f t="shared" ref="K3:K66" si="0">SUBSTITUTE(SUBSTITUTE(SUBSTITUTE(SUBSTITUTE(SUBSTITUTE(LEFT(J3,FIND(",",J3&amp;",")-1),"-"," "),"1",""),"(",""),")",""),".","")</f>
        <v/>
      </c>
      <c r="M3" t="str">
        <v>Schüssel</v>
      </c>
    </row>
    <row r="4" spans="1:13">
      <c r="A4" t="s">
        <v>2581</v>
      </c>
      <c r="J4" t="str">
        <v>:</v>
      </c>
      <c r="K4" t="str">
        <f t="shared" si="0"/>
        <v>:</v>
      </c>
      <c r="M4" t="str">
        <v>Zutaten</v>
      </c>
    </row>
    <row r="5" spans="1:13">
      <c r="A5" t="s">
        <v>2582</v>
      </c>
      <c r="J5" t="str">
        <v>Du</v>
      </c>
      <c r="K5" t="str">
        <f t="shared" si="0"/>
        <v>Du</v>
      </c>
      <c r="M5" t="str">
        <v>Mehl</v>
      </c>
    </row>
    <row r="6" spans="1:13">
      <c r="A6" t="s">
        <v>2583</v>
      </c>
      <c r="J6" t="str">
        <v>musst</v>
      </c>
      <c r="K6" t="str">
        <f t="shared" si="0"/>
        <v>musst</v>
      </c>
      <c r="M6" t="str">
        <v>Hefe</v>
      </c>
    </row>
    <row r="7" spans="1:13">
      <c r="A7" t="s">
        <v>2584</v>
      </c>
      <c r="J7" t="str">
        <v>eine</v>
      </c>
      <c r="K7" t="str">
        <f t="shared" si="0"/>
        <v>eine</v>
      </c>
      <c r="M7" t="str">
        <v>Salz</v>
      </c>
    </row>
    <row r="8" spans="1:13">
      <c r="A8" t="s">
        <v>2585</v>
      </c>
      <c r="J8" t="str">
        <v>Schüssel</v>
      </c>
      <c r="K8" t="str">
        <f t="shared" si="0"/>
        <v>Schüssel</v>
      </c>
      <c r="L8" t="s">
        <v>2618</v>
      </c>
      <c r="M8" t="str">
        <v>mischen</v>
      </c>
    </row>
    <row r="9" spans="1:13">
      <c r="A9" t="s">
        <v>2586</v>
      </c>
      <c r="J9" t="str">
        <v>und</v>
      </c>
      <c r="K9" t="str">
        <f t="shared" si="0"/>
        <v>und</v>
      </c>
      <c r="M9" t="str">
        <v>Teig</v>
      </c>
    </row>
    <row r="10" spans="1:13">
      <c r="A10" t="s">
        <v>2587</v>
      </c>
      <c r="J10" t="str">
        <v>die</v>
      </c>
      <c r="K10" t="str">
        <f t="shared" si="0"/>
        <v>die</v>
      </c>
      <c r="M10" t="str">
        <v>Händen</v>
      </c>
    </row>
    <row r="11" spans="1:13">
      <c r="A11" t="s">
        <v>2588</v>
      </c>
      <c r="J11" t="str">
        <v>Zutaten</v>
      </c>
      <c r="K11" t="str">
        <f t="shared" si="0"/>
        <v>Zutaten</v>
      </c>
      <c r="L11" t="s">
        <v>2618</v>
      </c>
      <c r="M11" t="str">
        <v>kneten</v>
      </c>
    </row>
    <row r="12" spans="1:13">
      <c r="A12" t="s">
        <v>2589</v>
      </c>
      <c r="J12" t="str">
        <v>holen.</v>
      </c>
      <c r="K12" t="str">
        <f t="shared" si="0"/>
        <v>holen</v>
      </c>
      <c r="M12" t="str">
        <v>gehen</v>
      </c>
    </row>
    <row r="13" spans="1:13">
      <c r="A13" t="s">
        <v>2590</v>
      </c>
      <c r="J13" t="str">
        <v>2:</v>
      </c>
      <c r="K13" t="str">
        <f t="shared" si="0"/>
        <v>2:</v>
      </c>
      <c r="M13" t="str">
        <v>lassen</v>
      </c>
    </row>
    <row r="14" spans="1:13">
      <c r="A14" t="s">
        <v>2591</v>
      </c>
      <c r="J14" t="str">
        <v>das</v>
      </c>
      <c r="K14" t="str">
        <f t="shared" si="0"/>
        <v>das</v>
      </c>
      <c r="M14" t="str">
        <v>backen</v>
      </c>
    </row>
    <row r="15" spans="1:13">
      <c r="A15" t="s">
        <v>2592</v>
      </c>
      <c r="J15" t="str">
        <v>Mehl,</v>
      </c>
      <c r="K15" t="str">
        <f t="shared" si="0"/>
        <v>Mehl</v>
      </c>
      <c r="L15" t="s">
        <v>2618</v>
      </c>
      <c r="M15" t="str">
        <v>gemischt</v>
      </c>
    </row>
    <row r="16" spans="1:13">
      <c r="A16" t="s">
        <v>2593</v>
      </c>
      <c r="J16" t="str">
        <v>Hefe,</v>
      </c>
      <c r="K16" t="str">
        <f t="shared" si="0"/>
        <v>Hefe</v>
      </c>
      <c r="L16" t="s">
        <v>2618</v>
      </c>
      <c r="M16" t="str">
        <v>geknetet</v>
      </c>
    </row>
    <row r="17" spans="1:13">
      <c r="A17" t="s">
        <v>2594</v>
      </c>
      <c r="J17" t="str">
        <v>Salz</v>
      </c>
      <c r="K17" t="str">
        <f t="shared" si="0"/>
        <v>Salz</v>
      </c>
      <c r="L17" t="s">
        <v>2618</v>
      </c>
      <c r="M17" t="str">
        <v>gelassen</v>
      </c>
    </row>
    <row r="18" spans="1:13">
      <c r="A18" t="s">
        <v>2595</v>
      </c>
      <c r="J18" t="str">
        <v>Wasser</v>
      </c>
      <c r="K18" t="str">
        <f t="shared" si="0"/>
        <v>Wasser</v>
      </c>
      <c r="M18" t="str">
        <v>gebacken</v>
      </c>
    </row>
    <row r="19" spans="1:13">
      <c r="A19" t="s">
        <v>988</v>
      </c>
      <c r="J19" t="str">
        <v>mischen.</v>
      </c>
      <c r="K19" t="str">
        <f t="shared" si="0"/>
        <v>mischen</v>
      </c>
      <c r="L19" t="s">
        <v>2618</v>
      </c>
      <c r="M19" t="str">
        <v>Zucker</v>
      </c>
    </row>
    <row r="20" spans="1:13">
      <c r="A20" t="s">
        <v>2596</v>
      </c>
      <c r="J20" t="str">
        <v>3:</v>
      </c>
      <c r="K20" t="str">
        <f t="shared" si="0"/>
        <v>3:</v>
      </c>
      <c r="M20" t="str">
        <v>Schokolade</v>
      </c>
    </row>
    <row r="21" spans="1:13">
      <c r="A21" t="s">
        <v>2597</v>
      </c>
      <c r="J21" t="str">
        <v>den</v>
      </c>
      <c r="K21" t="str">
        <f t="shared" si="0"/>
        <v>den</v>
      </c>
      <c r="M21" t="str">
        <v>Backpulver</v>
      </c>
    </row>
    <row r="22" spans="1:13">
      <c r="A22" t="s">
        <v>2598</v>
      </c>
      <c r="J22" t="str">
        <v>Teig</v>
      </c>
      <c r="K22" t="str">
        <f t="shared" si="0"/>
        <v>Teig</v>
      </c>
      <c r="L22" t="s">
        <v>2618</v>
      </c>
      <c r="M22" t="str">
        <v>aufschlagen</v>
      </c>
    </row>
    <row r="23" spans="1:13">
      <c r="A23" t="s">
        <v>2578</v>
      </c>
      <c r="J23" t="str">
        <v>mit</v>
      </c>
      <c r="K23" t="str">
        <f t="shared" si="0"/>
        <v>mit</v>
      </c>
      <c r="M23" t="str">
        <v>Kugeln</v>
      </c>
    </row>
    <row r="24" spans="1:13">
      <c r="A24" t="s">
        <v>2599</v>
      </c>
      <c r="J24" t="str">
        <v>Händen</v>
      </c>
      <c r="K24" t="str">
        <f t="shared" si="0"/>
        <v>Händen</v>
      </c>
      <c r="L24" t="s">
        <v>2618</v>
      </c>
      <c r="M24" t="str">
        <v>formen</v>
      </c>
    </row>
    <row r="25" spans="1:13">
      <c r="A25" t="s">
        <v>2600</v>
      </c>
      <c r="J25" t="str">
        <v>kneten.</v>
      </c>
      <c r="K25" t="str">
        <f t="shared" si="0"/>
        <v>kneten</v>
      </c>
      <c r="L25" t="s">
        <v>2618</v>
      </c>
      <c r="M25" t="str">
        <v>aufgeschlagen</v>
      </c>
    </row>
    <row r="26" spans="1:13">
      <c r="A26" t="s">
        <v>2601</v>
      </c>
      <c r="J26" t="str">
        <v>4:</v>
      </c>
      <c r="K26" t="str">
        <f t="shared" si="0"/>
        <v>4:</v>
      </c>
      <c r="M26" t="str">
        <v>gerührt</v>
      </c>
    </row>
    <row r="27" spans="1:13">
      <c r="A27" t="s">
        <v>2602</v>
      </c>
      <c r="J27" t="str">
        <v>Stunde</v>
      </c>
      <c r="K27" t="str">
        <f t="shared" si="0"/>
        <v>Stunde</v>
      </c>
      <c r="M27" t="str">
        <v>geformt</v>
      </c>
    </row>
    <row r="28" spans="1:13">
      <c r="A28" t="s">
        <v>2603</v>
      </c>
      <c r="J28" t="str">
        <v>gehen</v>
      </c>
      <c r="K28" t="str">
        <f t="shared" si="0"/>
        <v>gehen</v>
      </c>
      <c r="L28" t="s">
        <v>2618</v>
      </c>
    </row>
    <row r="29" spans="1:13">
      <c r="A29" t="s">
        <v>2604</v>
      </c>
      <c r="J29" t="str">
        <v>lassen.</v>
      </c>
      <c r="K29" t="str">
        <f t="shared" si="0"/>
        <v>lassen</v>
      </c>
      <c r="L29" t="s">
        <v>2618</v>
      </c>
    </row>
    <row r="30" spans="1:13">
      <c r="A30" t="s">
        <v>2605</v>
      </c>
      <c r="J30" t="str">
        <v>5:</v>
      </c>
      <c r="K30" t="str">
        <f t="shared" si="0"/>
        <v>5:</v>
      </c>
    </row>
    <row r="31" spans="1:13">
      <c r="A31" t="s">
        <v>2606</v>
      </c>
      <c r="J31" t="str">
        <v>Brot</v>
      </c>
      <c r="K31" t="str">
        <f t="shared" si="0"/>
        <v>Brot</v>
      </c>
    </row>
    <row r="32" spans="1:13">
      <c r="A32" t="s">
        <v>2607</v>
      </c>
      <c r="J32" t="str">
        <v>im</v>
      </c>
      <c r="K32" t="str">
        <f t="shared" si="0"/>
        <v>im</v>
      </c>
    </row>
    <row r="33" spans="1:12">
      <c r="A33" t="s">
        <v>2608</v>
      </c>
      <c r="J33" t="str">
        <v>Ofen</v>
      </c>
      <c r="K33" t="str">
        <f t="shared" si="0"/>
        <v>Ofen</v>
      </c>
    </row>
    <row r="34" spans="1:12">
      <c r="A34" t="s">
        <v>2609</v>
      </c>
      <c r="J34" t="str">
        <v>bei</v>
      </c>
      <c r="K34" t="str">
        <f t="shared" si="0"/>
        <v>bei</v>
      </c>
    </row>
    <row r="35" spans="1:12">
      <c r="A35" t="s">
        <v>2610</v>
      </c>
      <c r="J35" t="str">
        <v>200°C</v>
      </c>
      <c r="K35" t="str">
        <f t="shared" si="0"/>
        <v>200°C</v>
      </c>
    </row>
    <row r="36" spans="1:12">
      <c r="A36" t="s">
        <v>2611</v>
      </c>
      <c r="J36" t="str">
        <v>backen.</v>
      </c>
      <c r="K36" t="str">
        <f t="shared" si="0"/>
        <v>backen</v>
      </c>
      <c r="L36" t="s">
        <v>2618</v>
      </c>
    </row>
    <row r="37" spans="1:12">
      <c r="A37" t="s">
        <v>2612</v>
      </c>
      <c r="J37" t="str">
        <v>venastd</v>
      </c>
      <c r="K37" t="str">
        <f t="shared" si="0"/>
        <v>venastd</v>
      </c>
    </row>
    <row r="38" spans="1:12">
      <c r="A38" t="s">
        <v>2613</v>
      </c>
      <c r="J38" t="str">
        <v>1:</v>
      </c>
      <c r="K38" t="str">
        <f t="shared" si="0"/>
        <v>:</v>
      </c>
    </row>
    <row r="39" spans="1:12">
      <c r="A39" t="s">
        <v>2614</v>
      </c>
      <c r="J39" t="str">
        <v>I(</v>
      </c>
      <c r="K39" t="str">
        <f t="shared" si="0"/>
        <v>I</v>
      </c>
    </row>
    <row r="40" spans="1:12">
      <c r="A40" t="s">
        <v>2615</v>
      </c>
      <c r="J40" t="str">
        <v>2:1(</v>
      </c>
      <c r="K40" t="str">
        <f t="shared" si="0"/>
        <v>2:</v>
      </c>
    </row>
    <row r="41" spans="1:12">
      <c r="A41" t="s">
        <v>2616</v>
      </c>
      <c r="J41" t="str">
        <v>It</v>
      </c>
      <c r="K41" t="str">
        <f t="shared" si="0"/>
        <v>It</v>
      </c>
    </row>
    <row r="42" spans="1:12">
      <c r="A42" t="s">
        <v>2617</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2618</v>
      </c>
    </row>
    <row r="47" spans="1:12">
      <c r="J47" t="str">
        <v>geknetet.</v>
      </c>
      <c r="K47" t="str">
        <f t="shared" si="0"/>
        <v>geknetet</v>
      </c>
      <c r="L47" t="s">
        <v>2618</v>
      </c>
    </row>
    <row r="48" spans="1:12">
      <c r="J48" t="str">
        <v>gelassen.</v>
      </c>
      <c r="K48" t="str">
        <f t="shared" si="0"/>
        <v>gelassen</v>
      </c>
      <c r="L48" t="s">
        <v>2618</v>
      </c>
    </row>
    <row r="49" spans="10:12">
      <c r="J49" t="str">
        <v>gebacken.</v>
      </c>
      <c r="K49" t="str">
        <f t="shared" si="0"/>
        <v>gebacken</v>
      </c>
      <c r="L49" t="s">
        <v>2618</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2618</v>
      </c>
    </row>
    <row r="67" spans="10:12">
      <c r="J67" t="str">
        <v>Schokolade</v>
      </c>
      <c r="K67" t="str">
        <f t="shared" ref="K67:K108" si="1">SUBSTITUTE(SUBSTITUTE(SUBSTITUTE(SUBSTITUTE(SUBSTITUTE(LEFT(J67,FIND(",",J67&amp;",")-1),"-"," "),"1",""),"(",""),")",""),".","")</f>
        <v>Schokolade</v>
      </c>
      <c r="L67" t="s">
        <v>2618</v>
      </c>
    </row>
    <row r="68" spans="10:12">
      <c r="J68" t="str">
        <v>Backpulver</v>
      </c>
      <c r="K68" t="str">
        <f t="shared" si="1"/>
        <v>Backpulver</v>
      </c>
      <c r="L68" t="s">
        <v>2618</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2618</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2618</v>
      </c>
    </row>
    <row r="83" spans="10:12">
      <c r="J83" t="str">
        <v>formen.</v>
      </c>
      <c r="K83" t="str">
        <f t="shared" si="1"/>
        <v>formen</v>
      </c>
      <c r="L83" t="s">
        <v>2618</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2618</v>
      </c>
    </row>
    <row r="105" spans="10:12">
      <c r="J105" t="str">
        <v>r</v>
      </c>
      <c r="K105" t="str">
        <f t="shared" si="1"/>
        <v>r</v>
      </c>
    </row>
    <row r="106" spans="10:12">
      <c r="J106" t="str">
        <v>haben</v>
      </c>
      <c r="K106" t="str">
        <f t="shared" si="1"/>
        <v>haben</v>
      </c>
    </row>
    <row r="107" spans="10:12">
      <c r="J107" t="str">
        <v>gerührt.</v>
      </c>
      <c r="K107" t="str">
        <f t="shared" si="1"/>
        <v>gerührt</v>
      </c>
      <c r="L107" t="s">
        <v>2618</v>
      </c>
    </row>
    <row r="108" spans="10:12">
      <c r="J108" t="str">
        <v>geformt.</v>
      </c>
      <c r="K108" t="str">
        <f t="shared" si="1"/>
        <v>geformt</v>
      </c>
      <c r="L108" t="s">
        <v>2618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2">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3">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4">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19-Aug-2026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5">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19-Aug-2026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Updated-Lake-Depth-Data</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2026-08-17T12:40:14Z</cp:lastPrinted>
  <dcterms:created xsi:type="dcterms:W3CDTF">2021-09-27T12:19:57Z</dcterms:created>
  <dcterms:modified xsi:type="dcterms:W3CDTF">2026-08-19T19:45:50Z</dcterms:modified>
</cp:coreProperties>
</file>