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e2dc044b689b0/R Files/ALY6050_RProject/DataSets/"/>
    </mc:Choice>
  </mc:AlternateContent>
  <xr:revisionPtr revIDLastSave="19566" documentId="13_ncr:1_{B23A3DE2-2D5D-45F3-B015-7E2318EFDE24}" xr6:coauthVersionLast="47" xr6:coauthVersionMax="47" xr10:uidLastSave="{8184EEB7-75D7-45C9-BFC7-DE907900BAA4}"/>
  <bookViews>
    <workbookView minimized="1" xWindow="2955" yWindow="2415" windowWidth="20955" windowHeight="16875" activeTab="1" xr2:uid="{7AEC5213-303D-0540-92AB-43C9CF7CF98F}"/>
  </bookViews>
  <sheets>
    <sheet name="Part 1" sheetId="1" r:id="rId1"/>
    <sheet name="Part 2" sheetId="2" r:id="rId2"/>
  </sheets>
  <definedNames>
    <definedName name="solver_adj" localSheetId="0" hidden="1">'Part 1'!$AB$6:$AJ$11,'Part 1'!$AB$20:$AD$28</definedName>
    <definedName name="solver_adj" localSheetId="1" hidden="1">'Part 2'!$D$29:$D$34,'Part 2'!$J$17:$J$37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'Part 1'!$AB$20:$AD$28</definedName>
    <definedName name="solver_lhs1" localSheetId="1" hidden="1">'Part 2'!$D$29:$D$34</definedName>
    <definedName name="solver_lhs2" localSheetId="0" hidden="1">'Part 1'!$AB$20:$AD$28</definedName>
    <definedName name="solver_lhs2" localSheetId="1" hidden="1">'Part 2'!$D$35</definedName>
    <definedName name="solver_lhs3" localSheetId="0" hidden="1">'Part 1'!$AB$29:$AD$29</definedName>
    <definedName name="solver_lhs3" localSheetId="1" hidden="1">'Part 2'!$E$38</definedName>
    <definedName name="solver_lhs4" localSheetId="0" hidden="1">'Part 1'!$AB$6:$AJ$11</definedName>
    <definedName name="solver_lhs5" localSheetId="0" hidden="1">'Part 1'!$AB$6:$AJ$11</definedName>
    <definedName name="solver_lhs6" localSheetId="0" hidden="1">'Part 1'!$AE$20:$AE$25</definedName>
    <definedName name="solver_lhs7" localSheetId="0" hidden="1">'Part 1'!$AE$26:$AE$28</definedName>
    <definedName name="solver_lhs8" localSheetId="0" hidden="1">'Part 1'!$AI$28</definedName>
    <definedName name="solver_lhs9" localSheetId="0" hidden="1">'Part 1'!$AK$6:$AK$11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9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'Part 1'!$AB$35</definedName>
    <definedName name="solver_opt" localSheetId="1" hidden="1">'Part 2'!$R$26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4</definedName>
    <definedName name="solver_rel1" localSheetId="1" hidden="1">3</definedName>
    <definedName name="solver_rel2" localSheetId="0" hidden="1">3</definedName>
    <definedName name="solver_rel2" localSheetId="1" hidden="1">2</definedName>
    <definedName name="solver_rel3" localSheetId="0" hidden="1">1</definedName>
    <definedName name="solver_rel3" localSheetId="1" hidden="1">1</definedName>
    <definedName name="solver_rel4" localSheetId="0" hidden="1">4</definedName>
    <definedName name="solver_rel5" localSheetId="0" hidden="1">3</definedName>
    <definedName name="solver_rel6" localSheetId="0" hidden="1">2</definedName>
    <definedName name="solver_rel7" localSheetId="0" hidden="1">1</definedName>
    <definedName name="solver_rel8" localSheetId="0" hidden="1">2</definedName>
    <definedName name="solver_rel9" localSheetId="0" hidden="1">2</definedName>
    <definedName name="solver_rhs1" localSheetId="0" hidden="1">"integer"</definedName>
    <definedName name="solver_rhs1" localSheetId="1" hidden="1">0</definedName>
    <definedName name="solver_rhs2" localSheetId="0" hidden="1">0</definedName>
    <definedName name="solver_rhs2" localSheetId="1" hidden="1">'Part 2'!$F$35</definedName>
    <definedName name="solver_rhs3" localSheetId="0" hidden="1">'Part 1'!$AB$30:$AD$30</definedName>
    <definedName name="solver_rhs3" localSheetId="1" hidden="1">'Part 2'!$C$38</definedName>
    <definedName name="solver_rhs4" localSheetId="0" hidden="1">"integer"</definedName>
    <definedName name="solver_rhs5" localSheetId="0" hidden="1">0</definedName>
    <definedName name="solver_rhs6" localSheetId="0" hidden="1">'Part 1'!$AF$20:$AF$25</definedName>
    <definedName name="solver_rhs7" localSheetId="0" hidden="1">'Part 1'!$AF$26:$AF$28</definedName>
    <definedName name="solver_rhs8" localSheetId="0" hidden="1">'Part 1'!$AI$29</definedName>
    <definedName name="solver_rhs9" localSheetId="0" hidden="1">'Part 1'!$AL$6:$AL$11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6" i="2" l="1" a="1"/>
  <c r="R26" i="2" s="1"/>
  <c r="E51" i="2"/>
  <c r="C39" i="2"/>
  <c r="C40" i="2"/>
  <c r="C41" i="2"/>
  <c r="C42" i="2"/>
  <c r="C43" i="2"/>
  <c r="C44" i="2"/>
  <c r="C38" i="2"/>
  <c r="C110" i="2"/>
  <c r="E38" i="2"/>
  <c r="I37" i="2"/>
  <c r="I36" i="2"/>
  <c r="I35" i="2"/>
  <c r="I33" i="2"/>
  <c r="I34" i="2"/>
  <c r="I32" i="2"/>
  <c r="I29" i="2"/>
  <c r="I30" i="2"/>
  <c r="I31" i="2"/>
  <c r="I28" i="2"/>
  <c r="I24" i="2"/>
  <c r="I25" i="2"/>
  <c r="I26" i="2"/>
  <c r="I27" i="2"/>
  <c r="I23" i="2"/>
  <c r="I22" i="2"/>
  <c r="I21" i="2"/>
  <c r="I20" i="2"/>
  <c r="I19" i="2"/>
  <c r="I18" i="2"/>
  <c r="I17" i="2"/>
  <c r="D35" i="2"/>
  <c r="N48" i="1" l="1"/>
  <c r="N47" i="1"/>
  <c r="S40" i="1"/>
  <c r="T40" i="1"/>
  <c r="AB34" i="1"/>
  <c r="AB33" i="1"/>
  <c r="AE33" i="1"/>
  <c r="AG47" i="1"/>
  <c r="AF47" i="1"/>
  <c r="AE47" i="1"/>
  <c r="AH46" i="1"/>
  <c r="AH45" i="1"/>
  <c r="AH44" i="1"/>
  <c r="AH43" i="1"/>
  <c r="AH42" i="1"/>
  <c r="AH41" i="1"/>
  <c r="AE28" i="1"/>
  <c r="AE27" i="1"/>
  <c r="AE26" i="1"/>
  <c r="AE25" i="1"/>
  <c r="AE24" i="1"/>
  <c r="AE23" i="1"/>
  <c r="AE22" i="1"/>
  <c r="AE21" i="1"/>
  <c r="AE20" i="1"/>
  <c r="AJ12" i="1"/>
  <c r="AF28" i="1" s="1"/>
  <c r="AI12" i="1"/>
  <c r="AF27" i="1" s="1"/>
  <c r="AH12" i="1"/>
  <c r="AF26" i="1" s="1"/>
  <c r="AG12" i="1"/>
  <c r="AF25" i="1" s="1"/>
  <c r="AF12" i="1"/>
  <c r="AF24" i="1" s="1"/>
  <c r="AE12" i="1"/>
  <c r="AF23" i="1" s="1"/>
  <c r="AD12" i="1"/>
  <c r="AF22" i="1" s="1"/>
  <c r="AC12" i="1"/>
  <c r="AF21" i="1" s="1"/>
  <c r="AB12" i="1"/>
  <c r="AF20" i="1" s="1"/>
  <c r="AK11" i="1"/>
  <c r="AK10" i="1"/>
  <c r="AK9" i="1"/>
  <c r="AK8" i="1"/>
  <c r="AK7" i="1"/>
  <c r="AK6" i="1"/>
  <c r="S42" i="1"/>
  <c r="S43" i="1"/>
  <c r="S44" i="1"/>
  <c r="S45" i="1"/>
  <c r="S46" i="1"/>
  <c r="S41" i="1"/>
  <c r="P33" i="1"/>
  <c r="R47" i="1"/>
  <c r="Q47" i="1"/>
  <c r="P47" i="1"/>
  <c r="M34" i="1"/>
  <c r="M33" i="1"/>
  <c r="P21" i="1"/>
  <c r="P22" i="1"/>
  <c r="P23" i="1"/>
  <c r="P24" i="1"/>
  <c r="P25" i="1"/>
  <c r="P26" i="1"/>
  <c r="P27" i="1"/>
  <c r="P28" i="1"/>
  <c r="P20" i="1"/>
  <c r="V7" i="1"/>
  <c r="V8" i="1"/>
  <c r="V9" i="1"/>
  <c r="V10" i="1"/>
  <c r="V11" i="1"/>
  <c r="V6" i="1"/>
  <c r="N12" i="1"/>
  <c r="Q21" i="1" s="1"/>
  <c r="O12" i="1"/>
  <c r="Q22" i="1" s="1"/>
  <c r="P12" i="1"/>
  <c r="Q23" i="1" s="1"/>
  <c r="Q12" i="1"/>
  <c r="Q24" i="1" s="1"/>
  <c r="R12" i="1"/>
  <c r="Q25" i="1" s="1"/>
  <c r="S12" i="1"/>
  <c r="Q26" i="1" s="1"/>
  <c r="T12" i="1"/>
  <c r="Q27" i="1" s="1"/>
  <c r="U12" i="1"/>
  <c r="Q28" i="1" s="1"/>
  <c r="M12" i="1"/>
  <c r="Q20" i="1" s="1"/>
  <c r="AC29" i="1" l="1" a="1"/>
  <c r="AC29" i="1" s="1"/>
  <c r="AB29" i="1" a="1"/>
  <c r="AB29" i="1" s="1"/>
  <c r="AD29" i="1" a="1"/>
  <c r="AD29" i="1" s="1"/>
  <c r="AI28" i="1"/>
  <c r="T27" i="1"/>
  <c r="M29" i="1" a="1"/>
  <c r="M29" i="1" s="1"/>
  <c r="N29" i="1" a="1"/>
  <c r="N29" i="1" s="1"/>
  <c r="O29" i="1" a="1"/>
  <c r="O29" i="1" s="1"/>
  <c r="AB35" i="1"/>
  <c r="M35" i="1"/>
  <c r="AI29" i="1" l="1"/>
  <c r="T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<sst xmlns="http://schemas.openxmlformats.org/spreadsheetml/2006/main" count="258" uniqueCount="71">
  <si>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</si>
  <si>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</si>
  <si>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</si>
  <si>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</si>
  <si>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</si>
  <si>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</si>
  <si>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</si>
  <si>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</si>
  <si>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</si>
  <si>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</si>
  <si>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</si>
  <si>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</si>
  <si>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</si>
  <si>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</si>
  <si>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</si>
  <si>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</si>
  <si>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</si>
  <si>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</si>
  <si>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</si>
  <si>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</si>
  <si>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</si>
  <si>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</si>
  <si>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</si>
  <si>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</si>
  <si>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</si>
  <si>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</si>
  <si>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>a</t>
  </si>
  <si>
    <t xml:space="preserve">Maximum Capacity </t>
  </si>
  <si>
    <t>Sent</t>
  </si>
  <si>
    <t>Out</t>
  </si>
  <si>
    <t>Received</t>
  </si>
  <si>
    <t>In</t>
  </si>
  <si>
    <t>First Step Cost</t>
  </si>
  <si>
    <t>Second Step Cost</t>
  </si>
  <si>
    <t>Total Cost</t>
  </si>
  <si>
    <t>With Transshipment</t>
  </si>
  <si>
    <t>direct shipping</t>
  </si>
  <si>
    <t>Total recived in part 1</t>
  </si>
  <si>
    <t>Total recived in part 2</t>
  </si>
  <si>
    <t>Model</t>
  </si>
  <si>
    <t>Target Return</t>
  </si>
  <si>
    <t>Total</t>
  </si>
  <si>
    <t>=</t>
  </si>
  <si>
    <t>Allocation</t>
  </si>
  <si>
    <t>x1^2</t>
  </si>
  <si>
    <t>x2^2</t>
  </si>
  <si>
    <t>x3^2</t>
  </si>
  <si>
    <t>x4^2</t>
  </si>
  <si>
    <t>x5^2</t>
  </si>
  <si>
    <t>x6^2</t>
  </si>
  <si>
    <t>x1_x2</t>
  </si>
  <si>
    <t>x1_x3</t>
  </si>
  <si>
    <t>x1_x4</t>
  </si>
  <si>
    <t>x1_x5</t>
  </si>
  <si>
    <t>x1_x6</t>
  </si>
  <si>
    <t>x2_x3</t>
  </si>
  <si>
    <t>x2_x4</t>
  </si>
  <si>
    <t>x2_x5</t>
  </si>
  <si>
    <t>x2_x6</t>
  </si>
  <si>
    <t>x3_x4</t>
  </si>
  <si>
    <t>x3_x5</t>
  </si>
  <si>
    <t>x3_x6</t>
  </si>
  <si>
    <t>x4_x5</t>
  </si>
  <si>
    <t>x4_x6</t>
  </si>
  <si>
    <t>x5_x6</t>
  </si>
  <si>
    <t>Variance-Covariance</t>
  </si>
  <si>
    <t>Portfolio</t>
  </si>
  <si>
    <t>Return</t>
  </si>
  <si>
    <t>&gt;=</t>
  </si>
  <si>
    <t>RISK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</si>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</sst>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b/>
      <sz val="12"/>
      <color rgb="FF0070C0"/>
      <name val="Calibri"/>
      <family val="2"/>
    </font>
    <font>
      <b/>
      <sz val="12"/>
      <color rgb="FF000000"/>
      <name val="Palatino Linotype"/>
      <family val="1"/>
    </font>
    <font>
      <sz val="12"/>
      <color rgb="FF000000"/>
      <name val="Palatino Linotype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sz val="8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66"/>
      </bottom>
      <diagonal/>
    </border>
    <border>
      <left/>
      <right style="medium">
        <color rgb="FF999999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indexed="64"/>
      </right>
      <top/>
      <bottom style="medium">
        <color rgb="FF99999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1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/>
    </xf>
    <xf numFmtId="9" fontId="9" fillId="2" borderId="9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7" xfId="0" applyBorder="1" applyAlignment="1"/>
    <xf numFmtId="0" fontId="4" fillId="0" borderId="0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6" xfId="0" applyBorder="1"/>
    <xf numFmtId="0" fontId="3" fillId="0" borderId="19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16" xfId="0" applyNumberFormat="1" applyFont="1" applyBorder="1" applyAlignment="1">
      <alignment horizontal="center" vertical="center" wrapText="1"/>
    </xf>
    <xf numFmtId="0" fontId="0" fillId="0" borderId="25" xfId="0" applyBorder="1"/>
    <xf numFmtId="0" fontId="4" fillId="0" borderId="2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0" fillId="0" borderId="26" xfId="0" applyBorder="1"/>
    <xf numFmtId="0" fontId="3" fillId="0" borderId="2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21" xfId="0" applyBorder="1"/>
    <xf numFmtId="0" fontId="16" fillId="0" borderId="28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0" fillId="0" borderId="19" xfId="0" applyBorder="1"/>
    <xf numFmtId="0" fontId="6" fillId="3" borderId="5" xfId="0" applyFont="1" applyFill="1" applyBorder="1" applyAlignment="1">
      <alignment horizontal="center" vertical="center" wrapText="1"/>
    </xf>
    <xf numFmtId="0" fontId="13" fillId="3" borderId="16" xfId="0" applyNumberFormat="1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21" xfId="0" applyNumberFormat="1" applyFont="1" applyFill="1" applyBorder="1" applyAlignment="1">
      <alignment horizontal="center" vertical="center" wrapText="1"/>
    </xf>
    <xf numFmtId="0" fontId="13" fillId="3" borderId="25" xfId="0" applyNumberFormat="1" applyFont="1" applyFill="1" applyBorder="1" applyAlignment="1">
      <alignment horizontal="center" vertical="center" wrapText="1"/>
    </xf>
    <xf numFmtId="0" fontId="13" fillId="3" borderId="37" xfId="0" applyNumberFormat="1" applyFont="1" applyFill="1" applyBorder="1" applyAlignment="1">
      <alignment horizontal="center" vertical="center" wrapText="1"/>
    </xf>
    <xf numFmtId="0" fontId="13" fillId="4" borderId="16" xfId="0" applyNumberFormat="1" applyFont="1" applyFill="1" applyBorder="1" applyAlignment="1">
      <alignment horizontal="center" vertical="center" wrapText="1"/>
    </xf>
    <xf numFmtId="0" fontId="13" fillId="4" borderId="26" xfId="0" applyNumberFormat="1" applyFont="1" applyFill="1" applyBorder="1" applyAlignment="1">
      <alignment horizontal="center" vertical="center" wrapText="1"/>
    </xf>
    <xf numFmtId="0" fontId="12" fillId="5" borderId="26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3" fillId="5" borderId="16" xfId="0" applyNumberFormat="1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4" borderId="25" xfId="0" applyNumberFormat="1" applyFill="1" applyBorder="1"/>
    <xf numFmtId="0" fontId="6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5" fillId="0" borderId="19" xfId="0" applyFont="1" applyBorder="1"/>
    <xf numFmtId="9" fontId="17" fillId="2" borderId="9" xfId="0" applyNumberFormat="1" applyFont="1" applyFill="1" applyBorder="1" applyAlignment="1">
      <alignment horizontal="center" vertical="center"/>
    </xf>
    <xf numFmtId="0" fontId="9" fillId="2" borderId="9" xfId="0" applyNumberFormat="1" applyFont="1" applyFill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9" fillId="2" borderId="19" xfId="0" applyNumberFormat="1" applyFont="1" applyFill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9" fontId="0" fillId="6" borderId="0" xfId="1" applyFont="1" applyFill="1" applyAlignment="1">
      <alignment horizontal="center"/>
    </xf>
    <xf numFmtId="166" fontId="9" fillId="0" borderId="8" xfId="0" applyNumberFormat="1" applyFont="1" applyBorder="1" applyAlignment="1">
      <alignment horizontal="center" vertical="center"/>
    </xf>
    <xf numFmtId="166" fontId="9" fillId="0" borderId="9" xfId="0" applyNumberFormat="1" applyFont="1" applyBorder="1" applyAlignment="1">
      <alignment horizontal="center" vertical="center"/>
    </xf>
    <xf numFmtId="9" fontId="0" fillId="0" borderId="0" xfId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RISK/RETURN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2'!$F$47</c:f>
              <c:strCache>
                <c:ptCount val="1"/>
                <c:pt idx="0">
                  <c:v>RISK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2'!$E$48:$E$54</c:f>
              <c:numCache>
                <c:formatCode>0%</c:formatCode>
                <c:ptCount val="7"/>
                <c:pt idx="0">
                  <c:v>0.08</c:v>
                </c:pt>
                <c:pt idx="1">
                  <c:v>0.11</c:v>
                </c:pt>
                <c:pt idx="2">
                  <c:v>0.14000000000000001</c:v>
                </c:pt>
                <c:pt idx="3">
                  <c:v>0.15</c:v>
                </c:pt>
                <c:pt idx="4">
                  <c:v>0.17</c:v>
                </c:pt>
                <c:pt idx="5">
                  <c:v>0.2</c:v>
                </c:pt>
                <c:pt idx="6">
                  <c:v>0.23</c:v>
                </c:pt>
              </c:numCache>
            </c:numRef>
          </c:xVal>
          <c:yVal>
            <c:numRef>
              <c:f>'Part 2'!$F$48:$F$54</c:f>
              <c:numCache>
                <c:formatCode>General</c:formatCode>
                <c:ptCount val="7"/>
                <c:pt idx="0">
                  <c:v>3.3000000000000002E-2</c:v>
                </c:pt>
                <c:pt idx="1">
                  <c:v>3.7999999999999999E-2</c:v>
                </c:pt>
                <c:pt idx="2">
                  <c:v>5.3999999999999999E-2</c:v>
                </c:pt>
                <c:pt idx="3">
                  <c:v>6.0999999999999999E-2</c:v>
                </c:pt>
                <c:pt idx="4">
                  <c:v>7.6999999999999999E-2</c:v>
                </c:pt>
                <c:pt idx="5">
                  <c:v>0.105</c:v>
                </c:pt>
                <c:pt idx="6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4-4C04-8D2F-7FBADBD6E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114080"/>
        <c:axId val="859289792"/>
      </c:scatterChart>
      <c:valAx>
        <c:axId val="61811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289792"/>
        <c:crosses val="autoZero"/>
        <c:crossBetween val="midCat"/>
      </c:valAx>
      <c:valAx>
        <c:axId val="8592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1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40</xdr:row>
      <xdr:rowOff>61912</xdr:rowOff>
    </xdr:from>
    <xdr:to>
      <xdr:col>10</xdr:col>
      <xdr:colOff>381000</xdr:colOff>
      <xdr:row>54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06C7A8-3243-07BB-6C19-570A35FFB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902822-ED14-47B4-BC09-12D3879A9DD6}">
  <we:reference id="wa200005271" version="1.1.0.0" store="en-U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C2:AL51"/>
  <sheetViews>
    <sheetView topLeftCell="J21" zoomScale="115" zoomScaleNormal="115" workbookViewId="0">
      <selection activeCell="S21" sqref="S21"/>
    </sheetView>
  </sheetViews>
  <sheetFormatPr defaultColWidth="11" defaultRowHeight="15.75" x14ac:dyDescent="0.25"/>
  <cols>
    <col min="3" max="3" width="18.375" customWidth="1"/>
    <col min="4" max="9" width="16.375" customWidth="1"/>
    <col min="10" max="10" width="18" customWidth="1"/>
    <col min="11" max="11" width="15.875" customWidth="1"/>
    <col min="12" max="12" width="18.375" customWidth="1"/>
    <col min="13" max="16" width="15.875" customWidth="1"/>
    <col min="18" max="18" width="12.125" customWidth="1"/>
    <col min="19" max="19" width="14.25" customWidth="1"/>
    <col min="21" max="21" width="20.125" customWidth="1"/>
    <col min="26" max="26" width="8.75" customWidth="1"/>
    <col min="27" max="27" width="20.5" customWidth="1"/>
    <col min="28" max="28" width="8.125" bestFit="1" customWidth="1"/>
    <col min="29" max="30" width="11.375" bestFit="1" customWidth="1"/>
    <col min="31" max="31" width="12" customWidth="1"/>
    <col min="32" max="32" width="8.875" bestFit="1" customWidth="1"/>
    <col min="33" max="33" width="10.5" bestFit="1" customWidth="1"/>
    <col min="34" max="34" width="12.125" bestFit="1" customWidth="1"/>
    <col min="35" max="35" width="9" bestFit="1" customWidth="1"/>
    <col min="36" max="36" width="7.75" bestFit="1" customWidth="1"/>
  </cols>
  <sheetData>
    <row r="2" spans="3:38" ht="16.5" thickBot="1" x14ac:dyDescent="0.3"/>
    <row r="3" spans="3:38" ht="18.75" thickBot="1" x14ac:dyDescent="0.3">
      <c r="C3" s="1"/>
      <c r="D3" s="24" t="s">
        <v>0</v>
      </c>
      <c r="E3" s="25"/>
      <c r="F3" s="26"/>
    </row>
    <row r="4" spans="3:38" ht="36" thickTop="1" thickBot="1" x14ac:dyDescent="0.3">
      <c r="C4" s="2" t="s">
        <v>1</v>
      </c>
      <c r="D4" s="3" t="s">
        <v>2</v>
      </c>
      <c r="E4" s="3" t="s">
        <v>3</v>
      </c>
      <c r="F4" s="3" t="s">
        <v>4</v>
      </c>
      <c r="H4" s="13" t="s">
        <v>1</v>
      </c>
      <c r="I4" s="14" t="s">
        <v>11</v>
      </c>
      <c r="K4" s="68" t="s">
        <v>35</v>
      </c>
      <c r="L4" s="64" t="s">
        <v>26</v>
      </c>
      <c r="M4" s="27" t="s">
        <v>13</v>
      </c>
      <c r="N4" s="28"/>
      <c r="O4" s="28"/>
      <c r="P4" s="28"/>
      <c r="Q4" s="28"/>
      <c r="R4" s="29"/>
      <c r="S4" s="24" t="s">
        <v>0</v>
      </c>
      <c r="T4" s="25"/>
      <c r="U4" s="26"/>
      <c r="V4" s="22" t="s">
        <v>28</v>
      </c>
      <c r="W4" s="43" t="s">
        <v>11</v>
      </c>
      <c r="AA4" s="71" t="s">
        <v>26</v>
      </c>
      <c r="AB4" s="28" t="s">
        <v>13</v>
      </c>
      <c r="AC4" s="28"/>
      <c r="AD4" s="28"/>
      <c r="AE4" s="28"/>
      <c r="AF4" s="28"/>
      <c r="AG4" s="29"/>
      <c r="AH4" s="24" t="s">
        <v>0</v>
      </c>
      <c r="AI4" s="25"/>
      <c r="AJ4" s="26"/>
      <c r="AK4" s="22" t="s">
        <v>28</v>
      </c>
      <c r="AL4" s="43" t="s">
        <v>11</v>
      </c>
    </row>
    <row r="5" spans="3:38" ht="18.75" customHeight="1" thickBot="1" x14ac:dyDescent="0.3">
      <c r="C5" s="4" t="s">
        <v>5</v>
      </c>
      <c r="D5" s="45">
        <v>8</v>
      </c>
      <c r="E5" s="45">
        <v>14</v>
      </c>
      <c r="F5" s="45">
        <v>13</v>
      </c>
      <c r="H5" s="15" t="s">
        <v>5</v>
      </c>
      <c r="I5" s="20">
        <v>65</v>
      </c>
      <c r="K5" s="69"/>
      <c r="L5" s="41" t="s">
        <v>1</v>
      </c>
      <c r="M5" s="6" t="s">
        <v>5</v>
      </c>
      <c r="N5" s="6" t="s">
        <v>6</v>
      </c>
      <c r="O5" s="6" t="s">
        <v>7</v>
      </c>
      <c r="P5" s="6" t="s">
        <v>8</v>
      </c>
      <c r="Q5" s="6" t="s">
        <v>9</v>
      </c>
      <c r="R5" s="6" t="s">
        <v>10</v>
      </c>
      <c r="S5" s="3" t="s">
        <v>2</v>
      </c>
      <c r="T5" s="3" t="s">
        <v>3</v>
      </c>
      <c r="U5" s="3" t="s">
        <v>4</v>
      </c>
      <c r="V5" s="48"/>
      <c r="W5" s="78"/>
      <c r="AA5" s="72" t="s">
        <v>1</v>
      </c>
      <c r="AB5" s="6" t="s">
        <v>5</v>
      </c>
      <c r="AC5" s="6" t="s">
        <v>6</v>
      </c>
      <c r="AD5" s="6" t="s">
        <v>7</v>
      </c>
      <c r="AE5" s="6" t="s">
        <v>8</v>
      </c>
      <c r="AF5" s="6" t="s">
        <v>9</v>
      </c>
      <c r="AG5" s="6" t="s">
        <v>10</v>
      </c>
      <c r="AH5" s="3" t="s">
        <v>2</v>
      </c>
      <c r="AI5" s="3" t="s">
        <v>3</v>
      </c>
      <c r="AJ5" s="3" t="s">
        <v>4</v>
      </c>
      <c r="AK5" s="3"/>
    </row>
    <row r="6" spans="3:38" ht="24" customHeight="1" thickBot="1" x14ac:dyDescent="0.3">
      <c r="C6" s="4" t="s">
        <v>6</v>
      </c>
      <c r="D6" s="21">
        <v>10</v>
      </c>
      <c r="E6" s="21">
        <v>8</v>
      </c>
      <c r="F6" s="21">
        <v>9</v>
      </c>
      <c r="H6" s="15" t="s">
        <v>6</v>
      </c>
      <c r="I6" s="20">
        <v>35</v>
      </c>
      <c r="K6" s="69"/>
      <c r="L6" s="6" t="s">
        <v>5</v>
      </c>
      <c r="M6" s="79">
        <v>0</v>
      </c>
      <c r="N6" s="79">
        <v>65</v>
      </c>
      <c r="O6" s="79">
        <v>0</v>
      </c>
      <c r="P6" s="79">
        <v>0</v>
      </c>
      <c r="Q6" s="79">
        <v>0</v>
      </c>
      <c r="R6" s="79">
        <v>0</v>
      </c>
      <c r="S6" s="80">
        <v>0</v>
      </c>
      <c r="T6" s="80">
        <v>0</v>
      </c>
      <c r="U6" s="80">
        <v>0</v>
      </c>
      <c r="V6" s="85">
        <f>SUM(M6:U6)</f>
        <v>65</v>
      </c>
      <c r="W6" s="87">
        <v>65</v>
      </c>
      <c r="AA6" s="73" t="s">
        <v>5</v>
      </c>
      <c r="AB6" s="79">
        <v>0</v>
      </c>
      <c r="AC6" s="79">
        <v>65</v>
      </c>
      <c r="AD6" s="79">
        <v>0</v>
      </c>
      <c r="AE6" s="79">
        <v>0</v>
      </c>
      <c r="AF6" s="79">
        <v>0</v>
      </c>
      <c r="AG6" s="79">
        <v>0</v>
      </c>
      <c r="AH6" s="80">
        <v>0</v>
      </c>
      <c r="AI6" s="80">
        <v>0</v>
      </c>
      <c r="AJ6" s="80">
        <v>0</v>
      </c>
      <c r="AK6" s="85">
        <f>SUM(AB6:AJ6)</f>
        <v>65</v>
      </c>
      <c r="AL6" s="88">
        <v>65</v>
      </c>
    </row>
    <row r="7" spans="3:38" ht="24.95" customHeight="1" thickBot="1" x14ac:dyDescent="0.3">
      <c r="C7" s="4" t="s">
        <v>7</v>
      </c>
      <c r="D7" s="21">
        <v>13</v>
      </c>
      <c r="E7" s="21">
        <v>15</v>
      </c>
      <c r="F7" s="21">
        <v>10</v>
      </c>
      <c r="H7" s="15" t="s">
        <v>7</v>
      </c>
      <c r="I7" s="20">
        <v>60</v>
      </c>
      <c r="K7" s="69"/>
      <c r="L7" s="6" t="s">
        <v>6</v>
      </c>
      <c r="M7" s="79">
        <v>35</v>
      </c>
      <c r="N7" s="79">
        <v>0</v>
      </c>
      <c r="O7" s="79">
        <v>0</v>
      </c>
      <c r="P7" s="79">
        <v>0</v>
      </c>
      <c r="Q7" s="79">
        <v>0</v>
      </c>
      <c r="R7" s="79">
        <v>0</v>
      </c>
      <c r="S7" s="81">
        <v>0</v>
      </c>
      <c r="T7" s="81">
        <v>0</v>
      </c>
      <c r="U7" s="81">
        <v>0</v>
      </c>
      <c r="V7" s="85">
        <f t="shared" ref="V7:V11" si="0">SUM(M7:U7)</f>
        <v>35</v>
      </c>
      <c r="W7" s="88">
        <v>35</v>
      </c>
      <c r="AA7" s="73" t="s">
        <v>6</v>
      </c>
      <c r="AB7" s="79">
        <v>35</v>
      </c>
      <c r="AC7" s="79">
        <v>0</v>
      </c>
      <c r="AD7" s="79">
        <v>0</v>
      </c>
      <c r="AE7" s="79">
        <v>0</v>
      </c>
      <c r="AF7" s="79">
        <v>0</v>
      </c>
      <c r="AG7" s="79">
        <v>0</v>
      </c>
      <c r="AH7" s="81">
        <v>0</v>
      </c>
      <c r="AI7" s="81">
        <v>0</v>
      </c>
      <c r="AJ7" s="81">
        <v>0</v>
      </c>
      <c r="AK7" s="85">
        <f t="shared" ref="AK7:AK11" si="1">SUM(AB7:AJ7)</f>
        <v>35</v>
      </c>
      <c r="AL7" s="88">
        <v>35</v>
      </c>
    </row>
    <row r="8" spans="3:38" ht="18.75" thickBot="1" x14ac:dyDescent="0.3">
      <c r="C8" s="4" t="s">
        <v>8</v>
      </c>
      <c r="D8" s="21">
        <v>12</v>
      </c>
      <c r="E8" s="21">
        <v>16</v>
      </c>
      <c r="F8" s="21">
        <v>14</v>
      </c>
      <c r="H8" s="15" t="s">
        <v>8</v>
      </c>
      <c r="I8" s="20">
        <v>50</v>
      </c>
      <c r="K8" s="69"/>
      <c r="L8" s="6" t="s">
        <v>7</v>
      </c>
      <c r="M8" s="79">
        <v>0</v>
      </c>
      <c r="N8" s="79">
        <v>60</v>
      </c>
      <c r="O8" s="79">
        <v>0</v>
      </c>
      <c r="P8" s="79">
        <v>0</v>
      </c>
      <c r="Q8" s="79">
        <v>0</v>
      </c>
      <c r="R8" s="79">
        <v>0</v>
      </c>
      <c r="S8" s="81">
        <v>0</v>
      </c>
      <c r="T8" s="81">
        <v>0</v>
      </c>
      <c r="U8" s="81">
        <v>0</v>
      </c>
      <c r="V8" s="85">
        <f t="shared" si="0"/>
        <v>60</v>
      </c>
      <c r="W8" s="88">
        <v>60</v>
      </c>
      <c r="AA8" s="73" t="s">
        <v>7</v>
      </c>
      <c r="AB8" s="79">
        <v>0</v>
      </c>
      <c r="AC8" s="79">
        <v>60</v>
      </c>
      <c r="AD8" s="79">
        <v>0</v>
      </c>
      <c r="AE8" s="79">
        <v>0</v>
      </c>
      <c r="AF8" s="79">
        <v>0</v>
      </c>
      <c r="AG8" s="79">
        <v>0</v>
      </c>
      <c r="AH8" s="81">
        <v>0</v>
      </c>
      <c r="AI8" s="81">
        <v>0</v>
      </c>
      <c r="AJ8" s="81">
        <v>0</v>
      </c>
      <c r="AK8" s="85">
        <f t="shared" si="1"/>
        <v>60</v>
      </c>
      <c r="AL8" s="88">
        <v>60</v>
      </c>
    </row>
    <row r="9" spans="3:38" ht="18.75" thickBot="1" x14ac:dyDescent="0.3">
      <c r="C9" s="4" t="s">
        <v>9</v>
      </c>
      <c r="D9" s="21">
        <v>12</v>
      </c>
      <c r="E9" s="21">
        <v>11</v>
      </c>
      <c r="F9" s="21">
        <v>13</v>
      </c>
      <c r="H9" s="15" t="s">
        <v>9</v>
      </c>
      <c r="I9" s="20">
        <v>40</v>
      </c>
      <c r="K9" s="69"/>
      <c r="L9" s="6" t="s">
        <v>8</v>
      </c>
      <c r="M9" s="79">
        <v>15</v>
      </c>
      <c r="N9" s="79">
        <v>0</v>
      </c>
      <c r="O9" s="79">
        <v>35</v>
      </c>
      <c r="P9" s="79">
        <v>0</v>
      </c>
      <c r="Q9" s="79">
        <v>0</v>
      </c>
      <c r="R9" s="79">
        <v>0</v>
      </c>
      <c r="S9" s="81">
        <v>0</v>
      </c>
      <c r="T9" s="81">
        <v>0</v>
      </c>
      <c r="U9" s="81">
        <v>0</v>
      </c>
      <c r="V9" s="85">
        <f t="shared" si="0"/>
        <v>50</v>
      </c>
      <c r="W9" s="88">
        <v>50</v>
      </c>
      <c r="AA9" s="73" t="s">
        <v>8</v>
      </c>
      <c r="AB9" s="79">
        <v>25</v>
      </c>
      <c r="AC9" s="79">
        <v>0</v>
      </c>
      <c r="AD9" s="79">
        <v>25</v>
      </c>
      <c r="AE9" s="79">
        <v>0</v>
      </c>
      <c r="AF9" s="79">
        <v>0</v>
      </c>
      <c r="AG9" s="79">
        <v>0</v>
      </c>
      <c r="AH9" s="81">
        <v>0</v>
      </c>
      <c r="AI9" s="81">
        <v>0</v>
      </c>
      <c r="AJ9" s="81">
        <v>0</v>
      </c>
      <c r="AK9" s="85">
        <f t="shared" si="1"/>
        <v>50</v>
      </c>
      <c r="AL9" s="88">
        <v>50</v>
      </c>
    </row>
    <row r="10" spans="3:38" ht="18.75" thickBot="1" x14ac:dyDescent="0.3">
      <c r="C10" s="4" t="s">
        <v>10</v>
      </c>
      <c r="D10" s="21">
        <v>19</v>
      </c>
      <c r="E10" s="21">
        <v>14</v>
      </c>
      <c r="F10" s="21">
        <v>13</v>
      </c>
      <c r="H10" s="16" t="s">
        <v>10</v>
      </c>
      <c r="I10" s="20">
        <v>50</v>
      </c>
      <c r="K10" s="69"/>
      <c r="L10" s="6" t="s">
        <v>9</v>
      </c>
      <c r="M10" s="79">
        <v>40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81">
        <v>0</v>
      </c>
      <c r="T10" s="81">
        <v>0</v>
      </c>
      <c r="U10" s="81">
        <v>0</v>
      </c>
      <c r="V10" s="85">
        <f t="shared" si="0"/>
        <v>40</v>
      </c>
      <c r="W10" s="88">
        <v>40</v>
      </c>
      <c r="AA10" s="73" t="s">
        <v>9</v>
      </c>
      <c r="AB10" s="79">
        <v>40</v>
      </c>
      <c r="AC10" s="79">
        <v>0</v>
      </c>
      <c r="AD10" s="79">
        <v>0</v>
      </c>
      <c r="AE10" s="79">
        <v>0</v>
      </c>
      <c r="AF10" s="79">
        <v>0</v>
      </c>
      <c r="AG10" s="79">
        <v>0</v>
      </c>
      <c r="AH10" s="81">
        <v>0</v>
      </c>
      <c r="AI10" s="81">
        <v>0</v>
      </c>
      <c r="AJ10" s="81">
        <v>0</v>
      </c>
      <c r="AK10" s="85">
        <f t="shared" si="1"/>
        <v>40</v>
      </c>
      <c r="AL10" s="88">
        <v>40</v>
      </c>
    </row>
    <row r="11" spans="3:38" ht="18.75" thickBot="1" x14ac:dyDescent="0.3">
      <c r="C11" s="23" t="s">
        <v>12</v>
      </c>
      <c r="D11" s="23"/>
      <c r="E11" s="23"/>
      <c r="F11" s="23"/>
      <c r="K11" s="69"/>
      <c r="L11" s="6" t="s">
        <v>10</v>
      </c>
      <c r="M11" s="79">
        <v>0</v>
      </c>
      <c r="N11" s="79">
        <v>50</v>
      </c>
      <c r="O11" s="79">
        <v>0</v>
      </c>
      <c r="P11" s="79">
        <v>0</v>
      </c>
      <c r="Q11" s="79">
        <v>0</v>
      </c>
      <c r="R11" s="79">
        <v>0</v>
      </c>
      <c r="S11" s="81">
        <v>0</v>
      </c>
      <c r="T11" s="81">
        <v>0</v>
      </c>
      <c r="U11" s="81">
        <v>0</v>
      </c>
      <c r="V11" s="85">
        <f t="shared" si="0"/>
        <v>50</v>
      </c>
      <c r="W11" s="88">
        <v>50</v>
      </c>
      <c r="AA11" s="73" t="s">
        <v>10</v>
      </c>
      <c r="AB11" s="79">
        <v>0</v>
      </c>
      <c r="AC11" s="79">
        <v>50</v>
      </c>
      <c r="AD11" s="79">
        <v>0</v>
      </c>
      <c r="AE11" s="79">
        <v>0</v>
      </c>
      <c r="AF11" s="79">
        <v>0</v>
      </c>
      <c r="AG11" s="79">
        <v>0</v>
      </c>
      <c r="AH11" s="81">
        <v>0</v>
      </c>
      <c r="AI11" s="81">
        <v>0</v>
      </c>
      <c r="AJ11" s="81">
        <v>0</v>
      </c>
      <c r="AK11" s="85">
        <f t="shared" si="1"/>
        <v>50</v>
      </c>
      <c r="AL11" s="88">
        <v>50</v>
      </c>
    </row>
    <row r="12" spans="3:38" ht="18.75" thickBot="1" x14ac:dyDescent="0.3">
      <c r="K12" s="69"/>
      <c r="L12" s="41" t="s">
        <v>30</v>
      </c>
      <c r="M12" s="93">
        <f>SUM(M6:M11)</f>
        <v>90</v>
      </c>
      <c r="N12" s="93">
        <f t="shared" ref="N12:U12" si="2">SUM(N6:N11)</f>
        <v>175</v>
      </c>
      <c r="O12" s="93">
        <f t="shared" si="2"/>
        <v>35</v>
      </c>
      <c r="P12" s="93">
        <f t="shared" si="2"/>
        <v>0</v>
      </c>
      <c r="Q12" s="93">
        <f t="shared" si="2"/>
        <v>0</v>
      </c>
      <c r="R12" s="93">
        <f t="shared" si="2"/>
        <v>0</v>
      </c>
      <c r="S12" s="93">
        <f t="shared" si="2"/>
        <v>0</v>
      </c>
      <c r="T12" s="93">
        <f t="shared" si="2"/>
        <v>0</v>
      </c>
      <c r="U12" s="93">
        <f t="shared" si="2"/>
        <v>0</v>
      </c>
      <c r="AA12" s="74" t="s">
        <v>30</v>
      </c>
      <c r="AB12" s="93">
        <f>SUM(AB6:AB11)</f>
        <v>100</v>
      </c>
      <c r="AC12" s="93">
        <f t="shared" ref="AC12" si="3">SUM(AC6:AC11)</f>
        <v>175</v>
      </c>
      <c r="AD12" s="93">
        <f t="shared" ref="AD12" si="4">SUM(AD6:AD11)</f>
        <v>25</v>
      </c>
      <c r="AE12" s="93">
        <f t="shared" ref="AE12" si="5">SUM(AE6:AE11)</f>
        <v>0</v>
      </c>
      <c r="AF12" s="93">
        <f t="shared" ref="AF12" si="6">SUM(AF6:AF11)</f>
        <v>0</v>
      </c>
      <c r="AG12" s="93">
        <f t="shared" ref="AG12" si="7">SUM(AG6:AG11)</f>
        <v>0</v>
      </c>
      <c r="AH12" s="93">
        <f t="shared" ref="AH12" si="8">SUM(AH6:AH11)</f>
        <v>0</v>
      </c>
      <c r="AI12" s="93">
        <f t="shared" ref="AI12" si="9">SUM(AI6:AI11)</f>
        <v>0</v>
      </c>
      <c r="AJ12" s="93">
        <f t="shared" ref="AJ12" si="10">SUM(AJ6:AJ11)</f>
        <v>0</v>
      </c>
    </row>
    <row r="13" spans="3:38" x14ac:dyDescent="0.25">
      <c r="K13" s="69"/>
    </row>
    <row r="14" spans="3:38" ht="16.5" thickBot="1" x14ac:dyDescent="0.3">
      <c r="K14" s="69"/>
    </row>
    <row r="15" spans="3:38" ht="18.75" customHeight="1" thickBot="1" x14ac:dyDescent="0.3">
      <c r="C15" s="1" t="s">
        <v>26</v>
      </c>
      <c r="D15" s="27" t="s">
        <v>13</v>
      </c>
      <c r="E15" s="28"/>
      <c r="F15" s="28"/>
      <c r="G15" s="28"/>
      <c r="H15" s="28"/>
      <c r="I15" s="29"/>
      <c r="K15" s="69"/>
    </row>
    <row r="16" spans="3:38" ht="19.5" thickTop="1" thickBot="1" x14ac:dyDescent="0.3">
      <c r="C16" s="2" t="s">
        <v>1</v>
      </c>
      <c r="D16" s="6" t="s">
        <v>5</v>
      </c>
      <c r="E16" s="6" t="s">
        <v>6</v>
      </c>
      <c r="F16" s="6" t="s">
        <v>7</v>
      </c>
      <c r="G16" s="6" t="s">
        <v>8</v>
      </c>
      <c r="H16" s="6" t="s">
        <v>9</v>
      </c>
      <c r="I16" s="6" t="s">
        <v>10</v>
      </c>
      <c r="K16" s="69"/>
    </row>
    <row r="17" spans="3:35" ht="18.75" thickBot="1" x14ac:dyDescent="0.3">
      <c r="C17" s="4" t="s">
        <v>5</v>
      </c>
      <c r="D17" s="5">
        <v>1000</v>
      </c>
      <c r="E17" s="5">
        <v>2</v>
      </c>
      <c r="F17" s="5">
        <v>5</v>
      </c>
      <c r="G17" s="5">
        <v>3</v>
      </c>
      <c r="H17" s="5">
        <v>3</v>
      </c>
      <c r="I17" s="5">
        <v>4</v>
      </c>
      <c r="K17" s="69"/>
    </row>
    <row r="18" spans="3:35" ht="18.75" customHeight="1" thickBot="1" x14ac:dyDescent="0.3">
      <c r="C18" s="4" t="s">
        <v>6</v>
      </c>
      <c r="D18" s="5">
        <v>2</v>
      </c>
      <c r="E18" s="5">
        <v>1000</v>
      </c>
      <c r="F18" s="5">
        <v>4</v>
      </c>
      <c r="G18" s="5">
        <v>6</v>
      </c>
      <c r="H18" s="5">
        <v>5</v>
      </c>
      <c r="I18" s="5">
        <v>3</v>
      </c>
      <c r="K18" s="69"/>
      <c r="L18" s="64" t="s">
        <v>26</v>
      </c>
      <c r="M18" s="24" t="s">
        <v>0</v>
      </c>
      <c r="N18" s="25"/>
      <c r="O18" s="25"/>
      <c r="P18" s="52"/>
      <c r="Q18" s="54"/>
      <c r="AA18" s="71" t="s">
        <v>26</v>
      </c>
      <c r="AB18" s="25" t="s">
        <v>0</v>
      </c>
      <c r="AC18" s="25"/>
      <c r="AD18" s="25"/>
      <c r="AE18" s="52"/>
      <c r="AF18" s="54"/>
    </row>
    <row r="19" spans="3:35" ht="35.25" thickBot="1" x14ac:dyDescent="0.3">
      <c r="C19" s="4" t="s">
        <v>7</v>
      </c>
      <c r="D19" s="5">
        <v>5</v>
      </c>
      <c r="E19" s="5">
        <v>4</v>
      </c>
      <c r="F19" s="5">
        <v>1000</v>
      </c>
      <c r="G19" s="5">
        <v>3</v>
      </c>
      <c r="H19" s="5">
        <v>4</v>
      </c>
      <c r="I19" s="5">
        <v>5</v>
      </c>
      <c r="K19" s="69"/>
      <c r="L19" s="41" t="s">
        <v>1</v>
      </c>
      <c r="M19" s="3" t="s">
        <v>2</v>
      </c>
      <c r="N19" s="3" t="s">
        <v>3</v>
      </c>
      <c r="O19" s="3" t="s">
        <v>4</v>
      </c>
      <c r="P19" s="3" t="s">
        <v>29</v>
      </c>
      <c r="Q19" s="3" t="s">
        <v>31</v>
      </c>
      <c r="AA19" s="72" t="s">
        <v>1</v>
      </c>
      <c r="AB19" s="3" t="s">
        <v>2</v>
      </c>
      <c r="AC19" s="3" t="s">
        <v>3</v>
      </c>
      <c r="AD19" s="3" t="s">
        <v>4</v>
      </c>
      <c r="AE19" s="3" t="s">
        <v>29</v>
      </c>
      <c r="AF19" s="3" t="s">
        <v>31</v>
      </c>
    </row>
    <row r="20" spans="3:35" ht="18.75" thickBot="1" x14ac:dyDescent="0.3">
      <c r="C20" s="4" t="s">
        <v>8</v>
      </c>
      <c r="D20" s="5">
        <v>3</v>
      </c>
      <c r="E20" s="5">
        <v>6</v>
      </c>
      <c r="F20" s="5">
        <v>3</v>
      </c>
      <c r="G20" s="5">
        <v>1000</v>
      </c>
      <c r="H20" s="5">
        <v>4</v>
      </c>
      <c r="I20" s="5">
        <v>7</v>
      </c>
      <c r="K20" s="69"/>
      <c r="L20" s="6" t="s">
        <v>5</v>
      </c>
      <c r="M20" s="80">
        <v>90</v>
      </c>
      <c r="N20" s="80">
        <v>0</v>
      </c>
      <c r="O20" s="80">
        <v>0</v>
      </c>
      <c r="P20" s="85">
        <f>SUM(M20:O20)</f>
        <v>90</v>
      </c>
      <c r="Q20" s="89">
        <f>M12</f>
        <v>90</v>
      </c>
      <c r="AA20" s="73" t="s">
        <v>5</v>
      </c>
      <c r="AB20" s="83">
        <v>100</v>
      </c>
      <c r="AC20" s="80">
        <v>0</v>
      </c>
      <c r="AD20" s="80">
        <v>0</v>
      </c>
      <c r="AE20" s="85">
        <f>SUM(AB20:AD20)</f>
        <v>100</v>
      </c>
      <c r="AF20" s="89">
        <f>AB12</f>
        <v>100</v>
      </c>
    </row>
    <row r="21" spans="3:35" ht="18.75" thickBot="1" x14ac:dyDescent="0.3">
      <c r="C21" s="4" t="s">
        <v>9</v>
      </c>
      <c r="D21" s="5">
        <v>3</v>
      </c>
      <c r="E21" s="5">
        <v>5</v>
      </c>
      <c r="F21" s="5">
        <v>4</v>
      </c>
      <c r="G21" s="5">
        <v>4</v>
      </c>
      <c r="H21" s="5">
        <v>1000</v>
      </c>
      <c r="I21" s="5">
        <v>4</v>
      </c>
      <c r="K21" s="69"/>
      <c r="L21" s="6" t="s">
        <v>6</v>
      </c>
      <c r="M21" s="80">
        <v>0</v>
      </c>
      <c r="N21" s="80">
        <v>120</v>
      </c>
      <c r="O21" s="80">
        <v>55</v>
      </c>
      <c r="P21" s="85">
        <f t="shared" ref="P21:P28" si="11">SUM(M21:O21)</f>
        <v>175</v>
      </c>
      <c r="Q21" s="90">
        <f>N12</f>
        <v>175</v>
      </c>
      <c r="AA21" s="73" t="s">
        <v>6</v>
      </c>
      <c r="AB21" s="83">
        <v>0</v>
      </c>
      <c r="AC21" s="80">
        <v>130</v>
      </c>
      <c r="AD21" s="80">
        <v>45</v>
      </c>
      <c r="AE21" s="85">
        <f t="shared" ref="AE21:AE28" si="12">SUM(AB21:AD21)</f>
        <v>175</v>
      </c>
      <c r="AF21" s="90">
        <f>AC12</f>
        <v>175</v>
      </c>
    </row>
    <row r="22" spans="3:35" ht="21.95" customHeight="1" thickBot="1" x14ac:dyDescent="0.3">
      <c r="C22" s="4" t="s">
        <v>10</v>
      </c>
      <c r="D22" s="5">
        <v>4</v>
      </c>
      <c r="E22" s="5">
        <v>3</v>
      </c>
      <c r="F22" s="5">
        <v>5</v>
      </c>
      <c r="G22" s="5">
        <v>7</v>
      </c>
      <c r="H22" s="5">
        <v>4</v>
      </c>
      <c r="I22" s="5">
        <v>1000</v>
      </c>
      <c r="K22" s="69"/>
      <c r="L22" s="6" t="s">
        <v>7</v>
      </c>
      <c r="M22" s="80">
        <v>0</v>
      </c>
      <c r="N22" s="80">
        <v>0</v>
      </c>
      <c r="O22" s="80">
        <v>35</v>
      </c>
      <c r="P22" s="85">
        <f t="shared" si="11"/>
        <v>35</v>
      </c>
      <c r="Q22" s="90">
        <f>O12</f>
        <v>35</v>
      </c>
      <c r="AA22" s="73" t="s">
        <v>7</v>
      </c>
      <c r="AB22" s="83">
        <v>0</v>
      </c>
      <c r="AC22" s="80">
        <v>0</v>
      </c>
      <c r="AD22" s="80">
        <v>25</v>
      </c>
      <c r="AE22" s="85">
        <f t="shared" si="12"/>
        <v>25</v>
      </c>
      <c r="AF22" s="90">
        <f>AD12</f>
        <v>25</v>
      </c>
    </row>
    <row r="23" spans="3:35" ht="18.75" thickBot="1" x14ac:dyDescent="0.3">
      <c r="C23" s="30" t="s">
        <v>25</v>
      </c>
      <c r="D23" s="30"/>
      <c r="E23" s="30"/>
      <c r="F23" s="30"/>
      <c r="G23" s="30"/>
      <c r="H23" s="30"/>
      <c r="I23" s="30"/>
      <c r="K23" s="69"/>
      <c r="L23" s="6" t="s">
        <v>8</v>
      </c>
      <c r="M23" s="80">
        <v>0</v>
      </c>
      <c r="N23" s="80">
        <v>0</v>
      </c>
      <c r="O23" s="80">
        <v>0</v>
      </c>
      <c r="P23" s="85">
        <f t="shared" si="11"/>
        <v>0</v>
      </c>
      <c r="Q23" s="90">
        <f>P12</f>
        <v>0</v>
      </c>
      <c r="AA23" s="73" t="s">
        <v>8</v>
      </c>
      <c r="AB23" s="83">
        <v>0</v>
      </c>
      <c r="AC23" s="80">
        <v>0</v>
      </c>
      <c r="AD23" s="80">
        <v>0</v>
      </c>
      <c r="AE23" s="85">
        <f t="shared" si="12"/>
        <v>0</v>
      </c>
      <c r="AF23" s="90">
        <f>AE12</f>
        <v>0</v>
      </c>
    </row>
    <row r="24" spans="3:35" ht="18.75" thickBot="1" x14ac:dyDescent="0.3">
      <c r="K24" s="69"/>
      <c r="L24" s="6" t="s">
        <v>9</v>
      </c>
      <c r="M24" s="80">
        <v>0</v>
      </c>
      <c r="N24" s="80">
        <v>0</v>
      </c>
      <c r="O24" s="80">
        <v>0</v>
      </c>
      <c r="P24" s="85">
        <f t="shared" si="11"/>
        <v>0</v>
      </c>
      <c r="Q24" s="90">
        <f>Q12</f>
        <v>0</v>
      </c>
      <c r="AA24" s="73" t="s">
        <v>9</v>
      </c>
      <c r="AB24" s="83">
        <v>0</v>
      </c>
      <c r="AC24" s="80">
        <v>0</v>
      </c>
      <c r="AD24" s="80">
        <v>0</v>
      </c>
      <c r="AE24" s="85">
        <f t="shared" si="12"/>
        <v>0</v>
      </c>
      <c r="AF24" s="90">
        <f>AF12</f>
        <v>0</v>
      </c>
    </row>
    <row r="25" spans="3:35" ht="16.5" customHeight="1" thickBot="1" x14ac:dyDescent="0.3">
      <c r="H25" s="37"/>
      <c r="I25" s="39"/>
      <c r="K25" s="69"/>
      <c r="L25" s="6" t="s">
        <v>10</v>
      </c>
      <c r="M25" s="80">
        <v>0</v>
      </c>
      <c r="N25" s="80">
        <v>0</v>
      </c>
      <c r="O25" s="80">
        <v>0</v>
      </c>
      <c r="P25" s="85">
        <f t="shared" si="11"/>
        <v>0</v>
      </c>
      <c r="Q25" s="90">
        <f>R12</f>
        <v>0</v>
      </c>
      <c r="AA25" s="73" t="s">
        <v>10</v>
      </c>
      <c r="AB25" s="83">
        <v>0</v>
      </c>
      <c r="AC25" s="80">
        <v>0</v>
      </c>
      <c r="AD25" s="80">
        <v>0</v>
      </c>
      <c r="AE25" s="85">
        <f t="shared" si="12"/>
        <v>0</v>
      </c>
      <c r="AF25" s="90">
        <f>AG12</f>
        <v>0</v>
      </c>
    </row>
    <row r="26" spans="3:35" ht="18.75" customHeight="1" thickBot="1" x14ac:dyDescent="0.3">
      <c r="C26" s="1"/>
      <c r="D26" s="27" t="s">
        <v>0</v>
      </c>
      <c r="E26" s="28"/>
      <c r="F26" s="29"/>
      <c r="H26" s="38"/>
      <c r="I26" s="40"/>
      <c r="K26" s="69"/>
      <c r="L26" s="6" t="s">
        <v>2</v>
      </c>
      <c r="M26" s="80">
        <v>0</v>
      </c>
      <c r="N26" s="80">
        <v>0</v>
      </c>
      <c r="O26" s="80">
        <v>0</v>
      </c>
      <c r="P26" s="45">
        <f t="shared" si="11"/>
        <v>0</v>
      </c>
      <c r="Q26" s="21">
        <f>S12</f>
        <v>0</v>
      </c>
      <c r="AA26" s="73" t="s">
        <v>2</v>
      </c>
      <c r="AB26" s="83">
        <v>0</v>
      </c>
      <c r="AC26" s="80">
        <v>0</v>
      </c>
      <c r="AD26" s="80">
        <v>0</v>
      </c>
      <c r="AE26" s="45">
        <f t="shared" si="12"/>
        <v>0</v>
      </c>
      <c r="AF26" s="21">
        <f>AH12</f>
        <v>0</v>
      </c>
    </row>
    <row r="27" spans="3:35" ht="37.5" customHeight="1" thickTop="1" thickBot="1" x14ac:dyDescent="0.3">
      <c r="C27" s="2" t="s">
        <v>14</v>
      </c>
      <c r="D27" s="6" t="s">
        <v>2</v>
      </c>
      <c r="E27" s="6" t="s">
        <v>3</v>
      </c>
      <c r="F27" s="6" t="s">
        <v>4</v>
      </c>
      <c r="H27" s="2" t="s">
        <v>14</v>
      </c>
      <c r="I27" s="41" t="s">
        <v>27</v>
      </c>
      <c r="K27" s="69"/>
      <c r="L27" s="6" t="s">
        <v>3</v>
      </c>
      <c r="M27" s="80">
        <v>0</v>
      </c>
      <c r="N27" s="80">
        <v>0</v>
      </c>
      <c r="O27" s="80">
        <v>0</v>
      </c>
      <c r="P27" s="45">
        <f t="shared" si="11"/>
        <v>0</v>
      </c>
      <c r="Q27" s="95">
        <f>T12</f>
        <v>0</v>
      </c>
      <c r="R27" s="97" t="s">
        <v>37</v>
      </c>
      <c r="S27" s="98"/>
      <c r="T27" s="99">
        <f>SUM(M12:U12)</f>
        <v>300</v>
      </c>
      <c r="AA27" s="73" t="s">
        <v>3</v>
      </c>
      <c r="AB27" s="83">
        <v>0</v>
      </c>
      <c r="AC27" s="80">
        <v>0</v>
      </c>
      <c r="AD27" s="80">
        <v>0</v>
      </c>
      <c r="AE27" s="45">
        <f t="shared" si="12"/>
        <v>0</v>
      </c>
      <c r="AF27" s="21">
        <f>AI12</f>
        <v>0</v>
      </c>
    </row>
    <row r="28" spans="3:35" ht="36.75" customHeight="1" thickBot="1" x14ac:dyDescent="0.3">
      <c r="C28" s="4" t="s">
        <v>2</v>
      </c>
      <c r="D28" s="5">
        <v>1000</v>
      </c>
      <c r="E28" s="5">
        <v>3</v>
      </c>
      <c r="F28" s="5">
        <v>4</v>
      </c>
      <c r="H28" s="4" t="s">
        <v>2</v>
      </c>
      <c r="I28" s="5">
        <v>90</v>
      </c>
      <c r="K28" s="69"/>
      <c r="L28" s="65" t="s">
        <v>4</v>
      </c>
      <c r="M28" s="82">
        <v>0</v>
      </c>
      <c r="N28" s="82">
        <v>0</v>
      </c>
      <c r="O28" s="82">
        <v>0</v>
      </c>
      <c r="P28" s="45">
        <f t="shared" si="11"/>
        <v>0</v>
      </c>
      <c r="Q28" s="96">
        <f>U12</f>
        <v>0</v>
      </c>
      <c r="R28" s="97" t="s">
        <v>38</v>
      </c>
      <c r="S28" s="98"/>
      <c r="T28" s="99">
        <f>SUM($M$29:$O$29)</f>
        <v>300</v>
      </c>
      <c r="AA28" s="75" t="s">
        <v>4</v>
      </c>
      <c r="AB28" s="84">
        <v>0</v>
      </c>
      <c r="AC28" s="82">
        <v>0</v>
      </c>
      <c r="AD28" s="82">
        <v>0</v>
      </c>
      <c r="AE28" s="45">
        <f t="shared" si="12"/>
        <v>0</v>
      </c>
      <c r="AF28" s="44">
        <f>AJ12</f>
        <v>0</v>
      </c>
      <c r="AI28">
        <f>SUM(AB12:AJ12)</f>
        <v>300</v>
      </c>
    </row>
    <row r="29" spans="3:35" ht="18.75" thickBot="1" x14ac:dyDescent="0.3">
      <c r="C29" s="4" t="s">
        <v>3</v>
      </c>
      <c r="D29" s="5">
        <v>3</v>
      </c>
      <c r="E29" s="5">
        <v>1000</v>
      </c>
      <c r="F29" s="5">
        <v>5</v>
      </c>
      <c r="H29" s="4" t="s">
        <v>3</v>
      </c>
      <c r="I29" s="5">
        <v>120</v>
      </c>
      <c r="K29" s="69"/>
      <c r="L29" s="66" t="s">
        <v>30</v>
      </c>
      <c r="M29" s="92" cm="1">
        <f t="array" ref="M29">SUM(M20:M28+Q26-P26)</f>
        <v>90</v>
      </c>
      <c r="N29" s="92" cm="1">
        <f t="array" ref="N29">SUM(N20:N28+Q27-P27)</f>
        <v>120</v>
      </c>
      <c r="O29" s="92" cm="1">
        <f t="array" ref="O29">SUM(O20:O28+Q28-P28)</f>
        <v>90</v>
      </c>
      <c r="P29" s="42"/>
      <c r="Q29" s="42"/>
      <c r="AA29" s="76" t="s">
        <v>30</v>
      </c>
      <c r="AB29" s="92" cm="1">
        <f t="array" ref="AB29">SUM(AB20:AB28+AF26-AE26)</f>
        <v>100</v>
      </c>
      <c r="AC29" s="92" cm="1">
        <f t="array" ref="AC29">SUM(AC20:AC28+AF27-AE27)</f>
        <v>130</v>
      </c>
      <c r="AD29" s="92" cm="1">
        <f t="array" ref="AD29">SUM(AD20:AD28+AF28-AE28)</f>
        <v>70</v>
      </c>
      <c r="AE29" s="42"/>
      <c r="AF29" s="42"/>
      <c r="AI29">
        <f>SUM(AB29:AD29)</f>
        <v>300</v>
      </c>
    </row>
    <row r="30" spans="3:35" ht="36.75" thickBot="1" x14ac:dyDescent="0.3">
      <c r="C30" s="4" t="s">
        <v>4</v>
      </c>
      <c r="D30" s="5">
        <v>4</v>
      </c>
      <c r="E30" s="5">
        <v>5</v>
      </c>
      <c r="F30" s="5">
        <v>1000</v>
      </c>
      <c r="H30" s="4" t="s">
        <v>4</v>
      </c>
      <c r="I30" s="5">
        <v>110</v>
      </c>
      <c r="K30" s="69"/>
      <c r="L30" s="67" t="s">
        <v>27</v>
      </c>
      <c r="M30" s="91">
        <v>90</v>
      </c>
      <c r="N30" s="91">
        <v>120</v>
      </c>
      <c r="O30" s="91">
        <v>110</v>
      </c>
      <c r="P30" s="5"/>
      <c r="Q30" s="5"/>
      <c r="AA30" s="74" t="s">
        <v>27</v>
      </c>
      <c r="AB30" s="91">
        <v>100</v>
      </c>
      <c r="AC30" s="91">
        <v>130</v>
      </c>
      <c r="AD30" s="91">
        <v>120</v>
      </c>
      <c r="AE30" s="5"/>
      <c r="AF30" s="5"/>
    </row>
    <row r="31" spans="3:35" x14ac:dyDescent="0.25">
      <c r="C31" s="23" t="s">
        <v>15</v>
      </c>
      <c r="D31" s="23"/>
      <c r="E31" s="23"/>
      <c r="F31" s="23"/>
      <c r="K31" s="69"/>
    </row>
    <row r="32" spans="3:35" ht="16.5" thickBot="1" x14ac:dyDescent="0.3">
      <c r="K32" s="69"/>
    </row>
    <row r="33" spans="4:35" ht="18.75" thickBot="1" x14ac:dyDescent="0.3">
      <c r="K33" s="69"/>
      <c r="L33" s="66" t="s">
        <v>32</v>
      </c>
      <c r="M33" s="46">
        <f>SUMPRODUCT(M6:U11,D46:L51)</f>
        <v>860</v>
      </c>
      <c r="O33" s="56" t="s">
        <v>34</v>
      </c>
      <c r="P33" s="57">
        <f>SUMPRODUCT(P41:R46,D5:F10)</f>
        <v>3165</v>
      </c>
      <c r="AA33" s="77" t="s">
        <v>32</v>
      </c>
      <c r="AB33" s="46">
        <f>SUMPRODUCT(AB6:AJ11,D46:L51)</f>
        <v>860</v>
      </c>
      <c r="AD33" s="56" t="s">
        <v>34</v>
      </c>
      <c r="AE33" s="57">
        <f>SUMPRODUCT(AE41:AG46,D5:F10)</f>
        <v>3125</v>
      </c>
    </row>
    <row r="34" spans="4:35" ht="18.75" thickBot="1" x14ac:dyDescent="0.3">
      <c r="D34" s="45">
        <v>8</v>
      </c>
      <c r="E34" s="45">
        <v>14</v>
      </c>
      <c r="F34" s="45">
        <v>13</v>
      </c>
      <c r="K34" s="69"/>
      <c r="L34" s="41" t="s">
        <v>33</v>
      </c>
      <c r="M34" s="42">
        <f>SUMPRODUCT(M20:O28,D34:F42)</f>
        <v>2525</v>
      </c>
      <c r="O34" s="58" t="s">
        <v>36</v>
      </c>
      <c r="P34" s="59"/>
      <c r="AA34" s="72" t="s">
        <v>33</v>
      </c>
      <c r="AB34" s="46">
        <f>SUMPRODUCT(AB20:AD28,D34:F42)</f>
        <v>2495</v>
      </c>
      <c r="AD34" s="58" t="s">
        <v>36</v>
      </c>
      <c r="AE34" s="59"/>
    </row>
    <row r="35" spans="4:35" ht="18.75" thickBot="1" x14ac:dyDescent="0.3">
      <c r="D35" s="21">
        <v>10</v>
      </c>
      <c r="E35" s="21">
        <v>8</v>
      </c>
      <c r="F35" s="21">
        <v>9</v>
      </c>
      <c r="K35" s="70"/>
      <c r="L35" s="41" t="s">
        <v>34</v>
      </c>
      <c r="M35" s="42">
        <f>M33+M34</f>
        <v>3385</v>
      </c>
      <c r="O35" s="60"/>
      <c r="P35" s="61"/>
      <c r="AA35" s="74" t="s">
        <v>34</v>
      </c>
      <c r="AB35" s="46">
        <f>AB33+AB34</f>
        <v>3355</v>
      </c>
      <c r="AD35" s="60"/>
      <c r="AE35" s="61"/>
    </row>
    <row r="36" spans="4:35" ht="18" x14ac:dyDescent="0.25">
      <c r="D36" s="21">
        <v>13</v>
      </c>
      <c r="E36" s="21">
        <v>15</v>
      </c>
      <c r="F36" s="21">
        <v>10</v>
      </c>
      <c r="O36" s="60"/>
      <c r="P36" s="61"/>
      <c r="AD36" s="60"/>
      <c r="AE36" s="61"/>
    </row>
    <row r="37" spans="4:35" ht="18" x14ac:dyDescent="0.25">
      <c r="D37" s="21">
        <v>12</v>
      </c>
      <c r="E37" s="21">
        <v>16</v>
      </c>
      <c r="F37" s="21">
        <v>14</v>
      </c>
      <c r="O37" s="60"/>
      <c r="P37" s="61"/>
      <c r="AD37" s="60"/>
      <c r="AE37" s="61"/>
    </row>
    <row r="38" spans="4:35" ht="18.75" thickBot="1" x14ac:dyDescent="0.3">
      <c r="D38" s="21">
        <v>12</v>
      </c>
      <c r="E38" s="21">
        <v>11</v>
      </c>
      <c r="F38" s="21">
        <v>13</v>
      </c>
      <c r="O38" s="62"/>
      <c r="P38" s="63"/>
      <c r="AD38" s="62"/>
      <c r="AE38" s="63"/>
    </row>
    <row r="39" spans="4:35" ht="35.25" thickBot="1" x14ac:dyDescent="0.3">
      <c r="D39" s="21">
        <v>19</v>
      </c>
      <c r="E39" s="21">
        <v>14</v>
      </c>
      <c r="F39" s="21">
        <v>13</v>
      </c>
      <c r="O39" s="55" t="s">
        <v>26</v>
      </c>
      <c r="P39" s="52" t="s">
        <v>0</v>
      </c>
      <c r="Q39" s="53"/>
      <c r="R39" s="54"/>
      <c r="S39" s="43" t="s">
        <v>28</v>
      </c>
      <c r="T39" s="51" t="s">
        <v>11</v>
      </c>
      <c r="AD39" s="55" t="s">
        <v>26</v>
      </c>
      <c r="AE39" s="52" t="s">
        <v>0</v>
      </c>
      <c r="AF39" s="53"/>
      <c r="AG39" s="54"/>
      <c r="AH39" s="43" t="s">
        <v>28</v>
      </c>
      <c r="AI39" s="51" t="s">
        <v>11</v>
      </c>
    </row>
    <row r="40" spans="4:35" ht="18.75" thickBot="1" x14ac:dyDescent="0.3">
      <c r="D40" s="5">
        <v>1000</v>
      </c>
      <c r="E40" s="5">
        <v>3</v>
      </c>
      <c r="F40" s="5">
        <v>4</v>
      </c>
      <c r="O40" s="2" t="s">
        <v>1</v>
      </c>
      <c r="P40" s="3" t="s">
        <v>2</v>
      </c>
      <c r="Q40" s="3" t="s">
        <v>3</v>
      </c>
      <c r="R40" s="48" t="s">
        <v>4</v>
      </c>
      <c r="S40" s="50">
        <f>SUM(S41:S46)</f>
        <v>300</v>
      </c>
      <c r="T40" s="50">
        <f>SUM(T41:T46)</f>
        <v>300</v>
      </c>
      <c r="AD40" s="2" t="s">
        <v>1</v>
      </c>
      <c r="AE40" s="3" t="s">
        <v>2</v>
      </c>
      <c r="AF40" s="3" t="s">
        <v>3</v>
      </c>
      <c r="AG40" s="48" t="s">
        <v>4</v>
      </c>
      <c r="AH40" s="49"/>
      <c r="AI40" s="50"/>
    </row>
    <row r="41" spans="4:35" ht="18.75" thickBot="1" x14ac:dyDescent="0.3">
      <c r="D41" s="5">
        <v>3</v>
      </c>
      <c r="E41" s="5">
        <v>1000</v>
      </c>
      <c r="F41" s="5">
        <v>5</v>
      </c>
      <c r="O41" s="4" t="s">
        <v>5</v>
      </c>
      <c r="P41" s="80">
        <v>65</v>
      </c>
      <c r="Q41" s="80">
        <v>0</v>
      </c>
      <c r="R41" s="80">
        <v>0</v>
      </c>
      <c r="S41" s="86">
        <f>SUM(P41:R41)</f>
        <v>65</v>
      </c>
      <c r="T41" s="87">
        <v>65</v>
      </c>
      <c r="AD41" s="4" t="s">
        <v>5</v>
      </c>
      <c r="AE41" s="80">
        <v>65</v>
      </c>
      <c r="AF41" s="80">
        <v>0</v>
      </c>
      <c r="AG41" s="80">
        <v>0</v>
      </c>
      <c r="AH41" s="86">
        <f>SUM(AE41:AG41)</f>
        <v>65</v>
      </c>
      <c r="AI41" s="87">
        <v>65</v>
      </c>
    </row>
    <row r="42" spans="4:35" ht="18.75" thickBot="1" x14ac:dyDescent="0.3">
      <c r="D42" s="5">
        <v>4</v>
      </c>
      <c r="E42" s="5">
        <v>5</v>
      </c>
      <c r="F42" s="5">
        <v>1000</v>
      </c>
      <c r="O42" s="4" t="s">
        <v>6</v>
      </c>
      <c r="P42" s="81">
        <v>0</v>
      </c>
      <c r="Q42" s="81">
        <v>35</v>
      </c>
      <c r="R42" s="81">
        <v>0</v>
      </c>
      <c r="S42" s="85">
        <f t="shared" ref="S42:S46" si="13">SUM(P42:R42)</f>
        <v>35</v>
      </c>
      <c r="T42" s="88">
        <v>35</v>
      </c>
      <c r="AD42" s="4" t="s">
        <v>6</v>
      </c>
      <c r="AE42" s="81">
        <v>0</v>
      </c>
      <c r="AF42" s="81">
        <v>35</v>
      </c>
      <c r="AG42" s="81">
        <v>0</v>
      </c>
      <c r="AH42" s="85">
        <f t="shared" ref="AH42:AH46" si="14">SUM(AE42:AG42)</f>
        <v>35</v>
      </c>
      <c r="AI42" s="88">
        <v>35</v>
      </c>
    </row>
    <row r="43" spans="4:35" ht="18.75" thickBot="1" x14ac:dyDescent="0.3">
      <c r="O43" s="4" t="s">
        <v>7</v>
      </c>
      <c r="P43" s="81">
        <v>0</v>
      </c>
      <c r="Q43" s="81">
        <v>0</v>
      </c>
      <c r="R43" s="81">
        <v>60</v>
      </c>
      <c r="S43" s="85">
        <f t="shared" si="13"/>
        <v>60</v>
      </c>
      <c r="T43" s="88">
        <v>60</v>
      </c>
      <c r="AD43" s="4" t="s">
        <v>7</v>
      </c>
      <c r="AE43" s="81">
        <v>0</v>
      </c>
      <c r="AF43" s="81">
        <v>0</v>
      </c>
      <c r="AG43" s="81">
        <v>60</v>
      </c>
      <c r="AH43" s="85">
        <f t="shared" si="14"/>
        <v>60</v>
      </c>
      <c r="AI43" s="88">
        <v>60</v>
      </c>
    </row>
    <row r="44" spans="4:35" ht="18.75" thickBot="1" x14ac:dyDescent="0.3">
      <c r="O44" s="4" t="s">
        <v>8</v>
      </c>
      <c r="P44" s="81">
        <v>25</v>
      </c>
      <c r="Q44" s="81">
        <v>0</v>
      </c>
      <c r="R44" s="81">
        <v>25</v>
      </c>
      <c r="S44" s="85">
        <f t="shared" si="13"/>
        <v>50</v>
      </c>
      <c r="T44" s="88">
        <v>50</v>
      </c>
      <c r="AD44" s="4" t="s">
        <v>8</v>
      </c>
      <c r="AE44" s="81">
        <v>35</v>
      </c>
      <c r="AF44" s="81">
        <v>0</v>
      </c>
      <c r="AG44" s="81">
        <v>15</v>
      </c>
      <c r="AH44" s="85">
        <f t="shared" si="14"/>
        <v>50</v>
      </c>
      <c r="AI44" s="88">
        <v>50</v>
      </c>
    </row>
    <row r="45" spans="4:35" ht="18.75" thickBot="1" x14ac:dyDescent="0.3">
      <c r="O45" s="4" t="s">
        <v>9</v>
      </c>
      <c r="P45" s="81">
        <v>0</v>
      </c>
      <c r="Q45" s="81">
        <v>40</v>
      </c>
      <c r="R45" s="81">
        <v>0</v>
      </c>
      <c r="S45" s="85">
        <f t="shared" si="13"/>
        <v>40</v>
      </c>
      <c r="T45" s="88">
        <v>40</v>
      </c>
      <c r="AD45" s="4" t="s">
        <v>9</v>
      </c>
      <c r="AE45" s="81">
        <v>0</v>
      </c>
      <c r="AF45" s="81">
        <v>40</v>
      </c>
      <c r="AG45" s="81">
        <v>0</v>
      </c>
      <c r="AH45" s="85">
        <f t="shared" si="14"/>
        <v>40</v>
      </c>
      <c r="AI45" s="88">
        <v>40</v>
      </c>
    </row>
    <row r="46" spans="4:35" ht="18.75" thickBot="1" x14ac:dyDescent="0.3">
      <c r="D46" s="5">
        <v>1000</v>
      </c>
      <c r="E46" s="5">
        <v>2</v>
      </c>
      <c r="F46" s="5">
        <v>5</v>
      </c>
      <c r="G46" s="5">
        <v>3</v>
      </c>
      <c r="H46" s="5">
        <v>3</v>
      </c>
      <c r="I46" s="5">
        <v>4</v>
      </c>
      <c r="J46" s="45">
        <v>8</v>
      </c>
      <c r="K46" s="45">
        <v>14</v>
      </c>
      <c r="L46" s="45">
        <v>13</v>
      </c>
      <c r="O46" s="4" t="s">
        <v>10</v>
      </c>
      <c r="P46" s="81">
        <v>0</v>
      </c>
      <c r="Q46" s="81">
        <v>25</v>
      </c>
      <c r="R46" s="81">
        <v>25</v>
      </c>
      <c r="S46" s="85">
        <f t="shared" si="13"/>
        <v>50</v>
      </c>
      <c r="T46" s="88">
        <v>50</v>
      </c>
      <c r="AD46" s="4" t="s">
        <v>10</v>
      </c>
      <c r="AE46" s="81">
        <v>0</v>
      </c>
      <c r="AF46" s="81">
        <v>5</v>
      </c>
      <c r="AG46" s="81">
        <v>45</v>
      </c>
      <c r="AH46" s="85">
        <f t="shared" si="14"/>
        <v>50</v>
      </c>
      <c r="AI46" s="88">
        <v>50</v>
      </c>
    </row>
    <row r="47" spans="4:35" ht="18.75" thickBot="1" x14ac:dyDescent="0.3">
      <c r="D47" s="5">
        <v>2</v>
      </c>
      <c r="E47" s="5">
        <v>1000</v>
      </c>
      <c r="F47" s="5">
        <v>4</v>
      </c>
      <c r="G47" s="5">
        <v>6</v>
      </c>
      <c r="H47" s="5">
        <v>5</v>
      </c>
      <c r="I47" s="5">
        <v>3</v>
      </c>
      <c r="J47" s="21">
        <v>10</v>
      </c>
      <c r="K47" s="21">
        <v>8</v>
      </c>
      <c r="L47" s="21">
        <v>9</v>
      </c>
      <c r="N47">
        <f>SUM(P47:R47)</f>
        <v>300</v>
      </c>
      <c r="O47" s="2" t="s">
        <v>30</v>
      </c>
      <c r="P47" s="93">
        <f t="shared" ref="P47" si="15">SUM(P41:P46)</f>
        <v>90</v>
      </c>
      <c r="Q47" s="93">
        <f t="shared" ref="Q47" si="16">SUM(Q41:Q46)</f>
        <v>100</v>
      </c>
      <c r="R47" s="93">
        <f t="shared" ref="R47" si="17">SUM(R41:R46)</f>
        <v>110</v>
      </c>
      <c r="AD47" s="2" t="s">
        <v>30</v>
      </c>
      <c r="AE47" s="93">
        <f t="shared" ref="AE47" si="18">SUM(AE41:AE46)</f>
        <v>100</v>
      </c>
      <c r="AF47" s="93">
        <f t="shared" ref="AF47" si="19">SUM(AF41:AF46)</f>
        <v>80</v>
      </c>
      <c r="AG47" s="93">
        <f t="shared" ref="AG47" si="20">SUM(AG41:AG46)</f>
        <v>120</v>
      </c>
    </row>
    <row r="48" spans="4:35" ht="36.75" thickBot="1" x14ac:dyDescent="0.3">
      <c r="D48" s="5">
        <v>5</v>
      </c>
      <c r="E48" s="5">
        <v>4</v>
      </c>
      <c r="F48" s="5">
        <v>1000</v>
      </c>
      <c r="G48" s="5">
        <v>3</v>
      </c>
      <c r="H48" s="5">
        <v>4</v>
      </c>
      <c r="I48" s="5">
        <v>5</v>
      </c>
      <c r="J48" s="21">
        <v>13</v>
      </c>
      <c r="K48" s="21">
        <v>15</v>
      </c>
      <c r="L48" s="21">
        <v>10</v>
      </c>
      <c r="N48">
        <f>SUM(P48:R48)</f>
        <v>320</v>
      </c>
      <c r="O48" s="47" t="s">
        <v>27</v>
      </c>
      <c r="P48" s="91">
        <v>90</v>
      </c>
      <c r="Q48" s="91">
        <v>120</v>
      </c>
      <c r="R48" s="91">
        <v>110</v>
      </c>
      <c r="AD48" s="47" t="s">
        <v>27</v>
      </c>
      <c r="AE48" s="91">
        <v>100</v>
      </c>
      <c r="AF48" s="91">
        <v>130</v>
      </c>
      <c r="AG48" s="91">
        <v>120</v>
      </c>
    </row>
    <row r="49" spans="4:12" ht="18.75" thickBot="1" x14ac:dyDescent="0.3">
      <c r="D49" s="5">
        <v>3</v>
      </c>
      <c r="E49" s="5">
        <v>6</v>
      </c>
      <c r="F49" s="5">
        <v>3</v>
      </c>
      <c r="G49" s="5">
        <v>1000</v>
      </c>
      <c r="H49" s="5">
        <v>4</v>
      </c>
      <c r="I49" s="5">
        <v>7</v>
      </c>
      <c r="J49" s="21">
        <v>12</v>
      </c>
      <c r="K49" s="21">
        <v>16</v>
      </c>
      <c r="L49" s="21">
        <v>14</v>
      </c>
    </row>
    <row r="50" spans="4:12" ht="18.75" thickBot="1" x14ac:dyDescent="0.3">
      <c r="D50" s="5">
        <v>3</v>
      </c>
      <c r="E50" s="5">
        <v>5</v>
      </c>
      <c r="F50" s="5">
        <v>4</v>
      </c>
      <c r="G50" s="5">
        <v>4</v>
      </c>
      <c r="H50" s="5">
        <v>1000</v>
      </c>
      <c r="I50" s="5">
        <v>4</v>
      </c>
      <c r="J50" s="21">
        <v>12</v>
      </c>
      <c r="K50" s="21">
        <v>11</v>
      </c>
      <c r="L50" s="21">
        <v>13</v>
      </c>
    </row>
    <row r="51" spans="4:12" ht="18.75" thickBot="1" x14ac:dyDescent="0.3">
      <c r="D51" s="5">
        <v>4</v>
      </c>
      <c r="E51" s="5">
        <v>3</v>
      </c>
      <c r="F51" s="5">
        <v>5</v>
      </c>
      <c r="G51" s="5">
        <v>7</v>
      </c>
      <c r="H51" s="5">
        <v>4</v>
      </c>
      <c r="I51" s="5">
        <v>1000</v>
      </c>
      <c r="J51" s="21">
        <v>19</v>
      </c>
      <c r="K51" s="21">
        <v>14</v>
      </c>
      <c r="L51" s="21">
        <v>13</v>
      </c>
    </row>
  </sheetData>
  <mergeCells count="21">
    <mergeCell ref="AH4:AJ4"/>
    <mergeCell ref="AB18:AD18"/>
    <mergeCell ref="AE18:AF18"/>
    <mergeCell ref="AD34:AE38"/>
    <mergeCell ref="AE39:AG39"/>
    <mergeCell ref="K4:K35"/>
    <mergeCell ref="P39:R39"/>
    <mergeCell ref="O34:P38"/>
    <mergeCell ref="AB4:AG4"/>
    <mergeCell ref="R27:S27"/>
    <mergeCell ref="R28:S28"/>
    <mergeCell ref="P18:Q18"/>
    <mergeCell ref="M4:R4"/>
    <mergeCell ref="S4:U4"/>
    <mergeCell ref="M18:O18"/>
    <mergeCell ref="C31:F31"/>
    <mergeCell ref="D3:F3"/>
    <mergeCell ref="C11:F11"/>
    <mergeCell ref="D15:I15"/>
    <mergeCell ref="C23:I23"/>
    <mergeCell ref="D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B4:S110"/>
  <sheetViews>
    <sheetView tabSelected="1" topLeftCell="A26" workbookViewId="0">
      <selection activeCell="D48" sqref="D48"/>
    </sheetView>
  </sheetViews>
  <sheetFormatPr defaultColWidth="11" defaultRowHeight="15.75" x14ac:dyDescent="0.25"/>
  <cols>
    <col min="2" max="2" width="14.125" customWidth="1"/>
    <col min="3" max="8" width="16.125" customWidth="1"/>
    <col min="10" max="10" width="21.625" customWidth="1"/>
    <col min="14" max="14" width="7" bestFit="1" customWidth="1"/>
    <col min="15" max="15" width="11" customWidth="1"/>
    <col min="16" max="16" width="13.25" bestFit="1" customWidth="1"/>
    <col min="17" max="18" width="11" bestFit="1" customWidth="1"/>
    <col min="19" max="19" width="10.625" customWidth="1"/>
  </cols>
  <sheetData>
    <row r="4" spans="2:19" ht="17.25" x14ac:dyDescent="0.35">
      <c r="B4" s="8"/>
      <c r="C4" s="32" t="s">
        <v>17</v>
      </c>
      <c r="D4" s="34" t="s">
        <v>18</v>
      </c>
      <c r="E4" s="34" t="s">
        <v>19</v>
      </c>
      <c r="F4" s="34" t="s">
        <v>20</v>
      </c>
      <c r="G4" s="34" t="s">
        <v>21</v>
      </c>
      <c r="H4" s="34" t="s">
        <v>22</v>
      </c>
      <c r="M4" s="8"/>
      <c r="N4" s="32" t="s">
        <v>17</v>
      </c>
      <c r="O4" s="34" t="s">
        <v>18</v>
      </c>
      <c r="P4" s="34" t="s">
        <v>19</v>
      </c>
      <c r="Q4" s="34" t="s">
        <v>20</v>
      </c>
      <c r="R4" s="34" t="s">
        <v>21</v>
      </c>
      <c r="S4" s="34" t="s">
        <v>22</v>
      </c>
    </row>
    <row r="5" spans="2:19" ht="18" thickBot="1" x14ac:dyDescent="0.3">
      <c r="B5" s="9"/>
      <c r="C5" s="33"/>
      <c r="D5" s="35"/>
      <c r="E5" s="35"/>
      <c r="F5" s="35"/>
      <c r="G5" s="35"/>
      <c r="H5" s="35"/>
      <c r="M5" s="9"/>
      <c r="N5" s="33"/>
      <c r="O5" s="35"/>
      <c r="P5" s="35"/>
      <c r="Q5" s="35"/>
      <c r="R5" s="35"/>
      <c r="S5" s="35"/>
    </row>
    <row r="6" spans="2:19" ht="16.5" thickBot="1" x14ac:dyDescent="0.3">
      <c r="B6" s="10" t="s">
        <v>17</v>
      </c>
      <c r="C6" s="11">
        <v>1.2999999999999999E-3</v>
      </c>
      <c r="D6" s="12">
        <v>-5.9999999999999995E-4</v>
      </c>
      <c r="E6" s="12">
        <v>4.0000000000000002E-4</v>
      </c>
      <c r="F6" s="12">
        <v>6.9999999999999999E-4</v>
      </c>
      <c r="G6" s="12">
        <v>-8.0000000000000004E-4</v>
      </c>
      <c r="H6" s="12">
        <v>1.5E-3</v>
      </c>
      <c r="M6" s="10" t="s">
        <v>17</v>
      </c>
      <c r="N6" s="110">
        <v>1.2999999999999999E-3</v>
      </c>
      <c r="O6" s="111">
        <v>-5.9999999999999995E-4</v>
      </c>
      <c r="P6" s="111">
        <v>4.0000000000000002E-4</v>
      </c>
      <c r="Q6" s="111">
        <v>6.9999999999999999E-4</v>
      </c>
      <c r="R6" s="111">
        <v>-8.0000000000000004E-4</v>
      </c>
      <c r="S6" s="12">
        <v>1.5E-3</v>
      </c>
    </row>
    <row r="7" spans="2:19" ht="16.5" thickBot="1" x14ac:dyDescent="0.3">
      <c r="B7" s="10" t="s">
        <v>18</v>
      </c>
      <c r="C7" s="19"/>
      <c r="D7" s="12">
        <v>0.08</v>
      </c>
      <c r="E7" s="12">
        <v>2.5000000000000001E-3</v>
      </c>
      <c r="F7" s="12">
        <v>1.5E-3</v>
      </c>
      <c r="G7" s="12">
        <v>-6.0000000000000001E-3</v>
      </c>
      <c r="H7" s="12">
        <v>5.0000000000000001E-3</v>
      </c>
      <c r="J7" t="s">
        <v>23</v>
      </c>
      <c r="M7" s="10" t="s">
        <v>18</v>
      </c>
      <c r="N7" s="111">
        <v>-5.9999999999999995E-4</v>
      </c>
      <c r="O7" s="111">
        <v>0.08</v>
      </c>
      <c r="P7" s="111">
        <v>2.5000000000000001E-3</v>
      </c>
      <c r="Q7" s="111">
        <v>1.5E-3</v>
      </c>
      <c r="R7" s="111">
        <v>-6.0000000000000001E-3</v>
      </c>
      <c r="S7" s="12">
        <v>5.0000000000000001E-3</v>
      </c>
    </row>
    <row r="8" spans="2:19" ht="16.5" thickBot="1" x14ac:dyDescent="0.3">
      <c r="B8" s="10" t="s">
        <v>19</v>
      </c>
      <c r="C8" s="19"/>
      <c r="D8" s="19"/>
      <c r="E8" s="12">
        <v>0.06</v>
      </c>
      <c r="F8" s="12">
        <v>4.1999999999999997E-3</v>
      </c>
      <c r="G8" s="12">
        <v>-0.02</v>
      </c>
      <c r="H8" s="12">
        <v>-2E-3</v>
      </c>
      <c r="M8" s="10" t="s">
        <v>19</v>
      </c>
      <c r="N8" s="111">
        <v>4.0000000000000002E-4</v>
      </c>
      <c r="O8" s="111">
        <v>2.5000000000000001E-3</v>
      </c>
      <c r="P8" s="111">
        <v>0.06</v>
      </c>
      <c r="Q8" s="111">
        <v>4.1999999999999997E-3</v>
      </c>
      <c r="R8" s="111">
        <v>-0.02</v>
      </c>
      <c r="S8" s="12">
        <v>-2E-3</v>
      </c>
    </row>
    <row r="9" spans="2:19" ht="16.5" thickBot="1" x14ac:dyDescent="0.3">
      <c r="B9" s="10" t="s">
        <v>20</v>
      </c>
      <c r="C9" s="19"/>
      <c r="D9" s="19"/>
      <c r="E9" s="19"/>
      <c r="F9" s="12">
        <v>0.04</v>
      </c>
      <c r="G9" s="12">
        <v>-2E-3</v>
      </c>
      <c r="H9" s="12">
        <v>-3.5000000000000001E-3</v>
      </c>
      <c r="M9" s="10" t="s">
        <v>20</v>
      </c>
      <c r="N9" s="111">
        <v>6.9999999999999999E-4</v>
      </c>
      <c r="O9" s="111">
        <v>1.5E-3</v>
      </c>
      <c r="P9" s="111">
        <v>4.1999999999999997E-3</v>
      </c>
      <c r="Q9" s="111">
        <v>0.04</v>
      </c>
      <c r="R9" s="111">
        <v>-2E-3</v>
      </c>
      <c r="S9" s="12">
        <v>-3.5000000000000001E-3</v>
      </c>
    </row>
    <row r="10" spans="2:19" ht="16.5" thickBot="1" x14ac:dyDescent="0.3">
      <c r="B10" s="10" t="s">
        <v>21</v>
      </c>
      <c r="C10" s="19"/>
      <c r="D10" s="19"/>
      <c r="E10" s="19"/>
      <c r="F10" s="19"/>
      <c r="G10" s="12">
        <v>0.04</v>
      </c>
      <c r="H10" s="12">
        <v>-3.5000000000000001E-3</v>
      </c>
      <c r="M10" s="10" t="s">
        <v>21</v>
      </c>
      <c r="N10" s="111">
        <v>-8.0000000000000004E-4</v>
      </c>
      <c r="O10" s="111">
        <v>-6.0000000000000001E-3</v>
      </c>
      <c r="P10" s="111">
        <v>-0.02</v>
      </c>
      <c r="Q10" s="111">
        <v>-2E-3</v>
      </c>
      <c r="R10" s="111">
        <v>0.04</v>
      </c>
      <c r="S10" s="12">
        <v>-3.5000000000000001E-3</v>
      </c>
    </row>
    <row r="11" spans="2:19" ht="16.5" thickBot="1" x14ac:dyDescent="0.3">
      <c r="B11" s="10" t="s">
        <v>22</v>
      </c>
      <c r="C11" s="19"/>
      <c r="D11" s="19"/>
      <c r="E11" s="19"/>
      <c r="F11" s="19"/>
      <c r="G11" s="19"/>
      <c r="H11" s="12">
        <v>5.0000000000000001E-3</v>
      </c>
      <c r="M11" s="10" t="s">
        <v>22</v>
      </c>
      <c r="N11" s="12">
        <v>1.5E-3</v>
      </c>
      <c r="O11" s="12">
        <v>5.0000000000000001E-3</v>
      </c>
      <c r="P11" s="12">
        <v>-2E-3</v>
      </c>
      <c r="Q11" s="12">
        <v>-3.5000000000000001E-3</v>
      </c>
      <c r="R11" s="12">
        <v>-3.5000000000000001E-3</v>
      </c>
      <c r="S11" s="12">
        <v>5.0000000000000001E-3</v>
      </c>
    </row>
    <row r="12" spans="2:19" ht="18" x14ac:dyDescent="0.25">
      <c r="B12" s="7"/>
      <c r="C12" s="31" t="s">
        <v>24</v>
      </c>
      <c r="D12" s="31"/>
      <c r="E12" s="31"/>
      <c r="F12" s="31"/>
      <c r="G12" s="31"/>
      <c r="H12" s="31"/>
      <c r="M12" s="7"/>
      <c r="N12" s="31" t="s">
        <v>24</v>
      </c>
      <c r="O12" s="31"/>
      <c r="P12" s="31"/>
      <c r="Q12" s="31"/>
      <c r="R12" s="31"/>
      <c r="S12" s="31"/>
    </row>
    <row r="15" spans="2:19" ht="16.5" thickBot="1" x14ac:dyDescent="0.3"/>
    <row r="16" spans="2:19" ht="16.5" thickBot="1" x14ac:dyDescent="0.3">
      <c r="C16" s="102"/>
      <c r="D16" s="105" t="s">
        <v>16</v>
      </c>
    </row>
    <row r="17" spans="2:18" ht="16.5" thickBot="1" x14ac:dyDescent="0.3">
      <c r="C17" s="17" t="s">
        <v>17</v>
      </c>
      <c r="D17" s="18">
        <v>7.0000000000000007E-2</v>
      </c>
      <c r="H17" s="94" t="s">
        <v>44</v>
      </c>
      <c r="I17">
        <f>D29^2</f>
        <v>0</v>
      </c>
      <c r="J17">
        <v>0</v>
      </c>
    </row>
    <row r="18" spans="2:18" ht="16.5" thickBot="1" x14ac:dyDescent="0.3">
      <c r="C18" s="17" t="s">
        <v>18</v>
      </c>
      <c r="D18" s="18">
        <v>0.26</v>
      </c>
      <c r="H18" s="94" t="s">
        <v>45</v>
      </c>
      <c r="I18">
        <f>D30^2</f>
        <v>8.7279852886140586E-3</v>
      </c>
      <c r="J18">
        <v>0</v>
      </c>
    </row>
    <row r="19" spans="2:18" ht="16.5" thickBot="1" x14ac:dyDescent="0.3">
      <c r="C19" s="17" t="s">
        <v>19</v>
      </c>
      <c r="D19" s="18">
        <v>0.22</v>
      </c>
      <c r="H19" s="94" t="s">
        <v>46</v>
      </c>
      <c r="I19">
        <f>D31^2</f>
        <v>3.6483096022269866E-2</v>
      </c>
      <c r="J19">
        <v>0</v>
      </c>
    </row>
    <row r="20" spans="2:18" ht="16.5" thickBot="1" x14ac:dyDescent="0.3">
      <c r="C20" s="17" t="s">
        <v>20</v>
      </c>
      <c r="D20" s="18">
        <v>0.16</v>
      </c>
      <c r="H20" s="94" t="s">
        <v>47</v>
      </c>
      <c r="I20">
        <f>D32^2</f>
        <v>1.4885623355776291E-2</v>
      </c>
      <c r="J20">
        <v>0</v>
      </c>
    </row>
    <row r="21" spans="2:18" ht="16.5" thickBot="1" x14ac:dyDescent="0.3">
      <c r="C21" s="17" t="s">
        <v>21</v>
      </c>
      <c r="D21" s="18">
        <v>0.15</v>
      </c>
      <c r="H21" s="94" t="s">
        <v>48</v>
      </c>
      <c r="I21">
        <f>D33^2</f>
        <v>5.6796663818927541E-2</v>
      </c>
      <c r="J21">
        <v>0</v>
      </c>
    </row>
    <row r="22" spans="2:18" ht="16.5" thickBot="1" x14ac:dyDescent="0.3">
      <c r="C22" s="17" t="s">
        <v>22</v>
      </c>
      <c r="D22" s="18">
        <v>0.08</v>
      </c>
      <c r="H22" s="94" t="s">
        <v>49</v>
      </c>
      <c r="I22">
        <f>D34^2</f>
        <v>0.12619806274049938</v>
      </c>
      <c r="J22">
        <v>0</v>
      </c>
    </row>
    <row r="23" spans="2:18" ht="16.5" thickBot="1" x14ac:dyDescent="0.3">
      <c r="C23" s="17" t="s">
        <v>40</v>
      </c>
      <c r="D23" s="100">
        <v>0.15</v>
      </c>
      <c r="H23" s="94" t="s">
        <v>50</v>
      </c>
      <c r="I23">
        <f>D$29*D30</f>
        <v>0</v>
      </c>
      <c r="J23">
        <v>0</v>
      </c>
    </row>
    <row r="24" spans="2:18" x14ac:dyDescent="0.25">
      <c r="H24" s="94" t="s">
        <v>51</v>
      </c>
      <c r="I24">
        <f t="shared" ref="I24:I27" si="0">D$29*D31</f>
        <v>0</v>
      </c>
      <c r="J24">
        <v>0</v>
      </c>
    </row>
    <row r="25" spans="2:18" x14ac:dyDescent="0.25">
      <c r="B25" s="106" t="s">
        <v>39</v>
      </c>
      <c r="H25" s="94" t="s">
        <v>52</v>
      </c>
      <c r="I25">
        <f t="shared" si="0"/>
        <v>0</v>
      </c>
      <c r="J25">
        <v>0</v>
      </c>
    </row>
    <row r="26" spans="2:18" x14ac:dyDescent="0.25">
      <c r="H26" s="94" t="s">
        <v>53</v>
      </c>
      <c r="I26">
        <f t="shared" si="0"/>
        <v>0</v>
      </c>
      <c r="J26">
        <v>0</v>
      </c>
      <c r="Q26" s="106" t="s">
        <v>69</v>
      </c>
      <c r="R26" cm="1">
        <f t="array" ref="R26">SQRT(MMULT(MMULT(TRANSPOSE(D29:D34),N6:S11),D29:D34))</f>
        <v>6.0537688219738366E-2</v>
      </c>
    </row>
    <row r="27" spans="2:18" ht="16.5" thickBot="1" x14ac:dyDescent="0.3">
      <c r="H27" s="94" t="s">
        <v>54</v>
      </c>
      <c r="I27">
        <f t="shared" si="0"/>
        <v>0</v>
      </c>
      <c r="J27">
        <v>0</v>
      </c>
    </row>
    <row r="28" spans="2:18" ht="16.5" thickBot="1" x14ac:dyDescent="0.3">
      <c r="C28" s="102"/>
      <c r="D28" s="105" t="s">
        <v>43</v>
      </c>
      <c r="H28" s="94" t="s">
        <v>55</v>
      </c>
      <c r="I28">
        <f>D$30*D31</f>
        <v>1.7844436818388678E-2</v>
      </c>
      <c r="J28">
        <v>0</v>
      </c>
    </row>
    <row r="29" spans="2:18" ht="16.5" thickBot="1" x14ac:dyDescent="0.3">
      <c r="C29" s="17" t="s">
        <v>17</v>
      </c>
      <c r="D29" s="101">
        <v>0</v>
      </c>
      <c r="H29" s="94" t="s">
        <v>56</v>
      </c>
      <c r="I29">
        <f t="shared" ref="I29:I31" si="1">D$30*D32</f>
        <v>1.1398311351295213E-2</v>
      </c>
      <c r="J29">
        <v>0</v>
      </c>
    </row>
    <row r="30" spans="2:18" ht="16.5" thickBot="1" x14ac:dyDescent="0.3">
      <c r="C30" s="17" t="s">
        <v>18</v>
      </c>
      <c r="D30" s="101">
        <v>9.3423686978271511E-2</v>
      </c>
      <c r="H30" s="94" t="s">
        <v>57</v>
      </c>
      <c r="I30">
        <f t="shared" si="1"/>
        <v>2.2264780399859279E-2</v>
      </c>
      <c r="J30">
        <v>0</v>
      </c>
    </row>
    <row r="31" spans="2:18" ht="16.5" thickBot="1" x14ac:dyDescent="0.3">
      <c r="C31" s="17" t="s">
        <v>19</v>
      </c>
      <c r="D31" s="101">
        <v>0.19100548689048141</v>
      </c>
      <c r="H31" s="94" t="s">
        <v>58</v>
      </c>
      <c r="I31">
        <f t="shared" si="1"/>
        <v>3.3188173120114225E-2</v>
      </c>
      <c r="J31">
        <v>0</v>
      </c>
    </row>
    <row r="32" spans="2:18" ht="16.5" thickBot="1" x14ac:dyDescent="0.3">
      <c r="C32" s="17" t="s">
        <v>20</v>
      </c>
      <c r="D32" s="101">
        <v>0.12200665291604508</v>
      </c>
      <c r="H32" s="94" t="s">
        <v>59</v>
      </c>
      <c r="I32">
        <f>D$31*D32</f>
        <v>2.3303940144107166E-2</v>
      </c>
      <c r="J32">
        <v>0</v>
      </c>
    </row>
    <row r="33" spans="2:10" ht="16.5" thickBot="1" x14ac:dyDescent="0.3">
      <c r="C33" s="17" t="s">
        <v>21</v>
      </c>
      <c r="D33" s="101">
        <v>0.23832050650107209</v>
      </c>
      <c r="H33" s="94" t="s">
        <v>60</v>
      </c>
      <c r="I33">
        <f t="shared" ref="I33:I34" si="2">D$31*D33</f>
        <v>4.5520524380223415E-2</v>
      </c>
      <c r="J33">
        <v>0</v>
      </c>
    </row>
    <row r="34" spans="2:10" ht="16.5" thickBot="1" x14ac:dyDescent="0.3">
      <c r="C34" s="17" t="s">
        <v>22</v>
      </c>
      <c r="D34" s="101">
        <v>0.35524366671412932</v>
      </c>
      <c r="H34" s="94" t="s">
        <v>61</v>
      </c>
      <c r="I34">
        <f t="shared" si="2"/>
        <v>6.785348952549218E-2</v>
      </c>
      <c r="J34">
        <v>0</v>
      </c>
    </row>
    <row r="35" spans="2:10" ht="16.5" thickBot="1" x14ac:dyDescent="0.3">
      <c r="C35" s="17" t="s">
        <v>41</v>
      </c>
      <c r="D35" s="101">
        <f>SUM(D29:D34)</f>
        <v>0.99999999999999944</v>
      </c>
      <c r="E35" s="104" t="s">
        <v>42</v>
      </c>
      <c r="F35" s="103">
        <v>1</v>
      </c>
      <c r="H35" s="94" t="s">
        <v>62</v>
      </c>
      <c r="I35">
        <f>D$32*D33</f>
        <v>2.9076687319452368E-2</v>
      </c>
      <c r="J35">
        <v>0</v>
      </c>
    </row>
    <row r="36" spans="2:10" x14ac:dyDescent="0.25">
      <c r="H36" s="94" t="s">
        <v>63</v>
      </c>
      <c r="I36">
        <f>D$32*D34</f>
        <v>4.3342090745413973E-2</v>
      </c>
      <c r="J36">
        <v>0</v>
      </c>
    </row>
    <row r="37" spans="2:10" x14ac:dyDescent="0.25">
      <c r="C37" s="36" t="s">
        <v>67</v>
      </c>
      <c r="D37" s="36"/>
      <c r="E37" s="106" t="s">
        <v>70</v>
      </c>
      <c r="F37" s="106" t="s">
        <v>69</v>
      </c>
      <c r="H37" s="94" t="s">
        <v>64</v>
      </c>
      <c r="I37">
        <f>D$33*D34</f>
        <v>8.4661850582609346E-2</v>
      </c>
      <c r="J37">
        <v>0</v>
      </c>
    </row>
    <row r="38" spans="2:10" x14ac:dyDescent="0.25">
      <c r="B38" s="107" t="s">
        <v>66</v>
      </c>
      <c r="C38" s="108">
        <f>SUMPRODUCT(D$17:D$22,D$29:D$34)</f>
        <v>0.14999999950911486</v>
      </c>
      <c r="D38" s="36" t="s">
        <v>68</v>
      </c>
      <c r="E38" s="109">
        <f>D23</f>
        <v>0.15</v>
      </c>
      <c r="F38">
        <v>6.0999999999999999E-2</v>
      </c>
      <c r="I38" s="36"/>
    </row>
    <row r="39" spans="2:10" x14ac:dyDescent="0.25">
      <c r="C39" s="108">
        <f t="shared" ref="C39:C44" si="3">SUMPRODUCT(D$17:D$22,D$29:D$34)</f>
        <v>0.14999999950911486</v>
      </c>
      <c r="D39" s="36" t="s">
        <v>68</v>
      </c>
      <c r="E39" s="108">
        <v>0.08</v>
      </c>
      <c r="F39">
        <v>3.3000000000000002E-2</v>
      </c>
    </row>
    <row r="40" spans="2:10" x14ac:dyDescent="0.25">
      <c r="C40" s="108">
        <f t="shared" si="3"/>
        <v>0.14999999950911486</v>
      </c>
      <c r="D40" s="36" t="s">
        <v>68</v>
      </c>
      <c r="E40" s="108">
        <v>0.11</v>
      </c>
      <c r="F40">
        <v>3.7999999999999999E-2</v>
      </c>
    </row>
    <row r="41" spans="2:10" x14ac:dyDescent="0.25">
      <c r="C41" s="108">
        <f t="shared" si="3"/>
        <v>0.14999999950911486</v>
      </c>
      <c r="D41" s="36" t="s">
        <v>68</v>
      </c>
      <c r="E41" s="108">
        <v>0.14000000000000001</v>
      </c>
      <c r="F41">
        <v>5.3999999999999999E-2</v>
      </c>
    </row>
    <row r="42" spans="2:10" x14ac:dyDescent="0.25">
      <c r="C42" s="108">
        <f t="shared" si="3"/>
        <v>0.14999999950911486</v>
      </c>
      <c r="D42" s="36" t="s">
        <v>68</v>
      </c>
      <c r="E42" s="108">
        <v>0.17</v>
      </c>
      <c r="F42">
        <v>7.6999999999999999E-2</v>
      </c>
    </row>
    <row r="43" spans="2:10" x14ac:dyDescent="0.25">
      <c r="C43" s="108">
        <f t="shared" si="3"/>
        <v>0.14999999950911486</v>
      </c>
      <c r="D43" s="36" t="s">
        <v>68</v>
      </c>
      <c r="E43" s="108">
        <v>0.2</v>
      </c>
      <c r="F43">
        <v>0.105</v>
      </c>
    </row>
    <row r="44" spans="2:10" x14ac:dyDescent="0.25">
      <c r="C44" s="108">
        <f t="shared" si="3"/>
        <v>0.14999999950911486</v>
      </c>
      <c r="D44" s="36" t="s">
        <v>68</v>
      </c>
      <c r="E44" s="108">
        <v>0.23</v>
      </c>
      <c r="F44">
        <v>0.16200000000000001</v>
      </c>
    </row>
    <row r="47" spans="2:10" x14ac:dyDescent="0.25">
      <c r="E47" s="106" t="s">
        <v>70</v>
      </c>
      <c r="F47" s="106" t="s">
        <v>69</v>
      </c>
    </row>
    <row r="48" spans="2:10" x14ac:dyDescent="0.25">
      <c r="C48" s="108"/>
      <c r="D48" s="36"/>
      <c r="E48" s="108">
        <v>0.08</v>
      </c>
      <c r="F48" s="94">
        <v>3.3000000000000002E-2</v>
      </c>
    </row>
    <row r="49" spans="3:6" x14ac:dyDescent="0.25">
      <c r="C49" s="108"/>
      <c r="D49" s="36"/>
      <c r="E49" s="108">
        <v>0.11</v>
      </c>
      <c r="F49" s="94">
        <v>3.7999999999999999E-2</v>
      </c>
    </row>
    <row r="50" spans="3:6" x14ac:dyDescent="0.25">
      <c r="C50" s="108"/>
      <c r="D50" s="36"/>
      <c r="E50" s="108">
        <v>0.14000000000000001</v>
      </c>
      <c r="F50" s="94">
        <v>5.3999999999999999E-2</v>
      </c>
    </row>
    <row r="51" spans="3:6" x14ac:dyDescent="0.25">
      <c r="C51" s="108"/>
      <c r="D51" s="36"/>
      <c r="E51" s="112">
        <f>0.15</f>
        <v>0.15</v>
      </c>
      <c r="F51" s="94">
        <v>6.0999999999999999E-2</v>
      </c>
    </row>
    <row r="52" spans="3:6" x14ac:dyDescent="0.25">
      <c r="C52" s="108"/>
      <c r="D52" s="36"/>
      <c r="E52" s="108">
        <v>0.17</v>
      </c>
      <c r="F52" s="94">
        <v>7.6999999999999999E-2</v>
      </c>
    </row>
    <row r="53" spans="3:6" x14ac:dyDescent="0.25">
      <c r="C53" s="108"/>
      <c r="D53" s="36"/>
      <c r="E53" s="108">
        <v>0.2</v>
      </c>
      <c r="F53" s="94">
        <v>0.105</v>
      </c>
    </row>
    <row r="54" spans="3:6" x14ac:dyDescent="0.25">
      <c r="C54" s="108"/>
      <c r="D54" s="36"/>
      <c r="E54" s="108">
        <v>0.23</v>
      </c>
      <c r="F54" s="94">
        <v>0.16200000000000001</v>
      </c>
    </row>
    <row r="56" spans="3:6" x14ac:dyDescent="0.25">
      <c r="C56" s="108"/>
      <c r="D56" s="36"/>
      <c r="E56" s="108"/>
    </row>
    <row r="57" spans="3:6" x14ac:dyDescent="0.25">
      <c r="C57" s="108"/>
      <c r="D57" s="36"/>
      <c r="E57" s="108"/>
    </row>
    <row r="58" spans="3:6" x14ac:dyDescent="0.25">
      <c r="C58" s="108"/>
      <c r="D58" s="36"/>
      <c r="E58" s="108"/>
    </row>
    <row r="88" spans="3:3" x14ac:dyDescent="0.25">
      <c r="C88" t="s">
        <v>65</v>
      </c>
    </row>
    <row r="89" spans="3:3" x14ac:dyDescent="0.25">
      <c r="C89">
        <v>0</v>
      </c>
    </row>
    <row r="90" spans="3:3" x14ac:dyDescent="0.25">
      <c r="C90">
        <v>0</v>
      </c>
    </row>
    <row r="91" spans="3:3" x14ac:dyDescent="0.25">
      <c r="C91">
        <v>0</v>
      </c>
    </row>
    <row r="92" spans="3:3" x14ac:dyDescent="0.25">
      <c r="C92">
        <v>0</v>
      </c>
    </row>
    <row r="93" spans="3:3" x14ac:dyDescent="0.25">
      <c r="C93">
        <v>0</v>
      </c>
    </row>
    <row r="94" spans="3:3" x14ac:dyDescent="0.25">
      <c r="C94">
        <v>0</v>
      </c>
    </row>
    <row r="95" spans="3:3" x14ac:dyDescent="0.25">
      <c r="C95">
        <v>0</v>
      </c>
    </row>
    <row r="96" spans="3:3" x14ac:dyDescent="0.25">
      <c r="C96">
        <v>0</v>
      </c>
    </row>
    <row r="97" spans="3:3" x14ac:dyDescent="0.25">
      <c r="C97">
        <v>0</v>
      </c>
    </row>
    <row r="98" spans="3:3" x14ac:dyDescent="0.25">
      <c r="C98">
        <v>0</v>
      </c>
    </row>
    <row r="99" spans="3:3" x14ac:dyDescent="0.25">
      <c r="C99">
        <v>0</v>
      </c>
    </row>
    <row r="100" spans="3:3" x14ac:dyDescent="0.25">
      <c r="C100">
        <v>0</v>
      </c>
    </row>
    <row r="101" spans="3:3" x14ac:dyDescent="0.25">
      <c r="C101">
        <v>0</v>
      </c>
    </row>
    <row r="102" spans="3:3" x14ac:dyDescent="0.25">
      <c r="C102">
        <v>0</v>
      </c>
    </row>
    <row r="103" spans="3:3" x14ac:dyDescent="0.25">
      <c r="C103">
        <v>0</v>
      </c>
    </row>
    <row r="104" spans="3:3" x14ac:dyDescent="0.25">
      <c r="C104">
        <v>0</v>
      </c>
    </row>
    <row r="105" spans="3:3" x14ac:dyDescent="0.25">
      <c r="C105">
        <v>0</v>
      </c>
    </row>
    <row r="106" spans="3:3" x14ac:dyDescent="0.25">
      <c r="C106">
        <v>0</v>
      </c>
    </row>
    <row r="107" spans="3:3" x14ac:dyDescent="0.25">
      <c r="C107">
        <v>0</v>
      </c>
    </row>
    <row r="108" spans="3:3" x14ac:dyDescent="0.25">
      <c r="C108">
        <v>0</v>
      </c>
    </row>
    <row r="109" spans="3:3" x14ac:dyDescent="0.25">
      <c r="C109">
        <v>0</v>
      </c>
    </row>
    <row r="110" spans="3:3" x14ac:dyDescent="0.25">
      <c r="C110">
        <f>SUMPRODUCT(C89:C109,B89:B109)</f>
        <v>0</v>
      </c>
    </row>
  </sheetData>
  <mergeCells count="14">
    <mergeCell ref="S4:S5"/>
    <mergeCell ref="N12:S12"/>
    <mergeCell ref="N4:N5"/>
    <mergeCell ref="O4:O5"/>
    <mergeCell ref="P4:P5"/>
    <mergeCell ref="Q4:Q5"/>
    <mergeCell ref="R4:R5"/>
    <mergeCell ref="C12:H12"/>
    <mergeCell ref="C4:C5"/>
    <mergeCell ref="D4:D5"/>
    <mergeCell ref="E4:E5"/>
    <mergeCell ref="F4:F5"/>
    <mergeCell ref="G4:G5"/>
    <mergeCell ref="H4:H5"/>
  </mergeCells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</dc:creator>
  <cp:lastModifiedBy>MSN 2017</cp:lastModifiedBy>
  <dcterms:created xsi:type="dcterms:W3CDTF">2020-12-01T18:44:30Z</dcterms:created>
  <dcterms:modified xsi:type="dcterms:W3CDTF">2023-06-30T12:52:46Z</dcterms:modified>
</cp:coreProperties>
</file>