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<sst xmlns="http://schemas.openxmlformats.org/spreadsheetml/2006/main" count="17" uniqueCount="16">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</sst>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Tesla Stock Price Data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Sheet1!$A$2:$A$280</c:f>
            </c:strRef>
          </c:cat>
          <c:val>
            <c:numRef>
              <c:f>Sheet1!$B$2:$B$280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Sheet1!$A$2:$A$280</c:f>
            </c:strRef>
          </c:cat>
          <c:val>
            <c:numRef>
              <c:f>Sheet1!$C$2:$C$280</c:f>
              <c:numCache/>
            </c:numRef>
          </c:val>
          <c:smooth val="0"/>
        </c:ser>
        <c:axId val="605501364"/>
        <c:axId val="1471961808"/>
      </c:lineChart>
      <c:catAx>
        <c:axId val="60550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961808"/>
      </c:catAx>
      <c:valAx>
        <c:axId val="147196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501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Sheet1!$C$250:$C$280</c:f>
              <c:numCache/>
            </c:numRef>
          </c:val>
          <c:smooth val="0"/>
        </c:ser>
        <c:axId val="595324594"/>
        <c:axId val="1610149474"/>
      </c:lineChart>
      <c:catAx>
        <c:axId val="595324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149474"/>
      </c:catAx>
      <c:valAx>
        <c:axId val="161014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324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250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IFERROR(__xludf.DUMMYFUNCTION("GOOGLEFINANCE(""TSLA"",""price"",DATE(2024,8,18),DATE(2025,8,18))"),"Date")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IFERROR(__xludf.DUMMYFUNCTION("""COMPUTED_VALUE"""),45523.66666666667)</f>
        <v>45523.66667</v>
      </c>
      <c r="B2" s="2">
        <f>IFERROR(__xludf.DUMMYFUNCTION("""COMPUTED_VALUE"""),222.72)</f>
        <v>222.72</v>
      </c>
      <c r="C2" s="3">
        <v>184.029128732936</v>
      </c>
    </row>
    <row r="3">
      <c r="A3" s="1">
        <f>IFERROR(__xludf.DUMMYFUNCTION("""COMPUTED_VALUE"""),45524.66666666667)</f>
        <v>45524.66667</v>
      </c>
      <c r="B3" s="2">
        <f>IFERROR(__xludf.DUMMYFUNCTION("""COMPUTED_VALUE"""),221.1)</f>
        <v>221.1</v>
      </c>
      <c r="C3" s="3">
        <v>187.241488345484</v>
      </c>
    </row>
    <row r="4">
      <c r="A4" s="1">
        <f>IFERROR(__xludf.DUMMYFUNCTION("""COMPUTED_VALUE"""),45525.66666666667)</f>
        <v>45525.66667</v>
      </c>
      <c r="B4" s="2">
        <f>IFERROR(__xludf.DUMMYFUNCTION("""COMPUTED_VALUE"""),223.27)</f>
        <v>223.27</v>
      </c>
      <c r="C4" s="3">
        <v>188.917580705864</v>
      </c>
    </row>
    <row r="5">
      <c r="A5" s="1">
        <f>IFERROR(__xludf.DUMMYFUNCTION("""COMPUTED_VALUE"""),45526.66666666667)</f>
        <v>45526.66667</v>
      </c>
      <c r="B5" s="2">
        <f>IFERROR(__xludf.DUMMYFUNCTION("""COMPUTED_VALUE"""),210.66)</f>
        <v>210.66</v>
      </c>
      <c r="C5" s="3">
        <v>188.900952459617</v>
      </c>
    </row>
    <row r="6">
      <c r="A6" s="1">
        <f>IFERROR(__xludf.DUMMYFUNCTION("""COMPUTED_VALUE"""),45527.66666666667)</f>
        <v>45527.66667</v>
      </c>
      <c r="B6" s="2">
        <f>IFERROR(__xludf.DUMMYFUNCTION("""COMPUTED_VALUE"""),220.32)</f>
        <v>220.32</v>
      </c>
      <c r="C6" s="3">
        <v>193.330791135553</v>
      </c>
    </row>
    <row r="7">
      <c r="A7" s="1">
        <f>IFERROR(__xludf.DUMMYFUNCTION("""COMPUTED_VALUE"""),45530.66666666667)</f>
        <v>45530.66667</v>
      </c>
      <c r="B7" s="2">
        <f>IFERROR(__xludf.DUMMYFUNCTION("""COMPUTED_VALUE"""),213.21)</f>
        <v>213.21</v>
      </c>
      <c r="C7" s="3">
        <v>194.271441038553</v>
      </c>
    </row>
    <row r="8">
      <c r="A8" s="1">
        <f>IFERROR(__xludf.DUMMYFUNCTION("""COMPUTED_VALUE"""),45531.66666666667)</f>
        <v>45531.66667</v>
      </c>
      <c r="B8" s="2">
        <f>IFERROR(__xludf.DUMMYFUNCTION("""COMPUTED_VALUE"""),209.21)</f>
        <v>209.21</v>
      </c>
      <c r="C8" s="3">
        <v>197.483800651084</v>
      </c>
    </row>
    <row r="9">
      <c r="A9" s="1">
        <f>IFERROR(__xludf.DUMMYFUNCTION("""COMPUTED_VALUE"""),45532.66666666667)</f>
        <v>45532.66667</v>
      </c>
      <c r="B9" s="2">
        <f>IFERROR(__xludf.DUMMYFUNCTION("""COMPUTED_VALUE"""),205.75)</f>
        <v>205.75</v>
      </c>
      <c r="C9" s="3">
        <v>199.159893011479</v>
      </c>
    </row>
    <row r="10">
      <c r="A10" s="1">
        <f>IFERROR(__xludf.DUMMYFUNCTION("""COMPUTED_VALUE"""),45533.66666666667)</f>
        <v>45533.66667</v>
      </c>
      <c r="B10" s="2">
        <f>IFERROR(__xludf.DUMMYFUNCTION("""COMPUTED_VALUE"""),206.28)</f>
        <v>206.28</v>
      </c>
      <c r="C10" s="3">
        <v>199.143264765231</v>
      </c>
    </row>
    <row r="11">
      <c r="A11" s="1">
        <f>IFERROR(__xludf.DUMMYFUNCTION("""COMPUTED_VALUE"""),45534.66666666667)</f>
        <v>45534.66667</v>
      </c>
      <c r="B11" s="2">
        <f>IFERROR(__xludf.DUMMYFUNCTION("""COMPUTED_VALUE"""),214.11)</f>
        <v>214.11</v>
      </c>
      <c r="C11" s="3">
        <v>203.573103474922</v>
      </c>
    </row>
    <row r="12">
      <c r="A12" s="1">
        <f>IFERROR(__xludf.DUMMYFUNCTION("""COMPUTED_VALUE"""),45538.66666666667)</f>
        <v>45538.66667</v>
      </c>
      <c r="B12" s="2">
        <f>IFERROR(__xludf.DUMMYFUNCTION("""COMPUTED_VALUE"""),210.6)</f>
        <v>210.6</v>
      </c>
      <c r="C12" s="3">
        <v>207.726113125371</v>
      </c>
    </row>
    <row r="13">
      <c r="A13" s="1">
        <f>IFERROR(__xludf.DUMMYFUNCTION("""COMPUTED_VALUE"""),45539.66666666667)</f>
        <v>45539.66667</v>
      </c>
      <c r="B13" s="2">
        <f>IFERROR(__xludf.DUMMYFUNCTION("""COMPUTED_VALUE"""),219.41)</f>
        <v>219.41</v>
      </c>
      <c r="C13" s="3">
        <v>209.402205519502</v>
      </c>
    </row>
    <row r="14">
      <c r="A14" s="1">
        <f>IFERROR(__xludf.DUMMYFUNCTION("""COMPUTED_VALUE"""),45540.66666666667)</f>
        <v>45540.66667</v>
      </c>
      <c r="B14" s="2">
        <f>IFERROR(__xludf.DUMMYFUNCTION("""COMPUTED_VALUE"""),230.17)</f>
        <v>230.17</v>
      </c>
      <c r="C14" s="3">
        <v>209.385577306971</v>
      </c>
    </row>
    <row r="15">
      <c r="A15" s="1">
        <f>IFERROR(__xludf.DUMMYFUNCTION("""COMPUTED_VALUE"""),45541.66666666667)</f>
        <v>45541.66667</v>
      </c>
      <c r="B15" s="2">
        <f>IFERROR(__xludf.DUMMYFUNCTION("""COMPUTED_VALUE"""),210.73)</f>
        <v>210.73</v>
      </c>
      <c r="C15" s="3">
        <v>213.815416016668</v>
      </c>
    </row>
    <row r="16">
      <c r="A16" s="1">
        <f>IFERROR(__xludf.DUMMYFUNCTION("""COMPUTED_VALUE"""),45544.66666666667)</f>
        <v>45544.66667</v>
      </c>
      <c r="B16" s="2">
        <f>IFERROR(__xludf.DUMMYFUNCTION("""COMPUTED_VALUE"""),216.27)</f>
        <v>216.27</v>
      </c>
      <c r="C16" s="3">
        <v>214.756066020833</v>
      </c>
    </row>
    <row r="17">
      <c r="A17" s="1">
        <f>IFERROR(__xludf.DUMMYFUNCTION("""COMPUTED_VALUE"""),45545.66666666667)</f>
        <v>45545.66667</v>
      </c>
      <c r="B17" s="2">
        <f>IFERROR(__xludf.DUMMYFUNCTION("""COMPUTED_VALUE"""),226.17)</f>
        <v>226.17</v>
      </c>
      <c r="C17" s="3">
        <v>217.968425667123</v>
      </c>
    </row>
    <row r="18">
      <c r="A18" s="1">
        <f>IFERROR(__xludf.DUMMYFUNCTION("""COMPUTED_VALUE"""),45546.66666666667)</f>
        <v>45546.66667</v>
      </c>
      <c r="B18" s="2">
        <f>IFERROR(__xludf.DUMMYFUNCTION("""COMPUTED_VALUE"""),228.13)</f>
        <v>228.13</v>
      </c>
      <c r="C18" s="3">
        <v>219.644518061243</v>
      </c>
    </row>
    <row r="19">
      <c r="A19" s="1">
        <f>IFERROR(__xludf.DUMMYFUNCTION("""COMPUTED_VALUE"""),45547.66666666667)</f>
        <v>45547.66667</v>
      </c>
      <c r="B19" s="2">
        <f>IFERROR(__xludf.DUMMYFUNCTION("""COMPUTED_VALUE"""),229.81)</f>
        <v>229.81</v>
      </c>
      <c r="C19" s="3">
        <v>219.627889828116</v>
      </c>
    </row>
    <row r="20">
      <c r="A20" s="1">
        <f>IFERROR(__xludf.DUMMYFUNCTION("""COMPUTED_VALUE"""),45548.66666666667)</f>
        <v>45548.66667</v>
      </c>
      <c r="B20" s="2">
        <f>IFERROR(__xludf.DUMMYFUNCTION("""COMPUTED_VALUE"""),230.29)</f>
        <v>230.29</v>
      </c>
      <c r="C20" s="3">
        <v>224.057728517182</v>
      </c>
    </row>
    <row r="21">
      <c r="A21" s="1">
        <f>IFERROR(__xludf.DUMMYFUNCTION("""COMPUTED_VALUE"""),45551.66666666667)</f>
        <v>45551.66667</v>
      </c>
      <c r="B21" s="2">
        <f>IFERROR(__xludf.DUMMYFUNCTION("""COMPUTED_VALUE"""),226.78)</f>
        <v>226.78</v>
      </c>
      <c r="C21" s="3">
        <v>224.99837845949</v>
      </c>
    </row>
    <row r="22">
      <c r="A22" s="1">
        <f>IFERROR(__xludf.DUMMYFUNCTION("""COMPUTED_VALUE"""),45552.66666666667)</f>
        <v>45552.66667</v>
      </c>
      <c r="B22" s="2">
        <f>IFERROR(__xludf.DUMMYFUNCTION("""COMPUTED_VALUE"""),227.87)</f>
        <v>227.87</v>
      </c>
      <c r="C22" s="3">
        <v>228.21073808518</v>
      </c>
    </row>
    <row r="23">
      <c r="A23" s="1">
        <f>IFERROR(__xludf.DUMMYFUNCTION("""COMPUTED_VALUE"""),45553.66666666667)</f>
        <v>45553.66667</v>
      </c>
      <c r="B23" s="2">
        <f>IFERROR(__xludf.DUMMYFUNCTION("""COMPUTED_VALUE"""),227.2)</f>
        <v>227.2</v>
      </c>
      <c r="C23" s="3">
        <v>229.886830458684</v>
      </c>
    </row>
    <row r="24">
      <c r="A24" s="1">
        <f>IFERROR(__xludf.DUMMYFUNCTION("""COMPUTED_VALUE"""),45554.66666666667)</f>
        <v>45554.66667</v>
      </c>
      <c r="B24" s="2">
        <f>IFERROR(__xludf.DUMMYFUNCTION("""COMPUTED_VALUE"""),243.92)</f>
        <v>243.92</v>
      </c>
      <c r="C24" s="3">
        <v>229.87020222556</v>
      </c>
    </row>
    <row r="25">
      <c r="A25" s="1">
        <f>IFERROR(__xludf.DUMMYFUNCTION("""COMPUTED_VALUE"""),45555.66666666667)</f>
        <v>45555.66667</v>
      </c>
      <c r="B25" s="2">
        <f>IFERROR(__xludf.DUMMYFUNCTION("""COMPUTED_VALUE"""),238.25)</f>
        <v>238.25</v>
      </c>
      <c r="C25" s="3">
        <v>234.300040914636</v>
      </c>
    </row>
    <row r="26">
      <c r="A26" s="1">
        <f>IFERROR(__xludf.DUMMYFUNCTION("""COMPUTED_VALUE"""),45558.66666666667)</f>
        <v>45558.66667</v>
      </c>
      <c r="B26" s="2">
        <f>IFERROR(__xludf.DUMMYFUNCTION("""COMPUTED_VALUE"""),250.0)</f>
        <v>250</v>
      </c>
      <c r="C26" s="3">
        <v>235.240690856973</v>
      </c>
    </row>
    <row r="27">
      <c r="A27" s="1">
        <f>IFERROR(__xludf.DUMMYFUNCTION("""COMPUTED_VALUE"""),45559.66666666667)</f>
        <v>45559.66667</v>
      </c>
      <c r="B27" s="2">
        <f>IFERROR(__xludf.DUMMYFUNCTION("""COMPUTED_VALUE"""),254.27)</f>
        <v>254.27</v>
      </c>
      <c r="C27" s="3">
        <v>238.453050512435</v>
      </c>
    </row>
    <row r="28">
      <c r="A28" s="1">
        <f>IFERROR(__xludf.DUMMYFUNCTION("""COMPUTED_VALUE"""),45560.66666666667)</f>
        <v>45560.66667</v>
      </c>
      <c r="B28" s="2">
        <f>IFERROR(__xludf.DUMMYFUNCTION("""COMPUTED_VALUE"""),257.02)</f>
        <v>257.02</v>
      </c>
      <c r="C28" s="3">
        <v>240.129142915752</v>
      </c>
    </row>
    <row r="29">
      <c r="A29" s="1">
        <f>IFERROR(__xludf.DUMMYFUNCTION("""COMPUTED_VALUE"""),45561.66666666667)</f>
        <v>45561.66667</v>
      </c>
      <c r="B29" s="2">
        <f>IFERROR(__xludf.DUMMYFUNCTION("""COMPUTED_VALUE"""),254.22)</f>
        <v>254.22</v>
      </c>
      <c r="C29" s="3">
        <v>240.112514712421</v>
      </c>
    </row>
    <row r="30">
      <c r="A30" s="1">
        <f>IFERROR(__xludf.DUMMYFUNCTION("""COMPUTED_VALUE"""),45562.66666666667)</f>
        <v>45562.66667</v>
      </c>
      <c r="B30" s="2">
        <f>IFERROR(__xludf.DUMMYFUNCTION("""COMPUTED_VALUE"""),260.46)</f>
        <v>260.46</v>
      </c>
      <c r="C30" s="3">
        <v>244.542353431348</v>
      </c>
    </row>
    <row r="31">
      <c r="A31" s="1">
        <f>IFERROR(__xludf.DUMMYFUNCTION("""COMPUTED_VALUE"""),45565.66666666667)</f>
        <v>45565.66667</v>
      </c>
      <c r="B31" s="2">
        <f>IFERROR(__xludf.DUMMYFUNCTION("""COMPUTED_VALUE"""),261.63)</f>
        <v>261.63</v>
      </c>
      <c r="C31" s="3">
        <v>245.483003463108</v>
      </c>
    </row>
    <row r="32">
      <c r="A32" s="1">
        <f>IFERROR(__xludf.DUMMYFUNCTION("""COMPUTED_VALUE"""),45566.66666666667)</f>
        <v>45566.66667</v>
      </c>
      <c r="B32" s="2">
        <f>IFERROR(__xludf.DUMMYFUNCTION("""COMPUTED_VALUE"""),258.02)</f>
        <v>258.02</v>
      </c>
      <c r="C32" s="3">
        <v>248.69536311858</v>
      </c>
    </row>
    <row r="33">
      <c r="A33" s="1">
        <f>IFERROR(__xludf.DUMMYFUNCTION("""COMPUTED_VALUE"""),45567.66666666667)</f>
        <v>45567.66667</v>
      </c>
      <c r="B33" s="2">
        <f>IFERROR(__xludf.DUMMYFUNCTION("""COMPUTED_VALUE"""),249.02)</f>
        <v>249.02</v>
      </c>
      <c r="C33" s="3">
        <v>250.371455521892</v>
      </c>
    </row>
    <row r="34">
      <c r="A34" s="1">
        <f>IFERROR(__xludf.DUMMYFUNCTION("""COMPUTED_VALUE"""),45568.66666666667)</f>
        <v>45568.66667</v>
      </c>
      <c r="B34" s="2">
        <f>IFERROR(__xludf.DUMMYFUNCTION("""COMPUTED_VALUE"""),240.66)</f>
        <v>240.66</v>
      </c>
      <c r="C34" s="3">
        <v>250.354827318567</v>
      </c>
    </row>
    <row r="35">
      <c r="A35" s="1">
        <f>IFERROR(__xludf.DUMMYFUNCTION("""COMPUTED_VALUE"""),45569.66666666667)</f>
        <v>45569.66667</v>
      </c>
      <c r="B35" s="2">
        <f>IFERROR(__xludf.DUMMYFUNCTION("""COMPUTED_VALUE"""),250.08)</f>
        <v>250.08</v>
      </c>
      <c r="C35" s="3">
        <v>254.784666193598</v>
      </c>
    </row>
    <row r="36">
      <c r="A36" s="1">
        <f>IFERROR(__xludf.DUMMYFUNCTION("""COMPUTED_VALUE"""),45572.66666666667)</f>
        <v>45572.66667</v>
      </c>
      <c r="B36" s="2">
        <f>IFERROR(__xludf.DUMMYFUNCTION("""COMPUTED_VALUE"""),240.83)</f>
        <v>240.83</v>
      </c>
      <c r="C36" s="3">
        <v>255.725316693874</v>
      </c>
    </row>
    <row r="37">
      <c r="A37" s="1">
        <f>IFERROR(__xludf.DUMMYFUNCTION("""COMPUTED_VALUE"""),45573.66666666667)</f>
        <v>45573.66667</v>
      </c>
      <c r="B37" s="2">
        <f>IFERROR(__xludf.DUMMYFUNCTION("""COMPUTED_VALUE"""),244.5)</f>
        <v>244.5</v>
      </c>
      <c r="C37" s="3">
        <v>258.937676505534</v>
      </c>
    </row>
    <row r="38">
      <c r="A38" s="1">
        <f>IFERROR(__xludf.DUMMYFUNCTION("""COMPUTED_VALUE"""),45574.66666666667)</f>
        <v>45574.66667</v>
      </c>
      <c r="B38" s="2">
        <f>IFERROR(__xludf.DUMMYFUNCTION("""COMPUTED_VALUE"""),241.05)</f>
        <v>241.05</v>
      </c>
      <c r="C38" s="3">
        <v>260.613769065007</v>
      </c>
    </row>
    <row r="39">
      <c r="A39" s="1">
        <f>IFERROR(__xludf.DUMMYFUNCTION("""COMPUTED_VALUE"""),45575.66666666667)</f>
        <v>45575.66667</v>
      </c>
      <c r="B39" s="2">
        <f>IFERROR(__xludf.DUMMYFUNCTION("""COMPUTED_VALUE"""),238.77)</f>
        <v>238.77</v>
      </c>
      <c r="C39" s="3">
        <v>260.597141017833</v>
      </c>
    </row>
    <row r="40">
      <c r="A40" s="1">
        <f>IFERROR(__xludf.DUMMYFUNCTION("""COMPUTED_VALUE"""),45576.66666666667)</f>
        <v>45576.66667</v>
      </c>
      <c r="B40" s="2">
        <f>IFERROR(__xludf.DUMMYFUNCTION("""COMPUTED_VALUE"""),217.8)</f>
        <v>217.8</v>
      </c>
      <c r="C40" s="3">
        <v>265.026979892869</v>
      </c>
    </row>
    <row r="41">
      <c r="A41" s="1">
        <f>IFERROR(__xludf.DUMMYFUNCTION("""COMPUTED_VALUE"""),45579.66666666667)</f>
        <v>45579.66667</v>
      </c>
      <c r="B41" s="2">
        <f>IFERROR(__xludf.DUMMYFUNCTION("""COMPUTED_VALUE"""),219.16)</f>
        <v>219.16</v>
      </c>
      <c r="C41" s="3">
        <v>265.967630393143</v>
      </c>
    </row>
    <row r="42">
      <c r="A42" s="1">
        <f>IFERROR(__xludf.DUMMYFUNCTION("""COMPUTED_VALUE"""),45580.66666666667)</f>
        <v>45580.66667</v>
      </c>
      <c r="B42" s="2">
        <f>IFERROR(__xludf.DUMMYFUNCTION("""COMPUTED_VALUE"""),219.57)</f>
        <v>219.57</v>
      </c>
      <c r="C42" s="3">
        <v>269.179990204785</v>
      </c>
    </row>
    <row r="43">
      <c r="A43" s="1">
        <f>IFERROR(__xludf.DUMMYFUNCTION("""COMPUTED_VALUE"""),45581.66666666667)</f>
        <v>45581.66667</v>
      </c>
      <c r="B43" s="2">
        <f>IFERROR(__xludf.DUMMYFUNCTION("""COMPUTED_VALUE"""),221.33)</f>
        <v>221.33</v>
      </c>
      <c r="C43" s="3">
        <v>271.208014204341</v>
      </c>
    </row>
    <row r="44">
      <c r="A44" s="1">
        <f>IFERROR(__xludf.DUMMYFUNCTION("""COMPUTED_VALUE"""),45582.66666666667)</f>
        <v>45582.66667</v>
      </c>
      <c r="B44" s="2">
        <f>IFERROR(__xludf.DUMMYFUNCTION("""COMPUTED_VALUE"""),220.89)</f>
        <v>220.89</v>
      </c>
      <c r="C44" s="3">
        <v>271.543317597233</v>
      </c>
    </row>
    <row r="45">
      <c r="A45" s="1">
        <f>IFERROR(__xludf.DUMMYFUNCTION("""COMPUTED_VALUE"""),45583.66666666667)</f>
        <v>45583.66667</v>
      </c>
      <c r="B45" s="2">
        <f>IFERROR(__xludf.DUMMYFUNCTION("""COMPUTED_VALUE"""),220.7)</f>
        <v>220.7</v>
      </c>
      <c r="C45" s="3">
        <v>276.325087912356</v>
      </c>
    </row>
    <row r="46">
      <c r="A46" s="1">
        <f>IFERROR(__xludf.DUMMYFUNCTION("""COMPUTED_VALUE"""),45586.66666666667)</f>
        <v>45586.66667</v>
      </c>
      <c r="B46" s="2">
        <f>IFERROR(__xludf.DUMMYFUNCTION("""COMPUTED_VALUE"""),218.85)</f>
        <v>218.85</v>
      </c>
      <c r="C46" s="3">
        <v>278.321532732763</v>
      </c>
    </row>
    <row r="47">
      <c r="A47" s="1">
        <f>IFERROR(__xludf.DUMMYFUNCTION("""COMPUTED_VALUE"""),45587.66666666667)</f>
        <v>45587.66667</v>
      </c>
      <c r="B47" s="2">
        <f>IFERROR(__xludf.DUMMYFUNCTION("""COMPUTED_VALUE"""),217.97)</f>
        <v>217.97</v>
      </c>
      <c r="C47" s="3">
        <v>281.885823984484</v>
      </c>
    </row>
    <row r="48">
      <c r="A48" s="1">
        <f>IFERROR(__xludf.DUMMYFUNCTION("""COMPUTED_VALUE"""),45588.66666666667)</f>
        <v>45588.66667</v>
      </c>
      <c r="B48" s="2">
        <f>IFERROR(__xludf.DUMMYFUNCTION("""COMPUTED_VALUE"""),213.65)</f>
        <v>213.65</v>
      </c>
      <c r="C48" s="3">
        <v>283.913847984028</v>
      </c>
    </row>
    <row r="49">
      <c r="A49" s="1">
        <f>IFERROR(__xludf.DUMMYFUNCTION("""COMPUTED_VALUE"""),45589.66666666667)</f>
        <v>45589.66667</v>
      </c>
      <c r="B49" s="2">
        <f>IFERROR(__xludf.DUMMYFUNCTION("""COMPUTED_VALUE"""),260.48)</f>
        <v>260.48</v>
      </c>
      <c r="C49" s="3">
        <v>284.249151376919</v>
      </c>
    </row>
    <row r="50">
      <c r="A50" s="1">
        <f>IFERROR(__xludf.DUMMYFUNCTION("""COMPUTED_VALUE"""),45590.66666666667)</f>
        <v>45590.66667</v>
      </c>
      <c r="B50" s="2">
        <f>IFERROR(__xludf.DUMMYFUNCTION("""COMPUTED_VALUE"""),269.19)</f>
        <v>269.19</v>
      </c>
      <c r="C50" s="3">
        <v>289.030921692048</v>
      </c>
    </row>
    <row r="51">
      <c r="A51" s="1">
        <f>IFERROR(__xludf.DUMMYFUNCTION("""COMPUTED_VALUE"""),45593.66666666667)</f>
        <v>45593.66667</v>
      </c>
      <c r="B51" s="2">
        <f>IFERROR(__xludf.DUMMYFUNCTION("""COMPUTED_VALUE"""),262.51)</f>
        <v>262.51</v>
      </c>
      <c r="C51" s="3">
        <v>291.536240082016</v>
      </c>
    </row>
    <row r="52">
      <c r="A52" s="1">
        <f>IFERROR(__xludf.DUMMYFUNCTION("""COMPUTED_VALUE"""),45594.66666666667)</f>
        <v>45594.66667</v>
      </c>
      <c r="B52" s="2">
        <f>IFERROR(__xludf.DUMMYFUNCTION("""COMPUTED_VALUE"""),259.52)</f>
        <v>259.52</v>
      </c>
      <c r="C52" s="3">
        <v>295.270155856932</v>
      </c>
    </row>
    <row r="53">
      <c r="A53" s="1">
        <f>IFERROR(__xludf.DUMMYFUNCTION("""COMPUTED_VALUE"""),45595.66666666667)</f>
        <v>45595.66667</v>
      </c>
      <c r="B53" s="2">
        <f>IFERROR(__xludf.DUMMYFUNCTION("""COMPUTED_VALUE"""),257.55)</f>
        <v>257.55</v>
      </c>
      <c r="C53" s="3">
        <v>297.467804379667</v>
      </c>
    </row>
    <row r="54">
      <c r="A54" s="1">
        <f>IFERROR(__xludf.DUMMYFUNCTION("""COMPUTED_VALUE"""),45596.66666666667)</f>
        <v>45596.66667</v>
      </c>
      <c r="B54" s="2">
        <f>IFERROR(__xludf.DUMMYFUNCTION("""COMPUTED_VALUE"""),249.85)</f>
        <v>249.85</v>
      </c>
      <c r="C54" s="3">
        <v>297.972732295751</v>
      </c>
    </row>
    <row r="55">
      <c r="A55" s="1">
        <f>IFERROR(__xludf.DUMMYFUNCTION("""COMPUTED_VALUE"""),45597.66666666667)</f>
        <v>45597.66667</v>
      </c>
      <c r="B55" s="2">
        <f>IFERROR(__xludf.DUMMYFUNCTION("""COMPUTED_VALUE"""),248.98)</f>
        <v>248.98</v>
      </c>
      <c r="C55" s="3">
        <v>302.92412713407</v>
      </c>
    </row>
    <row r="56">
      <c r="A56" s="1">
        <f>IFERROR(__xludf.DUMMYFUNCTION("""COMPUTED_VALUE"""),45600.66666666667)</f>
        <v>45600.66667</v>
      </c>
      <c r="B56" s="2">
        <f>IFERROR(__xludf.DUMMYFUNCTION("""COMPUTED_VALUE"""),242.84)</f>
        <v>242.84</v>
      </c>
      <c r="C56" s="3">
        <v>305.42944552401</v>
      </c>
    </row>
    <row r="57">
      <c r="A57" s="1">
        <f>IFERROR(__xludf.DUMMYFUNCTION("""COMPUTED_VALUE"""),45601.66666666667)</f>
        <v>45601.66667</v>
      </c>
      <c r="B57" s="2">
        <f>IFERROR(__xludf.DUMMYFUNCTION("""COMPUTED_VALUE"""),251.44)</f>
        <v>251.44</v>
      </c>
      <c r="C57" s="3">
        <v>309.163361298917</v>
      </c>
    </row>
    <row r="58">
      <c r="A58" s="1">
        <f>IFERROR(__xludf.DUMMYFUNCTION("""COMPUTED_VALUE"""),45602.66666666667)</f>
        <v>45602.66667</v>
      </c>
      <c r="B58" s="2">
        <f>IFERROR(__xludf.DUMMYFUNCTION("""COMPUTED_VALUE"""),288.53)</f>
        <v>288.53</v>
      </c>
      <c r="C58" s="3">
        <v>311.361010004093</v>
      </c>
    </row>
    <row r="59">
      <c r="A59" s="1">
        <f>IFERROR(__xludf.DUMMYFUNCTION("""COMPUTED_VALUE"""),45603.66666666667)</f>
        <v>45603.66667</v>
      </c>
      <c r="B59" s="2">
        <f>IFERROR(__xludf.DUMMYFUNCTION("""COMPUTED_VALUE"""),296.91)</f>
        <v>296.91</v>
      </c>
      <c r="C59" s="3">
        <v>311.865938102602</v>
      </c>
    </row>
    <row r="60">
      <c r="A60" s="1">
        <f>IFERROR(__xludf.DUMMYFUNCTION("""COMPUTED_VALUE"""),45604.66666666667)</f>
        <v>45604.66667</v>
      </c>
      <c r="B60" s="2">
        <f>IFERROR(__xludf.DUMMYFUNCTION("""COMPUTED_VALUE"""),321.22)</f>
        <v>321.22</v>
      </c>
      <c r="C60" s="3">
        <v>316.817333123301</v>
      </c>
    </row>
    <row r="61">
      <c r="A61" s="1">
        <f>IFERROR(__xludf.DUMMYFUNCTION("""COMPUTED_VALUE"""),45607.66666666667)</f>
        <v>45607.66667</v>
      </c>
      <c r="B61" s="2">
        <f>IFERROR(__xludf.DUMMYFUNCTION("""COMPUTED_VALUE"""),350.0)</f>
        <v>350</v>
      </c>
      <c r="C61" s="3">
        <v>319.322652060613</v>
      </c>
    </row>
    <row r="62">
      <c r="A62" s="1">
        <f>IFERROR(__xludf.DUMMYFUNCTION("""COMPUTED_VALUE"""),45608.66666666667)</f>
        <v>45608.66667</v>
      </c>
      <c r="B62" s="2">
        <f>IFERROR(__xludf.DUMMYFUNCTION("""COMPUTED_VALUE"""),328.49)</f>
        <v>328.49</v>
      </c>
      <c r="C62" s="3">
        <v>323.056568017906</v>
      </c>
    </row>
    <row r="63">
      <c r="A63" s="1">
        <f>IFERROR(__xludf.DUMMYFUNCTION("""COMPUTED_VALUE"""),45609.66666666667)</f>
        <v>45609.66667</v>
      </c>
      <c r="B63" s="2">
        <f>IFERROR(__xludf.DUMMYFUNCTION("""COMPUTED_VALUE"""),330.24)</f>
        <v>330.24</v>
      </c>
      <c r="C63" s="3">
        <v>325.25421672307</v>
      </c>
    </row>
    <row r="64">
      <c r="A64" s="1">
        <f>IFERROR(__xludf.DUMMYFUNCTION("""COMPUTED_VALUE"""),45610.66666666667)</f>
        <v>45610.66667</v>
      </c>
      <c r="B64" s="2">
        <f>IFERROR(__xludf.DUMMYFUNCTION("""COMPUTED_VALUE"""),311.18)</f>
        <v>311.18</v>
      </c>
      <c r="C64" s="3">
        <v>325.759144821591</v>
      </c>
    </row>
    <row r="65">
      <c r="A65" s="1">
        <f>IFERROR(__xludf.DUMMYFUNCTION("""COMPUTED_VALUE"""),45611.66666666667)</f>
        <v>45611.66667</v>
      </c>
      <c r="B65" s="2">
        <f>IFERROR(__xludf.DUMMYFUNCTION("""COMPUTED_VALUE"""),320.72)</f>
        <v>320.72</v>
      </c>
      <c r="C65" s="3">
        <v>330.710539842301</v>
      </c>
    </row>
    <row r="66">
      <c r="A66" s="1">
        <f>IFERROR(__xludf.DUMMYFUNCTION("""COMPUTED_VALUE"""),45614.66666666667)</f>
        <v>45614.66667</v>
      </c>
      <c r="B66" s="2">
        <f>IFERROR(__xludf.DUMMYFUNCTION("""COMPUTED_VALUE"""),338.74)</f>
        <v>338.74</v>
      </c>
      <c r="C66" s="3">
        <v>333.215858800723</v>
      </c>
    </row>
    <row r="67">
      <c r="A67" s="1">
        <f>IFERROR(__xludf.DUMMYFUNCTION("""COMPUTED_VALUE"""),45615.66666666667)</f>
        <v>45615.66667</v>
      </c>
      <c r="B67" s="2">
        <f>IFERROR(__xludf.DUMMYFUNCTION("""COMPUTED_VALUE"""),346.0)</f>
        <v>346</v>
      </c>
      <c r="C67" s="3">
        <v>336.949774765079</v>
      </c>
    </row>
    <row r="68">
      <c r="A68" s="1">
        <f>IFERROR(__xludf.DUMMYFUNCTION("""COMPUTED_VALUE"""),45616.66666666667)</f>
        <v>45616.66667</v>
      </c>
      <c r="B68" s="2">
        <f>IFERROR(__xludf.DUMMYFUNCTION("""COMPUTED_VALUE"""),342.03)</f>
        <v>342.03</v>
      </c>
      <c r="C68" s="3">
        <v>339.147423477287</v>
      </c>
    </row>
    <row r="69">
      <c r="A69" s="1">
        <f>IFERROR(__xludf.DUMMYFUNCTION("""COMPUTED_VALUE"""),45617.66666666667)</f>
        <v>45617.66667</v>
      </c>
      <c r="B69" s="2">
        <f>IFERROR(__xludf.DUMMYFUNCTION("""COMPUTED_VALUE"""),339.64)</f>
        <v>339.64</v>
      </c>
      <c r="C69" s="3">
        <v>339.652351582834</v>
      </c>
    </row>
    <row r="70">
      <c r="A70" s="1">
        <f>IFERROR(__xludf.DUMMYFUNCTION("""COMPUTED_VALUE"""),45618.66666666667)</f>
        <v>45618.66667</v>
      </c>
      <c r="B70" s="2">
        <f>IFERROR(__xludf.DUMMYFUNCTION("""COMPUTED_VALUE"""),352.56)</f>
        <v>352.56</v>
      </c>
      <c r="C70" s="3">
        <v>344.603746610626</v>
      </c>
    </row>
    <row r="71">
      <c r="A71" s="1">
        <f>IFERROR(__xludf.DUMMYFUNCTION("""COMPUTED_VALUE"""),45621.66666666667)</f>
        <v>45621.66667</v>
      </c>
      <c r="B71" s="2">
        <f>IFERROR(__xludf.DUMMYFUNCTION("""COMPUTED_VALUE"""),338.59)</f>
        <v>338.59</v>
      </c>
      <c r="C71" s="3">
        <v>347.109065569019</v>
      </c>
    </row>
    <row r="72">
      <c r="A72" s="1">
        <f>IFERROR(__xludf.DUMMYFUNCTION("""COMPUTED_VALUE"""),45622.66666666667)</f>
        <v>45622.66667</v>
      </c>
      <c r="B72" s="2">
        <f>IFERROR(__xludf.DUMMYFUNCTION("""COMPUTED_VALUE"""),338.23)</f>
        <v>338.23</v>
      </c>
      <c r="C72" s="3">
        <v>350.842981533393</v>
      </c>
    </row>
    <row r="73">
      <c r="A73" s="1">
        <f>IFERROR(__xludf.DUMMYFUNCTION("""COMPUTED_VALUE"""),45623.66666666667)</f>
        <v>45623.66667</v>
      </c>
      <c r="B73" s="2">
        <f>IFERROR(__xludf.DUMMYFUNCTION("""COMPUTED_VALUE"""),332.89)</f>
        <v>332.89</v>
      </c>
      <c r="C73" s="3">
        <v>353.040630245593</v>
      </c>
    </row>
    <row r="74">
      <c r="A74" s="1">
        <f>IFERROR(__xludf.DUMMYFUNCTION("""COMPUTED_VALUE"""),45625.54513888889)</f>
        <v>45625.54514</v>
      </c>
      <c r="B74" s="2">
        <f>IFERROR(__xludf.DUMMYFUNCTION("""COMPUTED_VALUE"""),345.16)</f>
        <v>345.16</v>
      </c>
      <c r="C74" s="3">
        <v>358.496953377231</v>
      </c>
    </row>
    <row r="75">
      <c r="A75" s="1">
        <f>IFERROR(__xludf.DUMMYFUNCTION("""COMPUTED_VALUE"""),45628.66666666667)</f>
        <v>45628.66667</v>
      </c>
      <c r="B75" s="2">
        <f>IFERROR(__xludf.DUMMYFUNCTION("""COMPUTED_VALUE"""),357.09)</f>
        <v>357.09</v>
      </c>
      <c r="C75" s="3">
        <v>361.002272333076</v>
      </c>
    </row>
    <row r="76">
      <c r="A76" s="1">
        <f>IFERROR(__xludf.DUMMYFUNCTION("""COMPUTED_VALUE"""),45629.66666666667)</f>
        <v>45629.66667</v>
      </c>
      <c r="B76" s="2">
        <f>IFERROR(__xludf.DUMMYFUNCTION("""COMPUTED_VALUE"""),351.42)</f>
        <v>351.42</v>
      </c>
      <c r="C76" s="3">
        <v>364.736188296549</v>
      </c>
    </row>
    <row r="77">
      <c r="A77" s="1">
        <f>IFERROR(__xludf.DUMMYFUNCTION("""COMPUTED_VALUE"""),45630.66666666667)</f>
        <v>45630.66667</v>
      </c>
      <c r="B77" s="2">
        <f>IFERROR(__xludf.DUMMYFUNCTION("""COMPUTED_VALUE"""),357.93)</f>
        <v>357.93</v>
      </c>
      <c r="C77" s="3">
        <v>366.933837007892</v>
      </c>
    </row>
    <row r="78">
      <c r="A78" s="1">
        <f>IFERROR(__xludf.DUMMYFUNCTION("""COMPUTED_VALUE"""),45631.66666666667)</f>
        <v>45631.66667</v>
      </c>
      <c r="B78" s="2">
        <f>IFERROR(__xludf.DUMMYFUNCTION("""COMPUTED_VALUE"""),369.49)</f>
        <v>369.49</v>
      </c>
      <c r="C78" s="3">
        <v>367.438765112581</v>
      </c>
    </row>
    <row r="79">
      <c r="A79" s="1">
        <f>IFERROR(__xludf.DUMMYFUNCTION("""COMPUTED_VALUE"""),45632.66666666667)</f>
        <v>45632.66667</v>
      </c>
      <c r="B79" s="2">
        <f>IFERROR(__xludf.DUMMYFUNCTION("""COMPUTED_VALUE"""),389.22)</f>
        <v>389.22</v>
      </c>
      <c r="C79" s="3">
        <v>372.390160139522</v>
      </c>
    </row>
    <row r="80">
      <c r="A80" s="1">
        <f>IFERROR(__xludf.DUMMYFUNCTION("""COMPUTED_VALUE"""),45635.66666666667)</f>
        <v>45635.66667</v>
      </c>
      <c r="B80" s="2">
        <f>IFERROR(__xludf.DUMMYFUNCTION("""COMPUTED_VALUE"""),389.79)</f>
        <v>389.79</v>
      </c>
      <c r="C80" s="3">
        <v>374.895479095363</v>
      </c>
    </row>
    <row r="81">
      <c r="A81" s="1">
        <f>IFERROR(__xludf.DUMMYFUNCTION("""COMPUTED_VALUE"""),45636.66666666667)</f>
        <v>45636.66667</v>
      </c>
      <c r="B81" s="2">
        <f>IFERROR(__xludf.DUMMYFUNCTION("""COMPUTED_VALUE"""),400.99)</f>
        <v>400.99</v>
      </c>
      <c r="C81" s="3">
        <v>378.629395058845</v>
      </c>
    </row>
    <row r="82">
      <c r="A82" s="1">
        <f>IFERROR(__xludf.DUMMYFUNCTION("""COMPUTED_VALUE"""),45637.66666666667)</f>
        <v>45637.66667</v>
      </c>
      <c r="B82" s="2">
        <f>IFERROR(__xludf.DUMMYFUNCTION("""COMPUTED_VALUE"""),424.77)</f>
        <v>424.77</v>
      </c>
      <c r="C82" s="3">
        <v>380.421029052489</v>
      </c>
    </row>
    <row r="83">
      <c r="A83" s="1">
        <f>IFERROR(__xludf.DUMMYFUNCTION("""COMPUTED_VALUE"""),45638.66666666667)</f>
        <v>45638.66667</v>
      </c>
      <c r="B83" s="2">
        <f>IFERROR(__xludf.DUMMYFUNCTION("""COMPUTED_VALUE"""),418.1)</f>
        <v>418.1</v>
      </c>
      <c r="C83" s="3">
        <v>380.519942439501</v>
      </c>
    </row>
    <row r="84">
      <c r="A84" s="1">
        <f>IFERROR(__xludf.DUMMYFUNCTION("""COMPUTED_VALUE"""),45639.66666666667)</f>
        <v>45639.66667</v>
      </c>
      <c r="B84" s="2">
        <f>IFERROR(__xludf.DUMMYFUNCTION("""COMPUTED_VALUE"""),436.23)</f>
        <v>436.23</v>
      </c>
      <c r="C84" s="3">
        <v>385.065322748695</v>
      </c>
    </row>
    <row r="85">
      <c r="A85" s="1">
        <f>IFERROR(__xludf.DUMMYFUNCTION("""COMPUTED_VALUE"""),45642.66666666667)</f>
        <v>45642.66667</v>
      </c>
      <c r="B85" s="2">
        <f>IFERROR(__xludf.DUMMYFUNCTION("""COMPUTED_VALUE"""),463.02)</f>
        <v>463.02</v>
      </c>
      <c r="C85" s="3">
        <v>386.3525975515</v>
      </c>
    </row>
    <row r="86">
      <c r="A86" s="1">
        <f>IFERROR(__xludf.DUMMYFUNCTION("""COMPUTED_VALUE"""),45643.66666666667)</f>
        <v>45643.66667</v>
      </c>
      <c r="B86" s="2">
        <f>IFERROR(__xludf.DUMMYFUNCTION("""COMPUTED_VALUE"""),479.86)</f>
        <v>479.86</v>
      </c>
      <c r="C86" s="3">
        <v>389.680498797318</v>
      </c>
    </row>
    <row r="87">
      <c r="A87" s="1">
        <f>IFERROR(__xludf.DUMMYFUNCTION("""COMPUTED_VALUE"""),45644.66666666667)</f>
        <v>45644.66667</v>
      </c>
      <c r="B87" s="2">
        <f>IFERROR(__xludf.DUMMYFUNCTION("""COMPUTED_VALUE"""),440.13)</f>
        <v>440.13</v>
      </c>
      <c r="C87" s="3">
        <v>391.472132790959</v>
      </c>
    </row>
    <row r="88">
      <c r="A88" s="1">
        <f>IFERROR(__xludf.DUMMYFUNCTION("""COMPUTED_VALUE"""),45645.66666666667)</f>
        <v>45645.66667</v>
      </c>
      <c r="B88" s="2">
        <f>IFERROR(__xludf.DUMMYFUNCTION("""COMPUTED_VALUE"""),436.17)</f>
        <v>436.17</v>
      </c>
      <c r="C88" s="3">
        <v>391.571046177977</v>
      </c>
    </row>
    <row r="89">
      <c r="A89" s="1">
        <f>IFERROR(__xludf.DUMMYFUNCTION("""COMPUTED_VALUE"""),45646.66666666667)</f>
        <v>45646.66667</v>
      </c>
      <c r="B89" s="2">
        <f>IFERROR(__xludf.DUMMYFUNCTION("""COMPUTED_VALUE"""),421.06)</f>
        <v>421.06</v>
      </c>
      <c r="C89" s="3">
        <v>396.116426487163</v>
      </c>
    </row>
    <row r="90">
      <c r="A90" s="1">
        <f>IFERROR(__xludf.DUMMYFUNCTION("""COMPUTED_VALUE"""),45649.66666666667)</f>
        <v>45649.66667</v>
      </c>
      <c r="B90" s="2">
        <f>IFERROR(__xludf.DUMMYFUNCTION("""COMPUTED_VALUE"""),430.6)</f>
        <v>430.6</v>
      </c>
      <c r="C90" s="3">
        <v>393.834005578658</v>
      </c>
    </row>
    <row r="91">
      <c r="A91" s="1">
        <f>IFERROR(__xludf.DUMMYFUNCTION("""COMPUTED_VALUE"""),45650.54513888889)</f>
        <v>45650.54514</v>
      </c>
      <c r="B91" s="2">
        <f>IFERROR(__xludf.DUMMYFUNCTION("""COMPUTED_VALUE"""),462.28)</f>
        <v>462.28</v>
      </c>
      <c r="C91" s="3">
        <v>395.972008254024</v>
      </c>
    </row>
    <row r="92">
      <c r="A92" s="1">
        <f>IFERROR(__xludf.DUMMYFUNCTION("""COMPUTED_VALUE"""),45652.66666666667)</f>
        <v>45652.66667</v>
      </c>
      <c r="B92" s="2">
        <f>IFERROR(__xludf.DUMMYFUNCTION("""COMPUTED_VALUE"""),454.13)</f>
        <v>454.13</v>
      </c>
      <c r="C92" s="3">
        <v>395.482758493812</v>
      </c>
    </row>
    <row r="93">
      <c r="A93" s="1">
        <f>IFERROR(__xludf.DUMMYFUNCTION("""COMPUTED_VALUE"""),45653.66666666667)</f>
        <v>45653.66667</v>
      </c>
      <c r="B93" s="2">
        <f>IFERROR(__xludf.DUMMYFUNCTION("""COMPUTED_VALUE"""),431.66)</f>
        <v>431.66</v>
      </c>
      <c r="C93" s="3">
        <v>398.838240232616</v>
      </c>
    </row>
    <row r="94">
      <c r="A94" s="1">
        <f>IFERROR(__xludf.DUMMYFUNCTION("""COMPUTED_VALUE"""),45656.66666666667)</f>
        <v>45656.66667</v>
      </c>
      <c r="B94" s="2">
        <f>IFERROR(__xludf.DUMMYFUNCTION("""COMPUTED_VALUE"""),417.41)</f>
        <v>417.41</v>
      </c>
      <c r="C94" s="3">
        <v>396.555819324074</v>
      </c>
    </row>
    <row r="95">
      <c r="A95" s="1">
        <f>IFERROR(__xludf.DUMMYFUNCTION("""COMPUTED_VALUE"""),45657.66666666667)</f>
        <v>45657.66667</v>
      </c>
      <c r="B95" s="2">
        <f>IFERROR(__xludf.DUMMYFUNCTION("""COMPUTED_VALUE"""),403.84)</f>
        <v>403.84</v>
      </c>
      <c r="C95" s="3">
        <v>398.693821999447</v>
      </c>
    </row>
    <row r="96">
      <c r="A96" s="1">
        <f>IFERROR(__xludf.DUMMYFUNCTION("""COMPUTED_VALUE"""),45659.66666666667)</f>
        <v>45659.66667</v>
      </c>
      <c r="B96" s="2">
        <f>IFERROR(__xludf.DUMMYFUNCTION("""COMPUTED_VALUE"""),379.28)</f>
        <v>379.28</v>
      </c>
      <c r="C96" s="3">
        <v>398.204572239239</v>
      </c>
    </row>
    <row r="97">
      <c r="A97" s="1">
        <f>IFERROR(__xludf.DUMMYFUNCTION("""COMPUTED_VALUE"""),45660.66666666667)</f>
        <v>45660.66667</v>
      </c>
      <c r="B97" s="2">
        <f>IFERROR(__xludf.DUMMYFUNCTION("""COMPUTED_VALUE"""),410.44)</f>
        <v>410.44</v>
      </c>
      <c r="C97" s="3">
        <v>401.560053978035</v>
      </c>
    </row>
    <row r="98">
      <c r="A98" s="1">
        <f>IFERROR(__xludf.DUMMYFUNCTION("""COMPUTED_VALUE"""),45663.66666666667)</f>
        <v>45663.66667</v>
      </c>
      <c r="B98" s="2">
        <f>IFERROR(__xludf.DUMMYFUNCTION("""COMPUTED_VALUE"""),411.05)</f>
        <v>411.05</v>
      </c>
      <c r="C98" s="3">
        <v>395.508932377205</v>
      </c>
    </row>
    <row r="99">
      <c r="A99" s="1">
        <f>IFERROR(__xludf.DUMMYFUNCTION("""COMPUTED_VALUE"""),45664.66666666667)</f>
        <v>45664.66667</v>
      </c>
      <c r="B99" s="2">
        <f>IFERROR(__xludf.DUMMYFUNCTION("""COMPUTED_VALUE"""),394.36)</f>
        <v>394.36</v>
      </c>
      <c r="C99" s="3">
        <v>396.390701488516</v>
      </c>
    </row>
    <row r="100">
      <c r="A100" s="1">
        <f>IFERROR(__xludf.DUMMYFUNCTION("""COMPUTED_VALUE"""),45665.66666666667)</f>
        <v>45665.66667</v>
      </c>
      <c r="B100" s="2">
        <f>IFERROR(__xludf.DUMMYFUNCTION("""COMPUTED_VALUE"""),394.94)</f>
        <v>394.94</v>
      </c>
      <c r="C100" s="3">
        <v>395.73620334765</v>
      </c>
    </row>
    <row r="101">
      <c r="A101" s="1">
        <f>IFERROR(__xludf.DUMMYFUNCTION("""COMPUTED_VALUE"""),45667.66666666667)</f>
        <v>45667.66667</v>
      </c>
      <c r="B101" s="2">
        <f>IFERROR(__xludf.DUMMYFUNCTION("""COMPUTED_VALUE"""),394.74)</f>
        <v>394.74</v>
      </c>
      <c r="C101" s="3">
        <v>395.488232774829</v>
      </c>
    </row>
    <row r="102">
      <c r="A102" s="1">
        <f>IFERROR(__xludf.DUMMYFUNCTION("""COMPUTED_VALUE"""),45670.66666666667)</f>
        <v>45670.66667</v>
      </c>
      <c r="B102" s="2">
        <f>IFERROR(__xludf.DUMMYFUNCTION("""COMPUTED_VALUE"""),403.31)</f>
        <v>403.31</v>
      </c>
      <c r="C102" s="3">
        <v>389.437111173996</v>
      </c>
    </row>
    <row r="103">
      <c r="A103" s="1">
        <f>IFERROR(__xludf.DUMMYFUNCTION("""COMPUTED_VALUE"""),45671.66666666667)</f>
        <v>45671.66667</v>
      </c>
      <c r="B103" s="2">
        <f>IFERROR(__xludf.DUMMYFUNCTION("""COMPUTED_VALUE"""),396.36)</f>
        <v>396.36</v>
      </c>
      <c r="C103" s="3">
        <v>390.318880285315</v>
      </c>
    </row>
    <row r="104">
      <c r="A104" s="1">
        <f>IFERROR(__xludf.DUMMYFUNCTION("""COMPUTED_VALUE"""),45672.66666666667)</f>
        <v>45672.66667</v>
      </c>
      <c r="B104" s="2">
        <f>IFERROR(__xludf.DUMMYFUNCTION("""COMPUTED_VALUE"""),428.22)</f>
        <v>428.22</v>
      </c>
      <c r="C104" s="3">
        <v>389.664382144445</v>
      </c>
    </row>
    <row r="105">
      <c r="A105" s="1">
        <f>IFERROR(__xludf.DUMMYFUNCTION("""COMPUTED_VALUE"""),45673.66666666667)</f>
        <v>45673.66667</v>
      </c>
      <c r="B105" s="2">
        <f>IFERROR(__xludf.DUMMYFUNCTION("""COMPUTED_VALUE"""),413.82)</f>
        <v>413.82</v>
      </c>
      <c r="C105" s="3">
        <v>387.317163396938</v>
      </c>
    </row>
    <row r="106">
      <c r="A106" s="1">
        <f>IFERROR(__xludf.DUMMYFUNCTION("""COMPUTED_VALUE"""),45674.66666666667)</f>
        <v>45674.66667</v>
      </c>
      <c r="B106" s="2">
        <f>IFERROR(__xludf.DUMMYFUNCTION("""COMPUTED_VALUE"""),426.5)</f>
        <v>426.5</v>
      </c>
      <c r="C106" s="3">
        <v>388.58355940312</v>
      </c>
    </row>
    <row r="107">
      <c r="A107" s="1">
        <f>IFERROR(__xludf.DUMMYFUNCTION("""COMPUTED_VALUE"""),45678.66666666667)</f>
        <v>45678.66667</v>
      </c>
      <c r="B107" s="2">
        <f>IFERROR(__xludf.DUMMYFUNCTION("""COMPUTED_VALUE"""),424.07)</f>
        <v>424.07</v>
      </c>
      <c r="C107" s="3">
        <v>380.082798239428</v>
      </c>
    </row>
    <row r="108">
      <c r="A108" s="1">
        <f>IFERROR(__xludf.DUMMYFUNCTION("""COMPUTED_VALUE"""),45679.66666666667)</f>
        <v>45679.66667</v>
      </c>
      <c r="B108" s="2">
        <f>IFERROR(__xludf.DUMMYFUNCTION("""COMPUTED_VALUE"""),415.11)</f>
        <v>415.11</v>
      </c>
      <c r="C108" s="3">
        <v>378.595447930011</v>
      </c>
    </row>
    <row r="109">
      <c r="A109" s="1">
        <f>IFERROR(__xludf.DUMMYFUNCTION("""COMPUTED_VALUE"""),45680.66666666667)</f>
        <v>45680.66667</v>
      </c>
      <c r="B109" s="2">
        <f>IFERROR(__xludf.DUMMYFUNCTION("""COMPUTED_VALUE"""),412.38)</f>
        <v>412.38</v>
      </c>
      <c r="C109" s="3">
        <v>375.415377013966</v>
      </c>
    </row>
    <row r="110">
      <c r="A110" s="1">
        <f>IFERROR(__xludf.DUMMYFUNCTION("""COMPUTED_VALUE"""),45681.66666666667)</f>
        <v>45681.66667</v>
      </c>
      <c r="B110" s="2">
        <f>IFERROR(__xludf.DUMMYFUNCTION("""COMPUTED_VALUE"""),406.58)</f>
        <v>406.58</v>
      </c>
      <c r="C110" s="3">
        <v>376.681773020154</v>
      </c>
    </row>
    <row r="111">
      <c r="A111" s="1">
        <f>IFERROR(__xludf.DUMMYFUNCTION("""COMPUTED_VALUE"""),45684.66666666667)</f>
        <v>45684.66667</v>
      </c>
      <c r="B111" s="2">
        <f>IFERROR(__xludf.DUMMYFUNCTION("""COMPUTED_VALUE"""),397.15)</f>
        <v>397.15</v>
      </c>
      <c r="C111" s="3">
        <v>368.132094913719</v>
      </c>
    </row>
    <row r="112">
      <c r="A112" s="1">
        <f>IFERROR(__xludf.DUMMYFUNCTION("""COMPUTED_VALUE"""),45685.66666666667)</f>
        <v>45685.66667</v>
      </c>
      <c r="B112" s="2">
        <f>IFERROR(__xludf.DUMMYFUNCTION("""COMPUTED_VALUE"""),398.09)</f>
        <v>398.09</v>
      </c>
      <c r="C112" s="3">
        <v>368.181011856468</v>
      </c>
    </row>
    <row r="113">
      <c r="A113" s="1">
        <f>IFERROR(__xludf.DUMMYFUNCTION("""COMPUTED_VALUE"""),45686.66666666667)</f>
        <v>45686.66667</v>
      </c>
      <c r="B113" s="2">
        <f>IFERROR(__xludf.DUMMYFUNCTION("""COMPUTED_VALUE"""),389.1)</f>
        <v>389.1</v>
      </c>
      <c r="C113" s="3">
        <v>366.693661547054</v>
      </c>
    </row>
    <row r="114">
      <c r="A114" s="1">
        <f>IFERROR(__xludf.DUMMYFUNCTION("""COMPUTED_VALUE"""),45687.66666666667)</f>
        <v>45687.66667</v>
      </c>
      <c r="B114" s="2">
        <f>IFERROR(__xludf.DUMMYFUNCTION("""COMPUTED_VALUE"""),400.28)</f>
        <v>400.28</v>
      </c>
      <c r="C114" s="3">
        <v>363.513575986093</v>
      </c>
    </row>
    <row r="115">
      <c r="A115" s="1">
        <f>IFERROR(__xludf.DUMMYFUNCTION("""COMPUTED_VALUE"""),45688.66666666667)</f>
        <v>45688.66667</v>
      </c>
      <c r="B115" s="2">
        <f>IFERROR(__xludf.DUMMYFUNCTION("""COMPUTED_VALUE"""),404.6)</f>
        <v>404.6</v>
      </c>
      <c r="C115" s="3">
        <v>364.779957347334</v>
      </c>
    </row>
    <row r="116">
      <c r="A116" s="1">
        <f>IFERROR(__xludf.DUMMYFUNCTION("""COMPUTED_VALUE"""),45691.66666666667)</f>
        <v>45691.66667</v>
      </c>
      <c r="B116" s="2">
        <f>IFERROR(__xludf.DUMMYFUNCTION("""COMPUTED_VALUE"""),383.68)</f>
        <v>383.68</v>
      </c>
      <c r="C116" s="3">
        <v>356.230235306234</v>
      </c>
    </row>
    <row r="117">
      <c r="A117" s="1">
        <f>IFERROR(__xludf.DUMMYFUNCTION("""COMPUTED_VALUE"""),45692.66666666667)</f>
        <v>45692.66667</v>
      </c>
      <c r="B117" s="2">
        <f>IFERROR(__xludf.DUMMYFUNCTION("""COMPUTED_VALUE"""),392.21)</f>
        <v>392.21</v>
      </c>
      <c r="C117" s="3">
        <v>356.279137604073</v>
      </c>
    </row>
    <row r="118">
      <c r="A118" s="1">
        <f>IFERROR(__xludf.DUMMYFUNCTION("""COMPUTED_VALUE"""),45693.66666666667)</f>
        <v>45693.66667</v>
      </c>
      <c r="B118" s="2">
        <f>IFERROR(__xludf.DUMMYFUNCTION("""COMPUTED_VALUE"""),378.17)</f>
        <v>378.17</v>
      </c>
      <c r="C118" s="3">
        <v>354.791772649776</v>
      </c>
    </row>
    <row r="119">
      <c r="A119" s="1">
        <f>IFERROR(__xludf.DUMMYFUNCTION("""COMPUTED_VALUE"""),45694.66666666667)</f>
        <v>45694.66667</v>
      </c>
      <c r="B119" s="2">
        <f>IFERROR(__xludf.DUMMYFUNCTION("""COMPUTED_VALUE"""),374.32)</f>
        <v>374.32</v>
      </c>
      <c r="C119" s="3">
        <v>351.611687088811</v>
      </c>
    </row>
    <row r="120">
      <c r="A120" s="1">
        <f>IFERROR(__xludf.DUMMYFUNCTION("""COMPUTED_VALUE"""),45695.66666666667)</f>
        <v>45695.66667</v>
      </c>
      <c r="B120" s="2">
        <f>IFERROR(__xludf.DUMMYFUNCTION("""COMPUTED_VALUE"""),361.62)</f>
        <v>361.62</v>
      </c>
      <c r="C120" s="3">
        <v>352.878068450058</v>
      </c>
    </row>
    <row r="121">
      <c r="A121" s="1">
        <f>IFERROR(__xludf.DUMMYFUNCTION("""COMPUTED_VALUE"""),45698.66666666667)</f>
        <v>45698.66667</v>
      </c>
      <c r="B121" s="2">
        <f>IFERROR(__xludf.DUMMYFUNCTION("""COMPUTED_VALUE"""),350.73)</f>
        <v>350.73</v>
      </c>
      <c r="C121" s="3">
        <v>344.328346408947</v>
      </c>
    </row>
    <row r="122">
      <c r="A122" s="1">
        <f>IFERROR(__xludf.DUMMYFUNCTION("""COMPUTED_VALUE"""),45699.66666666667)</f>
        <v>45699.66667</v>
      </c>
      <c r="B122" s="2">
        <f>IFERROR(__xludf.DUMMYFUNCTION("""COMPUTED_VALUE"""),328.5)</f>
        <v>328.5</v>
      </c>
      <c r="C122" s="3">
        <v>344.377248700421</v>
      </c>
    </row>
    <row r="123">
      <c r="A123" s="1">
        <f>IFERROR(__xludf.DUMMYFUNCTION("""COMPUTED_VALUE"""),45700.66666666667)</f>
        <v>45700.66667</v>
      </c>
      <c r="B123" s="2">
        <f>IFERROR(__xludf.DUMMYFUNCTION("""COMPUTED_VALUE"""),336.51)</f>
        <v>336.51</v>
      </c>
      <c r="C123" s="3">
        <v>342.889883739737</v>
      </c>
    </row>
    <row r="124">
      <c r="A124" s="1">
        <f>IFERROR(__xludf.DUMMYFUNCTION("""COMPUTED_VALUE"""),45701.66666666667)</f>
        <v>45701.66667</v>
      </c>
      <c r="B124" s="2">
        <f>IFERROR(__xludf.DUMMYFUNCTION("""COMPUTED_VALUE"""),355.94)</f>
        <v>355.94</v>
      </c>
      <c r="C124" s="3">
        <v>339.709798172395</v>
      </c>
    </row>
    <row r="125">
      <c r="A125" s="1">
        <f>IFERROR(__xludf.DUMMYFUNCTION("""COMPUTED_VALUE"""),45702.66666666667)</f>
        <v>45702.66667</v>
      </c>
      <c r="B125" s="2">
        <f>IFERROR(__xludf.DUMMYFUNCTION("""COMPUTED_VALUE"""),355.84)</f>
        <v>355.84</v>
      </c>
      <c r="C125" s="3">
        <v>340.976179527269</v>
      </c>
    </row>
    <row r="126">
      <c r="A126" s="1">
        <f>IFERROR(__xludf.DUMMYFUNCTION("""COMPUTED_VALUE"""),45706.66666666667)</f>
        <v>45706.66667</v>
      </c>
      <c r="B126" s="2">
        <f>IFERROR(__xludf.DUMMYFUNCTION("""COMPUTED_VALUE"""),354.11)</f>
        <v>354.11</v>
      </c>
      <c r="C126" s="3">
        <v>332.475359758472</v>
      </c>
    </row>
    <row r="127">
      <c r="A127" s="1">
        <f>IFERROR(__xludf.DUMMYFUNCTION("""COMPUTED_VALUE"""),45707.66666666667)</f>
        <v>45707.66667</v>
      </c>
      <c r="B127" s="2">
        <f>IFERROR(__xludf.DUMMYFUNCTION("""COMPUTED_VALUE"""),360.56)</f>
        <v>360.56</v>
      </c>
      <c r="C127" s="3">
        <v>330.987994797778</v>
      </c>
    </row>
    <row r="128">
      <c r="A128" s="1">
        <f>IFERROR(__xludf.DUMMYFUNCTION("""COMPUTED_VALUE"""),45708.66666666667)</f>
        <v>45708.66667</v>
      </c>
      <c r="B128" s="2">
        <f>IFERROR(__xludf.DUMMYFUNCTION("""COMPUTED_VALUE"""),354.4)</f>
        <v>354.4</v>
      </c>
      <c r="C128" s="3">
        <v>327.807909230422</v>
      </c>
    </row>
    <row r="129">
      <c r="A129" s="1">
        <f>IFERROR(__xludf.DUMMYFUNCTION("""COMPUTED_VALUE"""),45709.66666666667)</f>
        <v>45709.66667</v>
      </c>
      <c r="B129" s="2">
        <f>IFERROR(__xludf.DUMMYFUNCTION("""COMPUTED_VALUE"""),337.8)</f>
        <v>337.8</v>
      </c>
      <c r="C129" s="3">
        <v>329.074290585282</v>
      </c>
    </row>
    <row r="130">
      <c r="A130" s="1">
        <f>IFERROR(__xludf.DUMMYFUNCTION("""COMPUTED_VALUE"""),45712.66666666667)</f>
        <v>45712.66667</v>
      </c>
      <c r="B130" s="2">
        <f>IFERROR(__xludf.DUMMYFUNCTION("""COMPUTED_VALUE"""),330.53)</f>
        <v>330.53</v>
      </c>
      <c r="C130" s="3">
        <v>320.524568509726</v>
      </c>
    </row>
    <row r="131">
      <c r="A131" s="1">
        <f>IFERROR(__xludf.DUMMYFUNCTION("""COMPUTED_VALUE"""),45713.66666666667)</f>
        <v>45713.66667</v>
      </c>
      <c r="B131" s="2">
        <f>IFERROR(__xludf.DUMMYFUNCTION("""COMPUTED_VALUE"""),302.8)</f>
        <v>302.8</v>
      </c>
      <c r="C131" s="3">
        <v>320.573470796126</v>
      </c>
    </row>
    <row r="132">
      <c r="A132" s="1">
        <f>IFERROR(__xludf.DUMMYFUNCTION("""COMPUTED_VALUE"""),45714.66666666667)</f>
        <v>45714.66667</v>
      </c>
      <c r="B132" s="2">
        <f>IFERROR(__xludf.DUMMYFUNCTION("""COMPUTED_VALUE"""),290.8)</f>
        <v>290.8</v>
      </c>
      <c r="C132" s="3">
        <v>319.086105830322</v>
      </c>
    </row>
    <row r="133">
      <c r="A133" s="1">
        <f>IFERROR(__xludf.DUMMYFUNCTION("""COMPUTED_VALUE"""),45715.66666666667)</f>
        <v>45715.66667</v>
      </c>
      <c r="B133" s="2">
        <f>IFERROR(__xludf.DUMMYFUNCTION("""COMPUTED_VALUE"""),281.95)</f>
        <v>281.95</v>
      </c>
      <c r="C133" s="3">
        <v>315.906020257899</v>
      </c>
    </row>
    <row r="134">
      <c r="A134" s="1">
        <f>IFERROR(__xludf.DUMMYFUNCTION("""COMPUTED_VALUE"""),45716.66666666667)</f>
        <v>45716.66667</v>
      </c>
      <c r="B134" s="2">
        <f>IFERROR(__xludf.DUMMYFUNCTION("""COMPUTED_VALUE"""),292.98)</f>
        <v>292.98</v>
      </c>
      <c r="C134" s="3">
        <v>317.172401607649</v>
      </c>
    </row>
    <row r="135">
      <c r="A135" s="1">
        <f>IFERROR(__xludf.DUMMYFUNCTION("""COMPUTED_VALUE"""),45719.66666666667)</f>
        <v>45719.66667</v>
      </c>
      <c r="B135" s="2">
        <f>IFERROR(__xludf.DUMMYFUNCTION("""COMPUTED_VALUE"""),284.65)</f>
        <v>284.65</v>
      </c>
      <c r="C135" s="3">
        <v>308.622679532114</v>
      </c>
    </row>
    <row r="136">
      <c r="A136" s="1">
        <f>IFERROR(__xludf.DUMMYFUNCTION("""COMPUTED_VALUE"""),45720.66666666667)</f>
        <v>45720.66667</v>
      </c>
      <c r="B136" s="2">
        <f>IFERROR(__xludf.DUMMYFUNCTION("""COMPUTED_VALUE"""),272.04)</f>
        <v>272.04</v>
      </c>
      <c r="C136" s="3">
        <v>308.671581818457</v>
      </c>
    </row>
    <row r="137">
      <c r="A137" s="1">
        <f>IFERROR(__xludf.DUMMYFUNCTION("""COMPUTED_VALUE"""),45721.66666666667)</f>
        <v>45721.66667</v>
      </c>
      <c r="B137" s="2">
        <f>IFERROR(__xludf.DUMMYFUNCTION("""COMPUTED_VALUE"""),279.1)</f>
        <v>279.1</v>
      </c>
      <c r="C137" s="3">
        <v>307.184216852681</v>
      </c>
    </row>
    <row r="138">
      <c r="A138" s="1">
        <f>IFERROR(__xludf.DUMMYFUNCTION("""COMPUTED_VALUE"""),45722.66666666667)</f>
        <v>45722.66667</v>
      </c>
      <c r="B138" s="2">
        <f>IFERROR(__xludf.DUMMYFUNCTION("""COMPUTED_VALUE"""),263.45)</f>
        <v>263.45</v>
      </c>
      <c r="C138" s="3">
        <v>304.004142609525</v>
      </c>
    </row>
    <row r="139">
      <c r="A139" s="1">
        <f>IFERROR(__xludf.DUMMYFUNCTION("""COMPUTED_VALUE"""),45723.66666666667)</f>
        <v>45723.66667</v>
      </c>
      <c r="B139" s="2">
        <f>IFERROR(__xludf.DUMMYFUNCTION("""COMPUTED_VALUE"""),262.67)</f>
        <v>262.67</v>
      </c>
      <c r="C139" s="3">
        <v>305.270535288563</v>
      </c>
    </row>
    <row r="140">
      <c r="A140" s="1">
        <f>IFERROR(__xludf.DUMMYFUNCTION("""COMPUTED_VALUE"""),45726.66666666667)</f>
        <v>45726.66667</v>
      </c>
      <c r="B140" s="2">
        <f>IFERROR(__xludf.DUMMYFUNCTION("""COMPUTED_VALUE"""),222.15)</f>
        <v>222.15</v>
      </c>
      <c r="C140" s="3">
        <v>296.720847200869</v>
      </c>
    </row>
    <row r="141">
      <c r="A141" s="1">
        <f>IFERROR(__xludf.DUMMYFUNCTION("""COMPUTED_VALUE"""),45727.66666666667)</f>
        <v>45727.66667</v>
      </c>
      <c r="B141" s="2">
        <f>IFERROR(__xludf.DUMMYFUNCTION("""COMPUTED_VALUE"""),230.58)</f>
        <v>230.58</v>
      </c>
      <c r="C141" s="3">
        <v>296.769760816503</v>
      </c>
    </row>
    <row r="142">
      <c r="A142" s="1">
        <f>IFERROR(__xludf.DUMMYFUNCTION("""COMPUTED_VALUE"""),45728.66666666667)</f>
        <v>45728.66667</v>
      </c>
      <c r="B142" s="2">
        <f>IFERROR(__xludf.DUMMYFUNCTION("""COMPUTED_VALUE"""),248.09)</f>
        <v>248.09</v>
      </c>
      <c r="C142" s="3">
        <v>295.282407179998</v>
      </c>
    </row>
    <row r="143">
      <c r="A143" s="1">
        <f>IFERROR(__xludf.DUMMYFUNCTION("""COMPUTED_VALUE"""),45729.66666666667)</f>
        <v>45729.66667</v>
      </c>
      <c r="B143" s="2">
        <f>IFERROR(__xludf.DUMMYFUNCTION("""COMPUTED_VALUE"""),240.68)</f>
        <v>240.68</v>
      </c>
      <c r="C143" s="3">
        <v>292.102332936854</v>
      </c>
    </row>
    <row r="144">
      <c r="A144" s="1">
        <f>IFERROR(__xludf.DUMMYFUNCTION("""COMPUTED_VALUE"""),45730.66666666667)</f>
        <v>45730.66667</v>
      </c>
      <c r="B144" s="2">
        <f>IFERROR(__xludf.DUMMYFUNCTION("""COMPUTED_VALUE"""),249.98)</f>
        <v>249.98</v>
      </c>
      <c r="C144" s="3">
        <v>293.368725615901</v>
      </c>
    </row>
    <row r="145">
      <c r="A145" s="1">
        <f>IFERROR(__xludf.DUMMYFUNCTION("""COMPUTED_VALUE"""),45733.66666666667)</f>
        <v>45733.66667</v>
      </c>
      <c r="B145" s="2">
        <f>IFERROR(__xludf.DUMMYFUNCTION("""COMPUTED_VALUE"""),238.01)</f>
        <v>238.01</v>
      </c>
      <c r="C145" s="3">
        <v>284.81903752817</v>
      </c>
    </row>
    <row r="146">
      <c r="A146" s="1">
        <f>IFERROR(__xludf.DUMMYFUNCTION("""COMPUTED_VALUE"""),45734.66666666667)</f>
        <v>45734.66667</v>
      </c>
      <c r="B146" s="2">
        <f>IFERROR(__xludf.DUMMYFUNCTION("""COMPUTED_VALUE"""),225.31)</f>
        <v>225.31</v>
      </c>
      <c r="C146" s="3">
        <v>285.640679913481</v>
      </c>
    </row>
    <row r="147">
      <c r="A147" s="1">
        <f>IFERROR(__xludf.DUMMYFUNCTION("""COMPUTED_VALUE"""),45735.66666666667)</f>
        <v>45735.66667</v>
      </c>
      <c r="B147" s="2">
        <f>IFERROR(__xludf.DUMMYFUNCTION("""COMPUTED_VALUE"""),235.86)</f>
        <v>235.86</v>
      </c>
      <c r="C147" s="3">
        <v>284.926055046626</v>
      </c>
    </row>
    <row r="148">
      <c r="A148" s="1">
        <f>IFERROR(__xludf.DUMMYFUNCTION("""COMPUTED_VALUE"""),45736.66666666667)</f>
        <v>45736.66667</v>
      </c>
      <c r="B148" s="2">
        <f>IFERROR(__xludf.DUMMYFUNCTION("""COMPUTED_VALUE"""),236.26)</f>
        <v>236.26</v>
      </c>
      <c r="C148" s="3">
        <v>282.518709573134</v>
      </c>
    </row>
    <row r="149">
      <c r="A149" s="1">
        <f>IFERROR(__xludf.DUMMYFUNCTION("""COMPUTED_VALUE"""),45737.66666666667)</f>
        <v>45737.66667</v>
      </c>
      <c r="B149" s="2">
        <f>IFERROR(__xludf.DUMMYFUNCTION("""COMPUTED_VALUE"""),248.71)</f>
        <v>248.71</v>
      </c>
      <c r="C149" s="3">
        <v>284.557831021832</v>
      </c>
    </row>
    <row r="150">
      <c r="A150" s="1">
        <f>IFERROR(__xludf.DUMMYFUNCTION("""COMPUTED_VALUE"""),45740.66666666667)</f>
        <v>45740.66667</v>
      </c>
      <c r="B150" s="2">
        <f>IFERROR(__xludf.DUMMYFUNCTION("""COMPUTED_VALUE"""),278.39)</f>
        <v>278.39</v>
      </c>
      <c r="C150" s="3">
        <v>278.326329243055</v>
      </c>
    </row>
    <row r="151">
      <c r="A151" s="1">
        <f>IFERROR(__xludf.DUMMYFUNCTION("""COMPUTED_VALUE"""),45741.66666666667)</f>
        <v>45741.66667</v>
      </c>
      <c r="B151" s="2">
        <f>IFERROR(__xludf.DUMMYFUNCTION("""COMPUTED_VALUE"""),288.14)</f>
        <v>288.14</v>
      </c>
      <c r="C151" s="3">
        <v>279.147971628374</v>
      </c>
    </row>
    <row r="152">
      <c r="A152" s="1">
        <f>IFERROR(__xludf.DUMMYFUNCTION("""COMPUTED_VALUE"""),45742.66666666667)</f>
        <v>45742.66667</v>
      </c>
      <c r="B152" s="2">
        <f>IFERROR(__xludf.DUMMYFUNCTION("""COMPUTED_VALUE"""),272.06)</f>
        <v>272.06</v>
      </c>
      <c r="C152" s="3">
        <v>278.433346761518</v>
      </c>
    </row>
    <row r="153">
      <c r="A153" s="1">
        <f>IFERROR(__xludf.DUMMYFUNCTION("""COMPUTED_VALUE"""),45743.66666666667)</f>
        <v>45743.66667</v>
      </c>
      <c r="B153" s="2">
        <f>IFERROR(__xludf.DUMMYFUNCTION("""COMPUTED_VALUE"""),273.13)</f>
        <v>273.13</v>
      </c>
      <c r="C153" s="3">
        <v>276.907817784587</v>
      </c>
    </row>
    <row r="154">
      <c r="A154" s="1">
        <f>IFERROR(__xludf.DUMMYFUNCTION("""COMPUTED_VALUE"""),45744.66666666667)</f>
        <v>45744.66667</v>
      </c>
      <c r="B154" s="2">
        <f>IFERROR(__xludf.DUMMYFUNCTION("""COMPUTED_VALUE"""),263.55)</f>
        <v>263.55</v>
      </c>
      <c r="C154" s="3">
        <v>279.828755729896</v>
      </c>
    </row>
    <row r="155">
      <c r="A155" s="1">
        <f>IFERROR(__xludf.DUMMYFUNCTION("""COMPUTED_VALUE"""),45747.66666666667)</f>
        <v>45747.66667</v>
      </c>
      <c r="B155" s="2">
        <f>IFERROR(__xludf.DUMMYFUNCTION("""COMPUTED_VALUE"""),259.16)</f>
        <v>259.16</v>
      </c>
      <c r="C155" s="3">
        <v>276.242703440847</v>
      </c>
    </row>
    <row r="156">
      <c r="A156" s="1">
        <f>IFERROR(__xludf.DUMMYFUNCTION("""COMPUTED_VALUE"""),45748.66666666667)</f>
        <v>45748.66667</v>
      </c>
      <c r="B156" s="2">
        <f>IFERROR(__xludf.DUMMYFUNCTION("""COMPUTED_VALUE"""),268.46)</f>
        <v>268.46</v>
      </c>
      <c r="C156" s="3">
        <v>277.946162322696</v>
      </c>
    </row>
    <row r="157">
      <c r="A157" s="1">
        <f>IFERROR(__xludf.DUMMYFUNCTION("""COMPUTED_VALUE"""),45749.66666666667)</f>
        <v>45749.66667</v>
      </c>
      <c r="B157" s="2">
        <f>IFERROR(__xludf.DUMMYFUNCTION("""COMPUTED_VALUE"""),282.76)</f>
        <v>282.76</v>
      </c>
      <c r="C157" s="3">
        <v>278.113353952409</v>
      </c>
    </row>
    <row r="158">
      <c r="A158" s="1">
        <f>IFERROR(__xludf.DUMMYFUNCTION("""COMPUTED_VALUE"""),45750.66666666667)</f>
        <v>45750.66667</v>
      </c>
      <c r="B158" s="2">
        <f>IFERROR(__xludf.DUMMYFUNCTION("""COMPUTED_VALUE"""),267.28)</f>
        <v>267.28</v>
      </c>
      <c r="C158" s="3">
        <v>276.58782497547</v>
      </c>
    </row>
    <row r="159">
      <c r="A159" s="1">
        <f>IFERROR(__xludf.DUMMYFUNCTION("""COMPUTED_VALUE"""),45751.66666666667)</f>
        <v>45751.66667</v>
      </c>
      <c r="B159" s="2">
        <f>IFERROR(__xludf.DUMMYFUNCTION("""COMPUTED_VALUE"""),239.43)</f>
        <v>239.43</v>
      </c>
      <c r="C159" s="3">
        <v>279.508762920785</v>
      </c>
    </row>
    <row r="160">
      <c r="A160" s="1">
        <f>IFERROR(__xludf.DUMMYFUNCTION("""COMPUTED_VALUE"""),45754.66666666667)</f>
        <v>45754.66667</v>
      </c>
      <c r="B160" s="2">
        <f>IFERROR(__xludf.DUMMYFUNCTION("""COMPUTED_VALUE"""),233.29)</f>
        <v>233.29</v>
      </c>
      <c r="C160" s="3">
        <v>275.922710631723</v>
      </c>
    </row>
    <row r="161">
      <c r="A161" s="1">
        <f>IFERROR(__xludf.DUMMYFUNCTION("""COMPUTED_VALUE"""),45755.66666666667)</f>
        <v>45755.66667</v>
      </c>
      <c r="B161" s="2">
        <f>IFERROR(__xludf.DUMMYFUNCTION("""COMPUTED_VALUE"""),221.86)</f>
        <v>221.86</v>
      </c>
      <c r="C161" s="3">
        <v>278.128920548272</v>
      </c>
    </row>
    <row r="162">
      <c r="A162" s="1">
        <f>IFERROR(__xludf.DUMMYFUNCTION("""COMPUTED_VALUE"""),45756.66666666667)</f>
        <v>45756.66667</v>
      </c>
      <c r="B162" s="2">
        <f>IFERROR(__xludf.DUMMYFUNCTION("""COMPUTED_VALUE"""),272.2)</f>
        <v>272.2</v>
      </c>
      <c r="C162" s="3">
        <v>278.798863212653</v>
      </c>
    </row>
    <row r="163">
      <c r="A163" s="1">
        <f>IFERROR(__xludf.DUMMYFUNCTION("""COMPUTED_VALUE"""),45757.66666666667)</f>
        <v>45757.66667</v>
      </c>
      <c r="B163" s="2">
        <f>IFERROR(__xludf.DUMMYFUNCTION("""COMPUTED_VALUE"""),252.4)</f>
        <v>252.4</v>
      </c>
      <c r="C163" s="3">
        <v>277.776085270407</v>
      </c>
    </row>
    <row r="164">
      <c r="A164" s="1">
        <f>IFERROR(__xludf.DUMMYFUNCTION("""COMPUTED_VALUE"""),45758.66666666667)</f>
        <v>45758.66667</v>
      </c>
      <c r="B164" s="2">
        <f>IFERROR(__xludf.DUMMYFUNCTION("""COMPUTED_VALUE"""),252.31)</f>
        <v>252.31</v>
      </c>
      <c r="C164" s="3">
        <v>281.199774250345</v>
      </c>
    </row>
    <row r="165">
      <c r="A165" s="1">
        <f>IFERROR(__xludf.DUMMYFUNCTION("""COMPUTED_VALUE"""),45761.66666666667)</f>
        <v>45761.66667</v>
      </c>
      <c r="B165" s="2">
        <f>IFERROR(__xludf.DUMMYFUNCTION("""COMPUTED_VALUE"""),252.35)</f>
        <v>252.35</v>
      </c>
      <c r="C165" s="3">
        <v>279.121975065364</v>
      </c>
    </row>
    <row r="166">
      <c r="A166" s="1">
        <f>IFERROR(__xludf.DUMMYFUNCTION("""COMPUTED_VALUE"""),45762.66666666667)</f>
        <v>45762.66667</v>
      </c>
      <c r="B166" s="2">
        <f>IFERROR(__xludf.DUMMYFUNCTION("""COMPUTED_VALUE"""),254.11)</f>
        <v>254.11</v>
      </c>
      <c r="C166" s="3">
        <v>281.328184981928</v>
      </c>
    </row>
    <row r="167">
      <c r="A167" s="1">
        <f>IFERROR(__xludf.DUMMYFUNCTION("""COMPUTED_VALUE"""),45763.66666666667)</f>
        <v>45763.66667</v>
      </c>
      <c r="B167" s="2">
        <f>IFERROR(__xludf.DUMMYFUNCTION("""COMPUTED_VALUE"""),241.55)</f>
        <v>241.55</v>
      </c>
      <c r="C167" s="3">
        <v>281.998127646317</v>
      </c>
    </row>
    <row r="168">
      <c r="A168" s="1">
        <f>IFERROR(__xludf.DUMMYFUNCTION("""COMPUTED_VALUE"""),45764.66666666667)</f>
        <v>45764.66667</v>
      </c>
      <c r="B168" s="2">
        <f>IFERROR(__xludf.DUMMYFUNCTION("""COMPUTED_VALUE"""),241.37)</f>
        <v>241.37</v>
      </c>
      <c r="C168" s="3">
        <v>280.975349704066</v>
      </c>
    </row>
    <row r="169">
      <c r="A169" s="1">
        <f>IFERROR(__xludf.DUMMYFUNCTION("""COMPUTED_VALUE"""),45768.66666666667)</f>
        <v>45768.66667</v>
      </c>
      <c r="B169" s="2">
        <f>IFERROR(__xludf.DUMMYFUNCTION("""COMPUTED_VALUE"""),227.5)</f>
        <v>227.5</v>
      </c>
      <c r="C169" s="3">
        <v>282.326728459204</v>
      </c>
    </row>
    <row r="170">
      <c r="A170" s="1">
        <f>IFERROR(__xludf.DUMMYFUNCTION("""COMPUTED_VALUE"""),45769.66666666667)</f>
        <v>45769.66667</v>
      </c>
      <c r="B170" s="2">
        <f>IFERROR(__xludf.DUMMYFUNCTION("""COMPUTED_VALUE"""),237.97)</f>
        <v>237.97</v>
      </c>
      <c r="C170" s="3">
        <v>284.534310615799</v>
      </c>
    </row>
    <row r="171">
      <c r="A171" s="1">
        <f>IFERROR(__xludf.DUMMYFUNCTION("""COMPUTED_VALUE"""),45770.66666666667)</f>
        <v>45770.66667</v>
      </c>
      <c r="B171" s="2">
        <f>IFERROR(__xludf.DUMMYFUNCTION("""COMPUTED_VALUE"""),250.74)</f>
        <v>250.74</v>
      </c>
      <c r="C171" s="3">
        <v>285.205625520251</v>
      </c>
    </row>
    <row r="172">
      <c r="A172" s="1">
        <f>IFERROR(__xludf.DUMMYFUNCTION("""COMPUTED_VALUE"""),45771.66666666667)</f>
        <v>45771.66667</v>
      </c>
      <c r="B172" s="2">
        <f>IFERROR(__xludf.DUMMYFUNCTION("""COMPUTED_VALUE"""),259.51)</f>
        <v>259.51</v>
      </c>
      <c r="C172" s="3">
        <v>284.184219818047</v>
      </c>
    </row>
    <row r="173">
      <c r="A173" s="1">
        <f>IFERROR(__xludf.DUMMYFUNCTION("""COMPUTED_VALUE"""),45772.66666666667)</f>
        <v>45772.66667</v>
      </c>
      <c r="B173" s="2">
        <f>IFERROR(__xludf.DUMMYFUNCTION("""COMPUTED_VALUE"""),284.95)</f>
        <v>284.95</v>
      </c>
      <c r="C173" s="3">
        <v>287.609281038065</v>
      </c>
    </row>
    <row r="174">
      <c r="A174" s="1">
        <f>IFERROR(__xludf.DUMMYFUNCTION("""COMPUTED_VALUE"""),45775.66666666667)</f>
        <v>45775.66667</v>
      </c>
      <c r="B174" s="2">
        <f>IFERROR(__xludf.DUMMYFUNCTION("""COMPUTED_VALUE"""),285.88)</f>
        <v>285.88</v>
      </c>
      <c r="C174" s="3">
        <v>285.535598573188</v>
      </c>
    </row>
    <row r="175">
      <c r="A175" s="1">
        <f>IFERROR(__xludf.DUMMYFUNCTION("""COMPUTED_VALUE"""),45776.66666666667)</f>
        <v>45776.66667</v>
      </c>
      <c r="B175" s="2">
        <f>IFERROR(__xludf.DUMMYFUNCTION("""COMPUTED_VALUE"""),292.03)</f>
        <v>292.03</v>
      </c>
      <c r="C175" s="3">
        <v>287.743180729792</v>
      </c>
    </row>
    <row r="176">
      <c r="A176" s="1">
        <f>IFERROR(__xludf.DUMMYFUNCTION("""COMPUTED_VALUE"""),45777.66666666667)</f>
        <v>45777.66667</v>
      </c>
      <c r="B176" s="2">
        <f>IFERROR(__xludf.DUMMYFUNCTION("""COMPUTED_VALUE"""),282.16)</f>
        <v>282.16</v>
      </c>
      <c r="C176" s="3">
        <v>288.414495634246</v>
      </c>
    </row>
    <row r="177">
      <c r="A177" s="1">
        <f>IFERROR(__xludf.DUMMYFUNCTION("""COMPUTED_VALUE"""),45778.66666666667)</f>
        <v>45778.66667</v>
      </c>
      <c r="B177" s="2">
        <f>IFERROR(__xludf.DUMMYFUNCTION("""COMPUTED_VALUE"""),280.52)</f>
        <v>280.52</v>
      </c>
      <c r="C177" s="3">
        <v>287.39308993187</v>
      </c>
    </row>
    <row r="178">
      <c r="A178" s="1">
        <f>IFERROR(__xludf.DUMMYFUNCTION("""COMPUTED_VALUE"""),45779.66666666667)</f>
        <v>45779.66667</v>
      </c>
      <c r="B178" s="2">
        <f>IFERROR(__xludf.DUMMYFUNCTION("""COMPUTED_VALUE"""),287.21)</f>
        <v>287.21</v>
      </c>
      <c r="C178" s="3">
        <v>290.818151151736</v>
      </c>
    </row>
    <row r="179">
      <c r="A179" s="1">
        <f>IFERROR(__xludf.DUMMYFUNCTION("""COMPUTED_VALUE"""),45782.66666666667)</f>
        <v>45782.66667</v>
      </c>
      <c r="B179" s="2">
        <f>IFERROR(__xludf.DUMMYFUNCTION("""COMPUTED_VALUE"""),280.26)</f>
        <v>280.26</v>
      </c>
      <c r="C179" s="3">
        <v>288.744468686372</v>
      </c>
    </row>
    <row r="180">
      <c r="A180" s="1">
        <f>IFERROR(__xludf.DUMMYFUNCTION("""COMPUTED_VALUE"""),45783.66666666667)</f>
        <v>45783.66667</v>
      </c>
      <c r="B180" s="2">
        <f>IFERROR(__xludf.DUMMYFUNCTION("""COMPUTED_VALUE"""),275.35)</f>
        <v>275.35</v>
      </c>
      <c r="C180" s="3">
        <v>290.952050842836</v>
      </c>
    </row>
    <row r="181">
      <c r="A181" s="1">
        <f>IFERROR(__xludf.DUMMYFUNCTION("""COMPUTED_VALUE"""),45784.66666666667)</f>
        <v>45784.66667</v>
      </c>
      <c r="B181" s="2">
        <f>IFERROR(__xludf.DUMMYFUNCTION("""COMPUTED_VALUE"""),276.22)</f>
        <v>276.22</v>
      </c>
      <c r="C181" s="3">
        <v>291.623365747121</v>
      </c>
    </row>
    <row r="182">
      <c r="A182" s="1">
        <f>IFERROR(__xludf.DUMMYFUNCTION("""COMPUTED_VALUE"""),45785.66666666667)</f>
        <v>45785.66667</v>
      </c>
      <c r="B182" s="2">
        <f>IFERROR(__xludf.DUMMYFUNCTION("""COMPUTED_VALUE"""),284.82)</f>
        <v>284.82</v>
      </c>
      <c r="C182" s="3">
        <v>290.601960044764</v>
      </c>
    </row>
    <row r="183">
      <c r="A183" s="1">
        <f>IFERROR(__xludf.DUMMYFUNCTION("""COMPUTED_VALUE"""),45786.66666666667)</f>
        <v>45786.66667</v>
      </c>
      <c r="B183" s="2">
        <f>IFERROR(__xludf.DUMMYFUNCTION("""COMPUTED_VALUE"""),298.26)</f>
        <v>298.26</v>
      </c>
      <c r="C183" s="3">
        <v>294.027021264616</v>
      </c>
    </row>
    <row r="184">
      <c r="A184" s="1">
        <f>IFERROR(__xludf.DUMMYFUNCTION("""COMPUTED_VALUE"""),45789.66666666667)</f>
        <v>45789.66667</v>
      </c>
      <c r="B184" s="2">
        <f>IFERROR(__xludf.DUMMYFUNCTION("""COMPUTED_VALUE"""),318.38)</f>
        <v>318.38</v>
      </c>
      <c r="C184" s="3">
        <v>291.953338799241</v>
      </c>
    </row>
    <row r="185">
      <c r="A185" s="1">
        <f>IFERROR(__xludf.DUMMYFUNCTION("""COMPUTED_VALUE"""),45790.66666666667)</f>
        <v>45790.66667</v>
      </c>
      <c r="B185" s="2">
        <f>IFERROR(__xludf.DUMMYFUNCTION("""COMPUTED_VALUE"""),334.07)</f>
        <v>334.07</v>
      </c>
      <c r="C185" s="3">
        <v>294.160920956881</v>
      </c>
    </row>
    <row r="186">
      <c r="A186" s="1">
        <f>IFERROR(__xludf.DUMMYFUNCTION("""COMPUTED_VALUE"""),45791.66666666667)</f>
        <v>45791.66667</v>
      </c>
      <c r="B186" s="2">
        <f>IFERROR(__xludf.DUMMYFUNCTION("""COMPUTED_VALUE"""),347.68)</f>
        <v>347.68</v>
      </c>
      <c r="C186" s="3">
        <v>294.832235862325</v>
      </c>
    </row>
    <row r="187">
      <c r="A187" s="1">
        <f>IFERROR(__xludf.DUMMYFUNCTION("""COMPUTED_VALUE"""),45792.66666666667)</f>
        <v>45792.66667</v>
      </c>
      <c r="B187" s="2">
        <f>IFERROR(__xludf.DUMMYFUNCTION("""COMPUTED_VALUE"""),342.82)</f>
        <v>342.82</v>
      </c>
      <c r="C187" s="3">
        <v>293.810830161135</v>
      </c>
    </row>
    <row r="188">
      <c r="A188" s="1">
        <f>IFERROR(__xludf.DUMMYFUNCTION("""COMPUTED_VALUE"""),45793.66666666667)</f>
        <v>45793.66667</v>
      </c>
      <c r="B188" s="2">
        <f>IFERROR(__xludf.DUMMYFUNCTION("""COMPUTED_VALUE"""),349.98)</f>
        <v>349.98</v>
      </c>
      <c r="C188" s="3">
        <v>297.235891382156</v>
      </c>
    </row>
    <row r="189">
      <c r="A189" s="1">
        <f>IFERROR(__xludf.DUMMYFUNCTION("""COMPUTED_VALUE"""),45796.66666666667)</f>
        <v>45796.66667</v>
      </c>
      <c r="B189" s="2">
        <f>IFERROR(__xludf.DUMMYFUNCTION("""COMPUTED_VALUE"""),342.09)</f>
        <v>342.09</v>
      </c>
      <c r="C189" s="3">
        <v>295.162208920294</v>
      </c>
    </row>
    <row r="190">
      <c r="A190" s="1">
        <f>IFERROR(__xludf.DUMMYFUNCTION("""COMPUTED_VALUE"""),45797.66666666667)</f>
        <v>45797.66667</v>
      </c>
      <c r="B190" s="2">
        <f>IFERROR(__xludf.DUMMYFUNCTION("""COMPUTED_VALUE"""),343.82)</f>
        <v>343.82</v>
      </c>
      <c r="C190" s="3">
        <v>297.36979107787</v>
      </c>
    </row>
    <row r="191">
      <c r="A191" s="1">
        <f>IFERROR(__xludf.DUMMYFUNCTION("""COMPUTED_VALUE"""),45798.66666666667)</f>
        <v>45798.66667</v>
      </c>
      <c r="B191" s="2">
        <f>IFERROR(__xludf.DUMMYFUNCTION("""COMPUTED_VALUE"""),334.62)</f>
        <v>334.62</v>
      </c>
      <c r="C191" s="3">
        <v>298.041105983327</v>
      </c>
    </row>
    <row r="192">
      <c r="A192" s="1">
        <f>IFERROR(__xludf.DUMMYFUNCTION("""COMPUTED_VALUE"""),45799.66666666667)</f>
        <v>45799.66667</v>
      </c>
      <c r="B192" s="2">
        <f>IFERROR(__xludf.DUMMYFUNCTION("""COMPUTED_VALUE"""),334.62)</f>
        <v>334.62</v>
      </c>
      <c r="C192" s="3">
        <v>297.019700282123</v>
      </c>
    </row>
    <row r="193">
      <c r="A193" s="1">
        <f>IFERROR(__xludf.DUMMYFUNCTION("""COMPUTED_VALUE"""),45800.66666666667)</f>
        <v>45800.66667</v>
      </c>
      <c r="B193" s="2">
        <f>IFERROR(__xludf.DUMMYFUNCTION("""COMPUTED_VALUE"""),339.34)</f>
        <v>339.34</v>
      </c>
      <c r="C193" s="3">
        <v>300.44476140406</v>
      </c>
    </row>
    <row r="194">
      <c r="A194" s="1">
        <f>IFERROR(__xludf.DUMMYFUNCTION("""COMPUTED_VALUE"""),45804.66666666667)</f>
        <v>45804.66667</v>
      </c>
      <c r="B194" s="2">
        <f>IFERROR(__xludf.DUMMYFUNCTION("""COMPUTED_VALUE"""),362.89)</f>
        <v>362.89</v>
      </c>
      <c r="C194" s="3">
        <v>300.578660703279</v>
      </c>
    </row>
    <row r="195">
      <c r="A195" s="1">
        <f>IFERROR(__xludf.DUMMYFUNCTION("""COMPUTED_VALUE"""),45805.66666666667)</f>
        <v>45805.66667</v>
      </c>
      <c r="B195" s="2">
        <f>IFERROR(__xludf.DUMMYFUNCTION("""COMPUTED_VALUE"""),356.9)</f>
        <v>356.9</v>
      </c>
      <c r="C195" s="3">
        <v>301.249975509613</v>
      </c>
    </row>
    <row r="196">
      <c r="A196" s="1">
        <f>IFERROR(__xludf.DUMMYFUNCTION("""COMPUTED_VALUE"""),45806.66666666667)</f>
        <v>45806.66667</v>
      </c>
      <c r="B196" s="2">
        <f>IFERROR(__xludf.DUMMYFUNCTION("""COMPUTED_VALUE"""),358.43)</f>
        <v>358.43</v>
      </c>
      <c r="C196" s="3">
        <v>300.228569709294</v>
      </c>
    </row>
    <row r="197">
      <c r="A197" s="1">
        <f>IFERROR(__xludf.DUMMYFUNCTION("""COMPUTED_VALUE"""),45807.66666666667)</f>
        <v>45807.66667</v>
      </c>
      <c r="B197" s="2">
        <f>IFERROR(__xludf.DUMMYFUNCTION("""COMPUTED_VALUE"""),346.46)</f>
        <v>346.46</v>
      </c>
      <c r="C197" s="3">
        <v>303.653630831191</v>
      </c>
    </row>
    <row r="198">
      <c r="A198" s="1">
        <f>IFERROR(__xludf.DUMMYFUNCTION("""COMPUTED_VALUE"""),45810.66666666667)</f>
        <v>45810.66667</v>
      </c>
      <c r="B198" s="2">
        <f>IFERROR(__xludf.DUMMYFUNCTION("""COMPUTED_VALUE"""),342.69)</f>
        <v>342.69</v>
      </c>
      <c r="C198" s="3">
        <v>301.579948071961</v>
      </c>
    </row>
    <row r="199">
      <c r="A199" s="1">
        <f>IFERROR(__xludf.DUMMYFUNCTION("""COMPUTED_VALUE"""),45811.66666666667)</f>
        <v>45811.66667</v>
      </c>
      <c r="B199" s="2">
        <f>IFERROR(__xludf.DUMMYFUNCTION("""COMPUTED_VALUE"""),344.27)</f>
        <v>344.27</v>
      </c>
      <c r="C199" s="3">
        <v>303.787530130451</v>
      </c>
    </row>
    <row r="200">
      <c r="A200" s="1">
        <f>IFERROR(__xludf.DUMMYFUNCTION("""COMPUTED_VALUE"""),45812.66666666667)</f>
        <v>45812.66667</v>
      </c>
      <c r="B200" s="2">
        <f>IFERROR(__xludf.DUMMYFUNCTION("""COMPUTED_VALUE"""),332.05)</f>
        <v>332.05</v>
      </c>
      <c r="C200" s="3">
        <v>304.458844936783</v>
      </c>
    </row>
    <row r="201">
      <c r="A201" s="1">
        <f>IFERROR(__xludf.DUMMYFUNCTION("""COMPUTED_VALUE"""),45813.66666666667)</f>
        <v>45813.66667</v>
      </c>
      <c r="B201" s="2">
        <f>IFERROR(__xludf.DUMMYFUNCTION("""COMPUTED_VALUE"""),284.7)</f>
        <v>284.7</v>
      </c>
      <c r="C201" s="3">
        <v>303.437438952883</v>
      </c>
    </row>
    <row r="202">
      <c r="A202" s="1">
        <f>IFERROR(__xludf.DUMMYFUNCTION("""COMPUTED_VALUE"""),45814.66666666667)</f>
        <v>45814.66667</v>
      </c>
      <c r="B202" s="2">
        <f>IFERROR(__xludf.DUMMYFUNCTION("""COMPUTED_VALUE"""),295.14)</f>
        <v>295.14</v>
      </c>
      <c r="C202" s="3">
        <v>306.862499891216</v>
      </c>
    </row>
    <row r="203">
      <c r="A203" s="1">
        <f>IFERROR(__xludf.DUMMYFUNCTION("""COMPUTED_VALUE"""),45817.66666666667)</f>
        <v>45817.66667</v>
      </c>
      <c r="B203" s="2">
        <f>IFERROR(__xludf.DUMMYFUNCTION("""COMPUTED_VALUE"""),308.58)</f>
        <v>308.58</v>
      </c>
      <c r="C203" s="3">
        <v>304.788816581274</v>
      </c>
    </row>
    <row r="204">
      <c r="A204" s="1">
        <f>IFERROR(__xludf.DUMMYFUNCTION("""COMPUTED_VALUE"""),45818.66666666667)</f>
        <v>45818.66667</v>
      </c>
      <c r="B204" s="2">
        <f>IFERROR(__xludf.DUMMYFUNCTION("""COMPUTED_VALUE"""),326.09)</f>
        <v>326.09</v>
      </c>
      <c r="C204" s="3">
        <v>306.996398456202</v>
      </c>
    </row>
    <row r="205">
      <c r="A205" s="1">
        <f>IFERROR(__xludf.DUMMYFUNCTION("""COMPUTED_VALUE"""),45819.66666666667)</f>
        <v>45819.66667</v>
      </c>
      <c r="B205" s="2">
        <f>IFERROR(__xludf.DUMMYFUNCTION("""COMPUTED_VALUE"""),326.43)</f>
        <v>326.43</v>
      </c>
      <c r="C205" s="3">
        <v>307.667713078961</v>
      </c>
    </row>
    <row r="206">
      <c r="A206" s="1">
        <f>IFERROR(__xludf.DUMMYFUNCTION("""COMPUTED_VALUE"""),45820.66666666667)</f>
        <v>45820.66667</v>
      </c>
      <c r="B206" s="2">
        <f>IFERROR(__xludf.DUMMYFUNCTION("""COMPUTED_VALUE"""),319.11)</f>
        <v>319.11</v>
      </c>
      <c r="C206" s="3">
        <v>306.646307095068</v>
      </c>
    </row>
    <row r="207">
      <c r="A207" s="1">
        <f>IFERROR(__xludf.DUMMYFUNCTION("""COMPUTED_VALUE"""),45821.66666666667)</f>
        <v>45821.66667</v>
      </c>
      <c r="B207" s="2">
        <f>IFERROR(__xludf.DUMMYFUNCTION("""COMPUTED_VALUE"""),325.31)</f>
        <v>325.31</v>
      </c>
      <c r="C207" s="3">
        <v>310.07136803341</v>
      </c>
    </row>
    <row r="208">
      <c r="A208" s="1">
        <f>IFERROR(__xludf.DUMMYFUNCTION("""COMPUTED_VALUE"""),45824.66666666667)</f>
        <v>45824.66667</v>
      </c>
      <c r="B208" s="2">
        <f>IFERROR(__xludf.DUMMYFUNCTION("""COMPUTED_VALUE"""),329.13)</f>
        <v>329.13</v>
      </c>
      <c r="C208" s="3">
        <v>307.997684723488</v>
      </c>
    </row>
    <row r="209">
      <c r="A209" s="1">
        <f>IFERROR(__xludf.DUMMYFUNCTION("""COMPUTED_VALUE"""),45825.66666666667)</f>
        <v>45825.66667</v>
      </c>
      <c r="B209" s="2">
        <f>IFERROR(__xludf.DUMMYFUNCTION("""COMPUTED_VALUE"""),316.35)</f>
        <v>316.35</v>
      </c>
      <c r="C209" s="3">
        <v>310.205266598383</v>
      </c>
    </row>
    <row r="210">
      <c r="A210" s="1">
        <f>IFERROR(__xludf.DUMMYFUNCTION("""COMPUTED_VALUE"""),45826.66666666667)</f>
        <v>45826.66667</v>
      </c>
      <c r="B210" s="2">
        <f>IFERROR(__xludf.DUMMYFUNCTION("""COMPUTED_VALUE"""),322.05)</f>
        <v>322.05</v>
      </c>
      <c r="C210" s="3">
        <v>310.876581221133</v>
      </c>
    </row>
    <row r="211">
      <c r="A211" s="1">
        <f>IFERROR(__xludf.DUMMYFUNCTION("""COMPUTED_VALUE"""),45828.66666666667)</f>
        <v>45828.66667</v>
      </c>
      <c r="B211" s="2">
        <f>IFERROR(__xludf.DUMMYFUNCTION("""COMPUTED_VALUE"""),322.16)</f>
        <v>322.16</v>
      </c>
      <c r="C211" s="3">
        <v>313.280236175519</v>
      </c>
    </row>
    <row r="212">
      <c r="A212" s="1">
        <f>IFERROR(__xludf.DUMMYFUNCTION("""COMPUTED_VALUE"""),45831.66666666667)</f>
        <v>45831.66667</v>
      </c>
      <c r="B212" s="2">
        <f>IFERROR(__xludf.DUMMYFUNCTION("""COMPUTED_VALUE"""),348.68)</f>
        <v>348.68</v>
      </c>
      <c r="C212" s="3">
        <v>311.206552865661</v>
      </c>
    </row>
    <row r="213">
      <c r="A213" s="1">
        <f>IFERROR(__xludf.DUMMYFUNCTION("""COMPUTED_VALUE"""),45832.66666666667)</f>
        <v>45832.66667</v>
      </c>
      <c r="B213" s="2">
        <f>IFERROR(__xludf.DUMMYFUNCTION("""COMPUTED_VALUE"""),340.47)</f>
        <v>340.47</v>
      </c>
      <c r="C213" s="3">
        <v>313.414134740565</v>
      </c>
    </row>
    <row r="214">
      <c r="A214" s="1">
        <f>IFERROR(__xludf.DUMMYFUNCTION("""COMPUTED_VALUE"""),45833.66666666667)</f>
        <v>45833.66667</v>
      </c>
      <c r="B214" s="2">
        <f>IFERROR(__xludf.DUMMYFUNCTION("""COMPUTED_VALUE"""),327.55)</f>
        <v>327.55</v>
      </c>
      <c r="C214" s="3">
        <v>314.085449363318</v>
      </c>
    </row>
    <row r="215">
      <c r="A215" s="1">
        <f>IFERROR(__xludf.DUMMYFUNCTION("""COMPUTED_VALUE"""),45834.66666666667)</f>
        <v>45834.66667</v>
      </c>
      <c r="B215" s="2">
        <f>IFERROR(__xludf.DUMMYFUNCTION("""COMPUTED_VALUE"""),325.78)</f>
        <v>325.78</v>
      </c>
      <c r="C215" s="3">
        <v>313.064043379429</v>
      </c>
    </row>
    <row r="216">
      <c r="A216" s="1">
        <f>IFERROR(__xludf.DUMMYFUNCTION("""COMPUTED_VALUE"""),45835.66666666667)</f>
        <v>45835.66667</v>
      </c>
      <c r="B216" s="2">
        <f>IFERROR(__xludf.DUMMYFUNCTION("""COMPUTED_VALUE"""),323.63)</f>
        <v>323.63</v>
      </c>
      <c r="C216" s="3">
        <v>316.489104317729</v>
      </c>
    </row>
    <row r="217">
      <c r="A217" s="1">
        <f>IFERROR(__xludf.DUMMYFUNCTION("""COMPUTED_VALUE"""),45838.66666666667)</f>
        <v>45838.66667</v>
      </c>
      <c r="B217" s="2">
        <f>IFERROR(__xludf.DUMMYFUNCTION("""COMPUTED_VALUE"""),317.66)</f>
        <v>317.66</v>
      </c>
      <c r="C217" s="3">
        <v>314.415421007826</v>
      </c>
    </row>
    <row r="218">
      <c r="A218" s="1">
        <f>IFERROR(__xludf.DUMMYFUNCTION("""COMPUTED_VALUE"""),45839.66666666667)</f>
        <v>45839.66667</v>
      </c>
      <c r="B218" s="2">
        <f>IFERROR(__xludf.DUMMYFUNCTION("""COMPUTED_VALUE"""),300.71)</f>
        <v>300.71</v>
      </c>
      <c r="C218" s="3">
        <v>316.623002882721</v>
      </c>
    </row>
    <row r="219">
      <c r="A219" s="1">
        <f>IFERROR(__xludf.DUMMYFUNCTION("""COMPUTED_VALUE"""),45840.66666666667)</f>
        <v>45840.66667</v>
      </c>
      <c r="B219" s="2">
        <f>IFERROR(__xludf.DUMMYFUNCTION("""COMPUTED_VALUE"""),315.65)</f>
        <v>315.65</v>
      </c>
      <c r="C219" s="3">
        <v>317.29431750549</v>
      </c>
    </row>
    <row r="220">
      <c r="A220" s="1">
        <f>IFERROR(__xludf.DUMMYFUNCTION("""COMPUTED_VALUE"""),45841.54513888889)</f>
        <v>45841.54514</v>
      </c>
      <c r="B220" s="2">
        <f>IFERROR(__xludf.DUMMYFUNCTION("""COMPUTED_VALUE"""),315.35)</f>
        <v>315.35</v>
      </c>
      <c r="C220" s="3">
        <v>316.272911521586</v>
      </c>
    </row>
    <row r="221">
      <c r="A221" s="1">
        <f>IFERROR(__xludf.DUMMYFUNCTION("""COMPUTED_VALUE"""),45845.66666666667)</f>
        <v>45845.66667</v>
      </c>
      <c r="B221" s="2">
        <f>IFERROR(__xludf.DUMMYFUNCTION("""COMPUTED_VALUE"""),293.94)</f>
        <v>293.94</v>
      </c>
      <c r="C221" s="3">
        <v>317.624289149991</v>
      </c>
    </row>
    <row r="222">
      <c r="A222" s="1">
        <f>IFERROR(__xludf.DUMMYFUNCTION("""COMPUTED_VALUE"""),45846.66666666667)</f>
        <v>45846.66667</v>
      </c>
      <c r="B222" s="2">
        <f>IFERROR(__xludf.DUMMYFUNCTION("""COMPUTED_VALUE"""),297.81)</f>
        <v>297.81</v>
      </c>
      <c r="C222" s="3">
        <v>319.831871024904</v>
      </c>
    </row>
    <row r="223">
      <c r="A223" s="1">
        <f>IFERROR(__xludf.DUMMYFUNCTION("""COMPUTED_VALUE"""),45847.66666666667)</f>
        <v>45847.66667</v>
      </c>
      <c r="B223" s="2">
        <f>IFERROR(__xludf.DUMMYFUNCTION("""COMPUTED_VALUE"""),295.88)</f>
        <v>295.88</v>
      </c>
      <c r="C223" s="3">
        <v>320.503185647661</v>
      </c>
    </row>
    <row r="224">
      <c r="A224" s="1">
        <f>IFERROR(__xludf.DUMMYFUNCTION("""COMPUTED_VALUE"""),45848.66666666667)</f>
        <v>45848.66667</v>
      </c>
      <c r="B224" s="2">
        <f>IFERROR(__xludf.DUMMYFUNCTION("""COMPUTED_VALUE"""),309.87)</f>
        <v>309.87</v>
      </c>
      <c r="C224" s="3">
        <v>319.48177966377</v>
      </c>
    </row>
    <row r="225">
      <c r="A225" s="1">
        <f>IFERROR(__xludf.DUMMYFUNCTION("""COMPUTED_VALUE"""),45849.66666666667)</f>
        <v>45849.66667</v>
      </c>
      <c r="B225" s="2">
        <f>IFERROR(__xludf.DUMMYFUNCTION("""COMPUTED_VALUE"""),313.51)</f>
        <v>313.51</v>
      </c>
      <c r="C225" s="3">
        <v>322.906840602099</v>
      </c>
    </row>
    <row r="226">
      <c r="A226" s="1">
        <f>IFERROR(__xludf.DUMMYFUNCTION("""COMPUTED_VALUE"""),45852.66666666667)</f>
        <v>45852.66667</v>
      </c>
      <c r="B226" s="2">
        <f>IFERROR(__xludf.DUMMYFUNCTION("""COMPUTED_VALUE"""),316.9)</f>
        <v>316.9</v>
      </c>
      <c r="C226" s="3">
        <v>320.833157292156</v>
      </c>
    </row>
    <row r="227">
      <c r="A227" s="1">
        <f>IFERROR(__xludf.DUMMYFUNCTION("""COMPUTED_VALUE"""),45853.66666666667)</f>
        <v>45853.66667</v>
      </c>
      <c r="B227" s="2">
        <f>IFERROR(__xludf.DUMMYFUNCTION("""COMPUTED_VALUE"""),310.78)</f>
        <v>310.78</v>
      </c>
      <c r="C227" s="3">
        <v>323.040739167085</v>
      </c>
    </row>
    <row r="228">
      <c r="A228" s="1">
        <f>IFERROR(__xludf.DUMMYFUNCTION("""COMPUTED_VALUE"""),45854.66666666667)</f>
        <v>45854.66667</v>
      </c>
      <c r="B228" s="2">
        <f>IFERROR(__xludf.DUMMYFUNCTION("""COMPUTED_VALUE"""),321.67)</f>
        <v>321.67</v>
      </c>
      <c r="C228" s="3">
        <v>323.71205378984</v>
      </c>
    </row>
    <row r="229">
      <c r="A229" s="1">
        <f>IFERROR(__xludf.DUMMYFUNCTION("""COMPUTED_VALUE"""),45855.66666666667)</f>
        <v>45855.66667</v>
      </c>
      <c r="B229" s="2">
        <f>IFERROR(__xludf.DUMMYFUNCTION("""COMPUTED_VALUE"""),319.41)</f>
        <v>319.41</v>
      </c>
      <c r="C229" s="3">
        <v>322.690647805961</v>
      </c>
    </row>
    <row r="230">
      <c r="A230" s="1">
        <f>IFERROR(__xludf.DUMMYFUNCTION("""COMPUTED_VALUE"""),45856.66666666667)</f>
        <v>45856.66667</v>
      </c>
      <c r="B230" s="2">
        <f>IFERROR(__xludf.DUMMYFUNCTION("""COMPUTED_VALUE"""),329.65)</f>
        <v>329.65</v>
      </c>
      <c r="C230" s="3">
        <v>326.115708744293</v>
      </c>
    </row>
    <row r="231">
      <c r="A231" s="1">
        <f>IFERROR(__xludf.DUMMYFUNCTION("""COMPUTED_VALUE"""),45859.66666666667)</f>
        <v>45859.66667</v>
      </c>
      <c r="B231" s="2">
        <f>IFERROR(__xludf.DUMMYFUNCTION("""COMPUTED_VALUE"""),328.49)</f>
        <v>328.49</v>
      </c>
      <c r="C231" s="3">
        <v>324.04202543433</v>
      </c>
    </row>
    <row r="232">
      <c r="A232" s="1">
        <f>IFERROR(__xludf.DUMMYFUNCTION("""COMPUTED_VALUE"""),45860.66666666667)</f>
        <v>45860.66667</v>
      </c>
      <c r="B232" s="2">
        <f>IFERROR(__xludf.DUMMYFUNCTION("""COMPUTED_VALUE"""),332.11)</f>
        <v>332.11</v>
      </c>
      <c r="C232" s="3">
        <v>326.249607309268</v>
      </c>
    </row>
    <row r="233">
      <c r="A233" s="1">
        <f>IFERROR(__xludf.DUMMYFUNCTION("""COMPUTED_VALUE"""),45861.66666666667)</f>
        <v>45861.66667</v>
      </c>
      <c r="B233" s="2">
        <f>IFERROR(__xludf.DUMMYFUNCTION("""COMPUTED_VALUE"""),332.56)</f>
        <v>332.56</v>
      </c>
      <c r="C233" s="3">
        <v>326.920921932014</v>
      </c>
    </row>
    <row r="234">
      <c r="A234" s="1">
        <f>IFERROR(__xludf.DUMMYFUNCTION("""COMPUTED_VALUE"""),45862.66666666667)</f>
        <v>45862.66667</v>
      </c>
      <c r="B234" s="2">
        <f>IFERROR(__xludf.DUMMYFUNCTION("""COMPUTED_VALUE"""),305.3)</f>
        <v>305.3</v>
      </c>
      <c r="C234" s="3">
        <v>325.899515948145</v>
      </c>
    </row>
    <row r="235">
      <c r="A235" s="1">
        <f>IFERROR(__xludf.DUMMYFUNCTION("""COMPUTED_VALUE"""),45863.66666666667)</f>
        <v>45863.66667</v>
      </c>
      <c r="B235" s="2">
        <f>IFERROR(__xludf.DUMMYFUNCTION("""COMPUTED_VALUE"""),316.06)</f>
        <v>316.06</v>
      </c>
      <c r="C235" s="3">
        <v>329.324576886486</v>
      </c>
    </row>
    <row r="236">
      <c r="A236" s="1">
        <f>IFERROR(__xludf.DUMMYFUNCTION("""COMPUTED_VALUE"""),45866.66666666667)</f>
        <v>45866.66667</v>
      </c>
      <c r="B236" s="2">
        <f>IFERROR(__xludf.DUMMYFUNCTION("""COMPUTED_VALUE"""),325.59)</f>
        <v>325.59</v>
      </c>
      <c r="C236" s="3">
        <v>327.250893576553</v>
      </c>
    </row>
    <row r="237">
      <c r="A237" s="1">
        <f>IFERROR(__xludf.DUMMYFUNCTION("""COMPUTED_VALUE"""),45867.66666666667)</f>
        <v>45867.66667</v>
      </c>
      <c r="B237" s="2">
        <f>IFERROR(__xludf.DUMMYFUNCTION("""COMPUTED_VALUE"""),321.2)</f>
        <v>321.2</v>
      </c>
      <c r="C237" s="3">
        <v>329.45847545145</v>
      </c>
    </row>
    <row r="238">
      <c r="A238" s="1">
        <f>IFERROR(__xludf.DUMMYFUNCTION("""COMPUTED_VALUE"""),45868.66666666667)</f>
        <v>45868.66667</v>
      </c>
      <c r="B238" s="2">
        <f>IFERROR(__xludf.DUMMYFUNCTION("""COMPUTED_VALUE"""),319.04)</f>
        <v>319.04</v>
      </c>
      <c r="C238" s="3">
        <v>330.129790074206</v>
      </c>
    </row>
    <row r="239">
      <c r="A239" s="1">
        <f>IFERROR(__xludf.DUMMYFUNCTION("""COMPUTED_VALUE"""),45869.66666666667)</f>
        <v>45869.66667</v>
      </c>
      <c r="B239" s="2">
        <f>IFERROR(__xludf.DUMMYFUNCTION("""COMPUTED_VALUE"""),308.27)</f>
        <v>308.27</v>
      </c>
      <c r="C239" s="3">
        <v>329.108384090303</v>
      </c>
    </row>
    <row r="240">
      <c r="A240" s="1">
        <f>IFERROR(__xludf.DUMMYFUNCTION("""COMPUTED_VALUE"""),45870.66666666667)</f>
        <v>45870.66667</v>
      </c>
      <c r="B240" s="2">
        <f>IFERROR(__xludf.DUMMYFUNCTION("""COMPUTED_VALUE"""),302.63)</f>
        <v>302.63</v>
      </c>
      <c r="C240" s="3">
        <v>332.533445028663</v>
      </c>
    </row>
    <row r="241">
      <c r="A241" s="1">
        <f>IFERROR(__xludf.DUMMYFUNCTION("""COMPUTED_VALUE"""),45873.66666666667)</f>
        <v>45873.66667</v>
      </c>
      <c r="B241" s="2">
        <f>IFERROR(__xludf.DUMMYFUNCTION("""COMPUTED_VALUE"""),309.26)</f>
        <v>309.26</v>
      </c>
      <c r="C241" s="3">
        <v>330.459761718726</v>
      </c>
    </row>
    <row r="242">
      <c r="A242" s="1">
        <f>IFERROR(__xludf.DUMMYFUNCTION("""COMPUTED_VALUE"""),45874.66666666667)</f>
        <v>45874.66667</v>
      </c>
      <c r="B242" s="2">
        <f>IFERROR(__xludf.DUMMYFUNCTION("""COMPUTED_VALUE"""),308.72)</f>
        <v>308.72</v>
      </c>
      <c r="C242" s="3">
        <v>332.667343593632</v>
      </c>
    </row>
    <row r="243">
      <c r="A243" s="1">
        <f>IFERROR(__xludf.DUMMYFUNCTION("""COMPUTED_VALUE"""),45875.66666666667)</f>
        <v>45875.66667</v>
      </c>
      <c r="B243" s="2">
        <f>IFERROR(__xludf.DUMMYFUNCTION("""COMPUTED_VALUE"""),319.91)</f>
        <v>319.91</v>
      </c>
      <c r="C243" s="3">
        <v>333.338658216378</v>
      </c>
    </row>
    <row r="244">
      <c r="A244" s="1">
        <f>IFERROR(__xludf.DUMMYFUNCTION("""COMPUTED_VALUE"""),45876.66666666667)</f>
        <v>45876.66667</v>
      </c>
      <c r="B244" s="2">
        <f>IFERROR(__xludf.DUMMYFUNCTION("""COMPUTED_VALUE"""),322.27)</f>
        <v>322.27</v>
      </c>
      <c r="C244" s="3">
        <v>332.317252232487</v>
      </c>
    </row>
    <row r="245">
      <c r="A245" s="1">
        <f>IFERROR(__xludf.DUMMYFUNCTION("""COMPUTED_VALUE"""),45877.66666666667)</f>
        <v>45877.66667</v>
      </c>
      <c r="B245" s="2">
        <f>IFERROR(__xludf.DUMMYFUNCTION("""COMPUTED_VALUE"""),329.65)</f>
        <v>329.65</v>
      </c>
      <c r="C245" s="3">
        <v>335.742313170789</v>
      </c>
    </row>
    <row r="246">
      <c r="A246" s="1">
        <f>IFERROR(__xludf.DUMMYFUNCTION("""COMPUTED_VALUE"""),45880.66666666667)</f>
        <v>45880.66667</v>
      </c>
      <c r="B246" s="2">
        <f>IFERROR(__xludf.DUMMYFUNCTION("""COMPUTED_VALUE"""),339.03)</f>
        <v>339.03</v>
      </c>
      <c r="C246" s="3">
        <v>333.668629860882</v>
      </c>
    </row>
    <row r="247">
      <c r="A247" s="1">
        <f>IFERROR(__xludf.DUMMYFUNCTION("""COMPUTED_VALUE"""),45881.66666666667)</f>
        <v>45881.66667</v>
      </c>
      <c r="B247" s="2">
        <f>IFERROR(__xludf.DUMMYFUNCTION("""COMPUTED_VALUE"""),340.84)</f>
        <v>340.84</v>
      </c>
      <c r="C247" s="3">
        <v>335.876211735813</v>
      </c>
    </row>
    <row r="248">
      <c r="A248" s="1">
        <f>IFERROR(__xludf.DUMMYFUNCTION("""COMPUTED_VALUE"""),45882.66666666667)</f>
        <v>45882.66667</v>
      </c>
      <c r="B248" s="2">
        <f>IFERROR(__xludf.DUMMYFUNCTION("""COMPUTED_VALUE"""),339.38)</f>
        <v>339.38</v>
      </c>
      <c r="C248" s="3">
        <v>336.547526358559</v>
      </c>
    </row>
    <row r="249">
      <c r="A249" s="1">
        <f>IFERROR(__xludf.DUMMYFUNCTION("""COMPUTED_VALUE"""),45883.66666666667)</f>
        <v>45883.66667</v>
      </c>
      <c r="B249" s="2">
        <f>IFERROR(__xludf.DUMMYFUNCTION("""COMPUTED_VALUE"""),335.58)</f>
        <v>335.58</v>
      </c>
      <c r="C249" s="3">
        <v>335.526120374671</v>
      </c>
    </row>
    <row r="250">
      <c r="A250" s="1">
        <f>IFERROR(__xludf.DUMMYFUNCTION("""COMPUTED_VALUE"""),45884.66666666667)</f>
        <v>45884.66667</v>
      </c>
      <c r="B250" s="2">
        <f>IFERROR(__xludf.DUMMYFUNCTION("""COMPUTED_VALUE"""),330.56)</f>
        <v>330.56</v>
      </c>
      <c r="C250" s="3">
        <v>338.951181312965</v>
      </c>
    </row>
    <row r="251">
      <c r="A251" s="1">
        <f>IFERROR(__xludf.DUMMYFUNCTION("""COMPUTED_VALUE"""),45887.66666666667)</f>
        <v>45887.66667</v>
      </c>
      <c r="B251" s="2">
        <f>IFERROR(__xludf.DUMMYFUNCTION("""COMPUTED_VALUE"""),335.16)</f>
        <v>335.16</v>
      </c>
      <c r="C251" s="3">
        <v>358.591947528158</v>
      </c>
    </row>
    <row r="252">
      <c r="A252" s="1"/>
      <c r="C252" s="3">
        <v>359.050343331809</v>
      </c>
    </row>
    <row r="253">
      <c r="A253" s="1"/>
      <c r="C253" s="3">
        <v>336.877498003056</v>
      </c>
    </row>
    <row r="254">
      <c r="A254" s="1"/>
      <c r="C254" s="3">
        <v>339.08507987797</v>
      </c>
    </row>
    <row r="255">
      <c r="A255" s="1"/>
      <c r="C255" s="3">
        <v>339.756394500731</v>
      </c>
    </row>
    <row r="256">
      <c r="A256" s="1"/>
      <c r="C256" s="3">
        <v>338.734988516828</v>
      </c>
    </row>
    <row r="257">
      <c r="A257" s="1"/>
      <c r="C257" s="3">
        <v>342.160049455176</v>
      </c>
    </row>
    <row r="258">
      <c r="A258" s="1"/>
      <c r="C258" s="3">
        <v>361.800815670341</v>
      </c>
    </row>
    <row r="259">
      <c r="A259" s="1"/>
      <c r="C259" s="3">
        <v>362.259211474043</v>
      </c>
    </row>
    <row r="260">
      <c r="A260" s="1"/>
      <c r="C260" s="3">
        <v>340.08636614523</v>
      </c>
    </row>
    <row r="261">
      <c r="A261" s="1"/>
      <c r="C261" s="3">
        <v>342.293948020152</v>
      </c>
    </row>
    <row r="262">
      <c r="A262" s="1"/>
      <c r="C262" s="3">
        <v>342.965262642909</v>
      </c>
    </row>
    <row r="263">
      <c r="A263" s="1"/>
      <c r="C263" s="3">
        <v>341.943856659012</v>
      </c>
    </row>
    <row r="264">
      <c r="A264" s="1"/>
      <c r="C264" s="3">
        <v>345.368917597352</v>
      </c>
    </row>
    <row r="265">
      <c r="A265" s="1"/>
      <c r="C265" s="3">
        <v>365.009683812524</v>
      </c>
    </row>
    <row r="266">
      <c r="A266" s="1"/>
      <c r="C266" s="3">
        <v>365.468079616198</v>
      </c>
    </row>
    <row r="267">
      <c r="A267" s="1"/>
      <c r="C267" s="3">
        <v>343.295234287386</v>
      </c>
    </row>
    <row r="268">
      <c r="A268" s="1"/>
      <c r="C268" s="3">
        <v>345.502816162336</v>
      </c>
    </row>
    <row r="269">
      <c r="A269" s="1"/>
      <c r="C269" s="3">
        <v>346.174130785088</v>
      </c>
    </row>
    <row r="270">
      <c r="A270" s="1"/>
      <c r="C270" s="3">
        <v>345.152724801203</v>
      </c>
    </row>
    <row r="271">
      <c r="A271" s="1"/>
      <c r="C271" s="3">
        <v>348.577785739529</v>
      </c>
    </row>
    <row r="272">
      <c r="A272" s="1"/>
      <c r="C272" s="3">
        <v>368.218551954725</v>
      </c>
    </row>
    <row r="273">
      <c r="A273" s="1"/>
      <c r="C273" s="3">
        <v>368.676947758366</v>
      </c>
    </row>
    <row r="274">
      <c r="A274" s="1"/>
      <c r="C274" s="3">
        <v>346.504102429559</v>
      </c>
    </row>
    <row r="275">
      <c r="A275" s="1"/>
      <c r="C275" s="3">
        <v>348.711684304491</v>
      </c>
    </row>
    <row r="276">
      <c r="A276" s="1"/>
      <c r="C276" s="3">
        <v>349.382998927266</v>
      </c>
    </row>
    <row r="277">
      <c r="A277" s="1"/>
      <c r="C277" s="3">
        <v>348.361592943387</v>
      </c>
    </row>
    <row r="278">
      <c r="A278" s="1"/>
      <c r="C278" s="3">
        <v>351.786653881672</v>
      </c>
    </row>
    <row r="279">
      <c r="A279" s="1"/>
      <c r="C279" s="3">
        <v>371.427420096891</v>
      </c>
    </row>
    <row r="280">
      <c r="A280" s="1"/>
      <c r="C280" s="3">
        <v>371.885815900535</v>
      </c>
    </row>
    <row r="281">
      <c r="A281" s="1"/>
      <c r="C281" s="4"/>
    </row>
    <row r="282">
      <c r="A282" s="1"/>
      <c r="C282" s="4"/>
    </row>
    <row r="283">
      <c r="A283" s="1"/>
      <c r="C283" s="4"/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45523.0</v>
      </c>
      <c r="C2" s="5">
        <v>191.586978311523</v>
      </c>
      <c r="D2" s="5">
        <v>147.389857359912</v>
      </c>
      <c r="E2" s="5">
        <v>223.967838496761</v>
      </c>
      <c r="F2" s="5">
        <v>191.586978311523</v>
      </c>
      <c r="G2" s="5">
        <v>191.586978311523</v>
      </c>
      <c r="H2" s="5">
        <v>-7.55784957858697</v>
      </c>
      <c r="I2" s="5">
        <v>-7.55784957858697</v>
      </c>
      <c r="J2" s="5">
        <v>-7.55784957858697</v>
      </c>
      <c r="K2" s="5">
        <v>-7.55784957858697</v>
      </c>
      <c r="L2" s="5">
        <v>-7.55784957858697</v>
      </c>
      <c r="M2" s="5">
        <v>-7.55784957858697</v>
      </c>
      <c r="N2" s="5">
        <v>0.0</v>
      </c>
      <c r="O2" s="5">
        <v>0.0</v>
      </c>
      <c r="P2" s="5">
        <v>0.0</v>
      </c>
      <c r="Q2" s="5">
        <v>184.029128732936</v>
      </c>
    </row>
    <row r="3">
      <c r="A3" s="5">
        <v>1.0</v>
      </c>
      <c r="B3" s="6">
        <v>45524.0</v>
      </c>
      <c r="C3" s="5">
        <v>193.050165783754</v>
      </c>
      <c r="D3" s="5">
        <v>148.149722242832</v>
      </c>
      <c r="E3" s="5">
        <v>223.55000912368</v>
      </c>
      <c r="F3" s="5">
        <v>193.050165783754</v>
      </c>
      <c r="G3" s="5">
        <v>193.050165783754</v>
      </c>
      <c r="H3" s="5">
        <v>-5.80867743827063</v>
      </c>
      <c r="I3" s="5">
        <v>-5.80867743827063</v>
      </c>
      <c r="J3" s="5">
        <v>-5.80867743827063</v>
      </c>
      <c r="K3" s="5">
        <v>-5.80867743827063</v>
      </c>
      <c r="L3" s="5">
        <v>-5.80867743827063</v>
      </c>
      <c r="M3" s="5">
        <v>-5.80867743827063</v>
      </c>
      <c r="N3" s="5">
        <v>0.0</v>
      </c>
      <c r="O3" s="5">
        <v>0.0</v>
      </c>
      <c r="P3" s="5">
        <v>0.0</v>
      </c>
      <c r="Q3" s="5">
        <v>187.241488345484</v>
      </c>
    </row>
    <row r="4">
      <c r="A4" s="5">
        <v>2.0</v>
      </c>
      <c r="B4" s="6">
        <v>45525.0</v>
      </c>
      <c r="C4" s="5">
        <v>194.513353255986</v>
      </c>
      <c r="D4" s="5">
        <v>148.936151268635</v>
      </c>
      <c r="E4" s="5">
        <v>225.727241599445</v>
      </c>
      <c r="F4" s="5">
        <v>194.513353255986</v>
      </c>
      <c r="G4" s="5">
        <v>194.513353255986</v>
      </c>
      <c r="H4" s="5">
        <v>-5.59577255012157</v>
      </c>
      <c r="I4" s="5">
        <v>-5.59577255012157</v>
      </c>
      <c r="J4" s="5">
        <v>-5.59577255012157</v>
      </c>
      <c r="K4" s="5">
        <v>-5.59577255012157</v>
      </c>
      <c r="L4" s="5">
        <v>-5.59577255012157</v>
      </c>
      <c r="M4" s="5">
        <v>-5.59577255012157</v>
      </c>
      <c r="N4" s="5">
        <v>0.0</v>
      </c>
      <c r="O4" s="5">
        <v>0.0</v>
      </c>
      <c r="P4" s="5">
        <v>0.0</v>
      </c>
      <c r="Q4" s="5">
        <v>188.917580705864</v>
      </c>
    </row>
    <row r="5">
      <c r="A5" s="5">
        <v>3.0</v>
      </c>
      <c r="B5" s="6">
        <v>45526.0</v>
      </c>
      <c r="C5" s="5">
        <v>195.976540728218</v>
      </c>
      <c r="D5" s="5">
        <v>150.161831755663</v>
      </c>
      <c r="E5" s="5">
        <v>225.085033332106</v>
      </c>
      <c r="F5" s="5">
        <v>195.976540728218</v>
      </c>
      <c r="G5" s="5">
        <v>195.976540728218</v>
      </c>
      <c r="H5" s="5">
        <v>-7.0755882686005</v>
      </c>
      <c r="I5" s="5">
        <v>-7.0755882686005</v>
      </c>
      <c r="J5" s="5">
        <v>-7.0755882686005</v>
      </c>
      <c r="K5" s="5">
        <v>-7.0755882686005</v>
      </c>
      <c r="L5" s="5">
        <v>-7.0755882686005</v>
      </c>
      <c r="M5" s="5">
        <v>-7.0755882686005</v>
      </c>
      <c r="N5" s="5">
        <v>0.0</v>
      </c>
      <c r="O5" s="5">
        <v>0.0</v>
      </c>
      <c r="P5" s="5">
        <v>0.0</v>
      </c>
      <c r="Q5" s="5">
        <v>188.900952459617</v>
      </c>
    </row>
    <row r="6">
      <c r="A6" s="5">
        <v>4.0</v>
      </c>
      <c r="B6" s="6">
        <v>45527.0</v>
      </c>
      <c r="C6" s="5">
        <v>197.439728200449</v>
      </c>
      <c r="D6" s="5">
        <v>155.911477186017</v>
      </c>
      <c r="E6" s="5">
        <v>232.842086469612</v>
      </c>
      <c r="F6" s="5">
        <v>197.439728200449</v>
      </c>
      <c r="G6" s="5">
        <v>197.439728200449</v>
      </c>
      <c r="H6" s="5">
        <v>-4.10893706489638</v>
      </c>
      <c r="I6" s="5">
        <v>-4.10893706489638</v>
      </c>
      <c r="J6" s="5">
        <v>-4.10893706489638</v>
      </c>
      <c r="K6" s="5">
        <v>-4.10893706489638</v>
      </c>
      <c r="L6" s="5">
        <v>-4.10893706489638</v>
      </c>
      <c r="M6" s="5">
        <v>-4.10893706489638</v>
      </c>
      <c r="N6" s="5">
        <v>0.0</v>
      </c>
      <c r="O6" s="5">
        <v>0.0</v>
      </c>
      <c r="P6" s="5">
        <v>0.0</v>
      </c>
      <c r="Q6" s="5">
        <v>193.330791135553</v>
      </c>
    </row>
    <row r="7">
      <c r="A7" s="5">
        <v>5.0</v>
      </c>
      <c r="B7" s="6">
        <v>45530.0</v>
      </c>
      <c r="C7" s="5">
        <v>201.829290617144</v>
      </c>
      <c r="D7" s="5">
        <v>155.612046640468</v>
      </c>
      <c r="E7" s="5">
        <v>234.154224763796</v>
      </c>
      <c r="F7" s="5">
        <v>201.829290617144</v>
      </c>
      <c r="G7" s="5">
        <v>201.829290617144</v>
      </c>
      <c r="H7" s="5">
        <v>-7.55784957859077</v>
      </c>
      <c r="I7" s="5">
        <v>-7.55784957859077</v>
      </c>
      <c r="J7" s="5">
        <v>-7.55784957859077</v>
      </c>
      <c r="K7" s="5">
        <v>-7.55784957859077</v>
      </c>
      <c r="L7" s="5">
        <v>-7.55784957859077</v>
      </c>
      <c r="M7" s="5">
        <v>-7.55784957859077</v>
      </c>
      <c r="N7" s="5">
        <v>0.0</v>
      </c>
      <c r="O7" s="5">
        <v>0.0</v>
      </c>
      <c r="P7" s="5">
        <v>0.0</v>
      </c>
      <c r="Q7" s="5">
        <v>194.271441038553</v>
      </c>
    </row>
    <row r="8">
      <c r="A8" s="5">
        <v>6.0</v>
      </c>
      <c r="B8" s="6">
        <v>45531.0</v>
      </c>
      <c r="C8" s="5">
        <v>203.292478089375</v>
      </c>
      <c r="D8" s="5">
        <v>158.761576826612</v>
      </c>
      <c r="E8" s="5">
        <v>237.927393203737</v>
      </c>
      <c r="F8" s="5">
        <v>203.292478089375</v>
      </c>
      <c r="G8" s="5">
        <v>203.292478089375</v>
      </c>
      <c r="H8" s="5">
        <v>-5.80867743829135</v>
      </c>
      <c r="I8" s="5">
        <v>-5.80867743829135</v>
      </c>
      <c r="J8" s="5">
        <v>-5.80867743829135</v>
      </c>
      <c r="K8" s="5">
        <v>-5.80867743829135</v>
      </c>
      <c r="L8" s="5">
        <v>-5.80867743829135</v>
      </c>
      <c r="M8" s="5">
        <v>-5.80867743829135</v>
      </c>
      <c r="N8" s="5">
        <v>0.0</v>
      </c>
      <c r="O8" s="5">
        <v>0.0</v>
      </c>
      <c r="P8" s="5">
        <v>0.0</v>
      </c>
      <c r="Q8" s="5">
        <v>197.483800651084</v>
      </c>
    </row>
    <row r="9">
      <c r="A9" s="5">
        <v>7.0</v>
      </c>
      <c r="B9" s="6">
        <v>45532.0</v>
      </c>
      <c r="C9" s="5">
        <v>204.755665561607</v>
      </c>
      <c r="D9" s="5">
        <v>158.571245649706</v>
      </c>
      <c r="E9" s="5">
        <v>236.198712426981</v>
      </c>
      <c r="F9" s="5">
        <v>204.755665561607</v>
      </c>
      <c r="G9" s="5">
        <v>204.755665561607</v>
      </c>
      <c r="H9" s="5">
        <v>-5.59577255012736</v>
      </c>
      <c r="I9" s="5">
        <v>-5.59577255012736</v>
      </c>
      <c r="J9" s="5">
        <v>-5.59577255012736</v>
      </c>
      <c r="K9" s="5">
        <v>-5.59577255012736</v>
      </c>
      <c r="L9" s="5">
        <v>-5.59577255012736</v>
      </c>
      <c r="M9" s="5">
        <v>-5.59577255012736</v>
      </c>
      <c r="N9" s="5">
        <v>0.0</v>
      </c>
      <c r="O9" s="5">
        <v>0.0</v>
      </c>
      <c r="P9" s="5">
        <v>0.0</v>
      </c>
      <c r="Q9" s="5">
        <v>199.159893011479</v>
      </c>
    </row>
    <row r="10">
      <c r="A10" s="5">
        <v>8.0</v>
      </c>
      <c r="B10" s="6">
        <v>45533.0</v>
      </c>
      <c r="C10" s="5">
        <v>206.218853033838</v>
      </c>
      <c r="D10" s="5">
        <v>162.101911965038</v>
      </c>
      <c r="E10" s="5">
        <v>234.833952176859</v>
      </c>
      <c r="F10" s="5">
        <v>206.218853033838</v>
      </c>
      <c r="G10" s="5">
        <v>206.218853033838</v>
      </c>
      <c r="H10" s="5">
        <v>-7.07558826860715</v>
      </c>
      <c r="I10" s="5">
        <v>-7.07558826860715</v>
      </c>
      <c r="J10" s="5">
        <v>-7.07558826860715</v>
      </c>
      <c r="K10" s="5">
        <v>-7.07558826860715</v>
      </c>
      <c r="L10" s="5">
        <v>-7.07558826860715</v>
      </c>
      <c r="M10" s="5">
        <v>-7.07558826860715</v>
      </c>
      <c r="N10" s="5">
        <v>0.0</v>
      </c>
      <c r="O10" s="5">
        <v>0.0</v>
      </c>
      <c r="P10" s="5">
        <v>0.0</v>
      </c>
      <c r="Q10" s="5">
        <v>199.143264765231</v>
      </c>
    </row>
    <row r="11">
      <c r="A11" s="5">
        <v>9.0</v>
      </c>
      <c r="B11" s="6">
        <v>45534.0</v>
      </c>
      <c r="C11" s="5">
        <v>207.682040539802</v>
      </c>
      <c r="D11" s="5">
        <v>167.433200120408</v>
      </c>
      <c r="E11" s="5">
        <v>242.815986461508</v>
      </c>
      <c r="F11" s="5">
        <v>207.682040539802</v>
      </c>
      <c r="G11" s="5">
        <v>207.682040539802</v>
      </c>
      <c r="H11" s="5">
        <v>-4.10893706488026</v>
      </c>
      <c r="I11" s="5">
        <v>-4.10893706488026</v>
      </c>
      <c r="J11" s="5">
        <v>-4.10893706488026</v>
      </c>
      <c r="K11" s="5">
        <v>-4.10893706488026</v>
      </c>
      <c r="L11" s="5">
        <v>-4.10893706488026</v>
      </c>
      <c r="M11" s="5">
        <v>-4.10893706488026</v>
      </c>
      <c r="N11" s="5">
        <v>0.0</v>
      </c>
      <c r="O11" s="5">
        <v>0.0</v>
      </c>
      <c r="P11" s="5">
        <v>0.0</v>
      </c>
      <c r="Q11" s="5">
        <v>203.573103474922</v>
      </c>
    </row>
    <row r="12">
      <c r="A12" s="5">
        <v>10.0</v>
      </c>
      <c r="B12" s="6">
        <v>45538.0</v>
      </c>
      <c r="C12" s="5">
        <v>213.534790563658</v>
      </c>
      <c r="D12" s="5">
        <v>170.400582875744</v>
      </c>
      <c r="E12" s="5">
        <v>248.172711749578</v>
      </c>
      <c r="F12" s="5">
        <v>213.534790563658</v>
      </c>
      <c r="G12" s="5">
        <v>213.534790563658</v>
      </c>
      <c r="H12" s="5">
        <v>-5.80867743828645</v>
      </c>
      <c r="I12" s="5">
        <v>-5.80867743828645</v>
      </c>
      <c r="J12" s="5">
        <v>-5.80867743828645</v>
      </c>
      <c r="K12" s="5">
        <v>-5.80867743828645</v>
      </c>
      <c r="L12" s="5">
        <v>-5.80867743828645</v>
      </c>
      <c r="M12" s="5">
        <v>-5.80867743828645</v>
      </c>
      <c r="N12" s="5">
        <v>0.0</v>
      </c>
      <c r="O12" s="5">
        <v>0.0</v>
      </c>
      <c r="P12" s="5">
        <v>0.0</v>
      </c>
      <c r="Q12" s="5">
        <v>207.726113125371</v>
      </c>
    </row>
    <row r="13">
      <c r="A13" s="5">
        <v>11.0</v>
      </c>
      <c r="B13" s="6">
        <v>45539.0</v>
      </c>
      <c r="C13" s="5">
        <v>214.997978069621</v>
      </c>
      <c r="D13" s="5">
        <v>169.111512133727</v>
      </c>
      <c r="E13" s="5">
        <v>247.625330765374</v>
      </c>
      <c r="F13" s="5">
        <v>214.997978069621</v>
      </c>
      <c r="G13" s="5">
        <v>214.997978069621</v>
      </c>
      <c r="H13" s="5">
        <v>-5.59577255011966</v>
      </c>
      <c r="I13" s="5">
        <v>-5.59577255011966</v>
      </c>
      <c r="J13" s="5">
        <v>-5.59577255011966</v>
      </c>
      <c r="K13" s="5">
        <v>-5.59577255011966</v>
      </c>
      <c r="L13" s="5">
        <v>-5.59577255011966</v>
      </c>
      <c r="M13" s="5">
        <v>-5.59577255011966</v>
      </c>
      <c r="N13" s="5">
        <v>0.0</v>
      </c>
      <c r="O13" s="5">
        <v>0.0</v>
      </c>
      <c r="P13" s="5">
        <v>0.0</v>
      </c>
      <c r="Q13" s="5">
        <v>209.402205519502</v>
      </c>
    </row>
    <row r="14">
      <c r="A14" s="5">
        <v>12.0</v>
      </c>
      <c r="B14" s="6">
        <v>45540.0</v>
      </c>
      <c r="C14" s="5">
        <v>216.461165575585</v>
      </c>
      <c r="D14" s="5">
        <v>174.204922604497</v>
      </c>
      <c r="E14" s="5">
        <v>247.423210156109</v>
      </c>
      <c r="F14" s="5">
        <v>216.461165575585</v>
      </c>
      <c r="G14" s="5">
        <v>216.461165575585</v>
      </c>
      <c r="H14" s="5">
        <v>-7.07558826861381</v>
      </c>
      <c r="I14" s="5">
        <v>-7.07558826861381</v>
      </c>
      <c r="J14" s="5">
        <v>-7.07558826861381</v>
      </c>
      <c r="K14" s="5">
        <v>-7.07558826861381</v>
      </c>
      <c r="L14" s="5">
        <v>-7.07558826861381</v>
      </c>
      <c r="M14" s="5">
        <v>-7.07558826861381</v>
      </c>
      <c r="N14" s="5">
        <v>0.0</v>
      </c>
      <c r="O14" s="5">
        <v>0.0</v>
      </c>
      <c r="P14" s="5">
        <v>0.0</v>
      </c>
      <c r="Q14" s="5">
        <v>209.385577306971</v>
      </c>
    </row>
    <row r="15">
      <c r="A15" s="5">
        <v>13.0</v>
      </c>
      <c r="B15" s="6">
        <v>45541.0</v>
      </c>
      <c r="C15" s="5">
        <v>217.924353081549</v>
      </c>
      <c r="D15" s="5">
        <v>177.738095179177</v>
      </c>
      <c r="E15" s="5">
        <v>252.621251912187</v>
      </c>
      <c r="F15" s="5">
        <v>217.924353081549</v>
      </c>
      <c r="G15" s="5">
        <v>217.924353081549</v>
      </c>
      <c r="H15" s="5">
        <v>-4.10893706488131</v>
      </c>
      <c r="I15" s="5">
        <v>-4.10893706488131</v>
      </c>
      <c r="J15" s="5">
        <v>-4.10893706488131</v>
      </c>
      <c r="K15" s="5">
        <v>-4.10893706488131</v>
      </c>
      <c r="L15" s="5">
        <v>-4.10893706488131</v>
      </c>
      <c r="M15" s="5">
        <v>-4.10893706488131</v>
      </c>
      <c r="N15" s="5">
        <v>0.0</v>
      </c>
      <c r="O15" s="5">
        <v>0.0</v>
      </c>
      <c r="P15" s="5">
        <v>0.0</v>
      </c>
      <c r="Q15" s="5">
        <v>213.815416016668</v>
      </c>
    </row>
    <row r="16">
      <c r="A16" s="5">
        <v>14.0</v>
      </c>
      <c r="B16" s="6">
        <v>45544.0</v>
      </c>
      <c r="C16" s="5">
        <v>222.313915599441</v>
      </c>
      <c r="D16" s="5">
        <v>177.667659003983</v>
      </c>
      <c r="E16" s="5">
        <v>253.35672365883</v>
      </c>
      <c r="F16" s="5">
        <v>222.313915599441</v>
      </c>
      <c r="G16" s="5">
        <v>222.313915599441</v>
      </c>
      <c r="H16" s="5">
        <v>-7.55784957860711</v>
      </c>
      <c r="I16" s="5">
        <v>-7.55784957860711</v>
      </c>
      <c r="J16" s="5">
        <v>-7.55784957860711</v>
      </c>
      <c r="K16" s="5">
        <v>-7.55784957860711</v>
      </c>
      <c r="L16" s="5">
        <v>-7.55784957860711</v>
      </c>
      <c r="M16" s="5">
        <v>-7.55784957860711</v>
      </c>
      <c r="N16" s="5">
        <v>0.0</v>
      </c>
      <c r="O16" s="5">
        <v>0.0</v>
      </c>
      <c r="P16" s="5">
        <v>0.0</v>
      </c>
      <c r="Q16" s="5">
        <v>214.756066020833</v>
      </c>
    </row>
    <row r="17">
      <c r="A17" s="5">
        <v>15.0</v>
      </c>
      <c r="B17" s="6">
        <v>45545.0</v>
      </c>
      <c r="C17" s="5">
        <v>223.777103105404</v>
      </c>
      <c r="D17" s="5">
        <v>179.672757639395</v>
      </c>
      <c r="E17" s="5">
        <v>257.142447839758</v>
      </c>
      <c r="F17" s="5">
        <v>223.777103105404</v>
      </c>
      <c r="G17" s="5">
        <v>223.777103105404</v>
      </c>
      <c r="H17" s="5">
        <v>-5.80867743828154</v>
      </c>
      <c r="I17" s="5">
        <v>-5.80867743828154</v>
      </c>
      <c r="J17" s="5">
        <v>-5.80867743828154</v>
      </c>
      <c r="K17" s="5">
        <v>-5.80867743828154</v>
      </c>
      <c r="L17" s="5">
        <v>-5.80867743828154</v>
      </c>
      <c r="M17" s="5">
        <v>-5.80867743828154</v>
      </c>
      <c r="N17" s="5">
        <v>0.0</v>
      </c>
      <c r="O17" s="5">
        <v>0.0</v>
      </c>
      <c r="P17" s="5">
        <v>0.0</v>
      </c>
      <c r="Q17" s="5">
        <v>217.968425667123</v>
      </c>
    </row>
    <row r="18">
      <c r="A18" s="5">
        <v>16.0</v>
      </c>
      <c r="B18" s="6">
        <v>45546.0</v>
      </c>
      <c r="C18" s="5">
        <v>225.240290611368</v>
      </c>
      <c r="D18" s="5">
        <v>182.434205298627</v>
      </c>
      <c r="E18" s="5">
        <v>255.155352378434</v>
      </c>
      <c r="F18" s="5">
        <v>225.240290611368</v>
      </c>
      <c r="G18" s="5">
        <v>225.240290611368</v>
      </c>
      <c r="H18" s="5">
        <v>-5.59577255012546</v>
      </c>
      <c r="I18" s="5">
        <v>-5.59577255012546</v>
      </c>
      <c r="J18" s="5">
        <v>-5.59577255012546</v>
      </c>
      <c r="K18" s="5">
        <v>-5.59577255012546</v>
      </c>
      <c r="L18" s="5">
        <v>-5.59577255012546</v>
      </c>
      <c r="M18" s="5">
        <v>-5.59577255012546</v>
      </c>
      <c r="N18" s="5">
        <v>0.0</v>
      </c>
      <c r="O18" s="5">
        <v>0.0</v>
      </c>
      <c r="P18" s="5">
        <v>0.0</v>
      </c>
      <c r="Q18" s="5">
        <v>219.644518061243</v>
      </c>
    </row>
    <row r="19">
      <c r="A19" s="5">
        <v>17.0</v>
      </c>
      <c r="B19" s="6">
        <v>45547.0</v>
      </c>
      <c r="C19" s="5">
        <v>226.703478096716</v>
      </c>
      <c r="D19" s="5">
        <v>180.915868080814</v>
      </c>
      <c r="E19" s="5">
        <v>259.468109403572</v>
      </c>
      <c r="F19" s="5">
        <v>226.703478096716</v>
      </c>
      <c r="G19" s="5">
        <v>226.703478096716</v>
      </c>
      <c r="H19" s="5">
        <v>-7.07558826860044</v>
      </c>
      <c r="I19" s="5">
        <v>-7.07558826860044</v>
      </c>
      <c r="J19" s="5">
        <v>-7.07558826860044</v>
      </c>
      <c r="K19" s="5">
        <v>-7.07558826860044</v>
      </c>
      <c r="L19" s="5">
        <v>-7.07558826860044</v>
      </c>
      <c r="M19" s="5">
        <v>-7.07558826860044</v>
      </c>
      <c r="N19" s="5">
        <v>0.0</v>
      </c>
      <c r="O19" s="5">
        <v>0.0</v>
      </c>
      <c r="P19" s="5">
        <v>0.0</v>
      </c>
      <c r="Q19" s="5">
        <v>219.627889828116</v>
      </c>
    </row>
    <row r="20">
      <c r="A20" s="5">
        <v>18.0</v>
      </c>
      <c r="B20" s="6">
        <v>45548.0</v>
      </c>
      <c r="C20" s="5">
        <v>228.166665582065</v>
      </c>
      <c r="D20" s="5">
        <v>184.836822722732</v>
      </c>
      <c r="E20" s="5">
        <v>260.469667727698</v>
      </c>
      <c r="F20" s="5">
        <v>228.166665582065</v>
      </c>
      <c r="G20" s="5">
        <v>228.166665582065</v>
      </c>
      <c r="H20" s="5">
        <v>-4.10893706488235</v>
      </c>
      <c r="I20" s="5">
        <v>-4.10893706488235</v>
      </c>
      <c r="J20" s="5">
        <v>-4.10893706488235</v>
      </c>
      <c r="K20" s="5">
        <v>-4.10893706488235</v>
      </c>
      <c r="L20" s="5">
        <v>-4.10893706488235</v>
      </c>
      <c r="M20" s="5">
        <v>-4.10893706488235</v>
      </c>
      <c r="N20" s="5">
        <v>0.0</v>
      </c>
      <c r="O20" s="5">
        <v>0.0</v>
      </c>
      <c r="P20" s="5">
        <v>0.0</v>
      </c>
      <c r="Q20" s="5">
        <v>224.057728517182</v>
      </c>
    </row>
    <row r="21">
      <c r="A21" s="5">
        <v>19.0</v>
      </c>
      <c r="B21" s="6">
        <v>45551.0</v>
      </c>
      <c r="C21" s="5">
        <v>232.556228038109</v>
      </c>
      <c r="D21" s="5">
        <v>188.779222588043</v>
      </c>
      <c r="E21" s="5">
        <v>261.691582943781</v>
      </c>
      <c r="F21" s="5">
        <v>232.556228038109</v>
      </c>
      <c r="G21" s="5">
        <v>232.556228038109</v>
      </c>
      <c r="H21" s="5">
        <v>-7.55784957861965</v>
      </c>
      <c r="I21" s="5">
        <v>-7.55784957861965</v>
      </c>
      <c r="J21" s="5">
        <v>-7.55784957861965</v>
      </c>
      <c r="K21" s="5">
        <v>-7.55784957861965</v>
      </c>
      <c r="L21" s="5">
        <v>-7.55784957861965</v>
      </c>
      <c r="M21" s="5">
        <v>-7.55784957861965</v>
      </c>
      <c r="N21" s="5">
        <v>0.0</v>
      </c>
      <c r="O21" s="5">
        <v>0.0</v>
      </c>
      <c r="P21" s="5">
        <v>0.0</v>
      </c>
      <c r="Q21" s="5">
        <v>224.99837845949</v>
      </c>
    </row>
    <row r="22">
      <c r="A22" s="5">
        <v>20.0</v>
      </c>
      <c r="B22" s="6">
        <v>45552.0</v>
      </c>
      <c r="C22" s="5">
        <v>234.019415523457</v>
      </c>
      <c r="D22" s="5">
        <v>189.737057908862</v>
      </c>
      <c r="E22" s="5">
        <v>266.802693215538</v>
      </c>
      <c r="F22" s="5">
        <v>234.019415523457</v>
      </c>
      <c r="G22" s="5">
        <v>234.019415523457</v>
      </c>
      <c r="H22" s="5">
        <v>-5.80867743827774</v>
      </c>
      <c r="I22" s="5">
        <v>-5.80867743827774</v>
      </c>
      <c r="J22" s="5">
        <v>-5.80867743827774</v>
      </c>
      <c r="K22" s="5">
        <v>-5.80867743827774</v>
      </c>
      <c r="L22" s="5">
        <v>-5.80867743827774</v>
      </c>
      <c r="M22" s="5">
        <v>-5.80867743827774</v>
      </c>
      <c r="N22" s="5">
        <v>0.0</v>
      </c>
      <c r="O22" s="5">
        <v>0.0</v>
      </c>
      <c r="P22" s="5">
        <v>0.0</v>
      </c>
      <c r="Q22" s="5">
        <v>228.21073808518</v>
      </c>
    </row>
    <row r="23">
      <c r="A23" s="5">
        <v>21.0</v>
      </c>
      <c r="B23" s="6">
        <v>45553.0</v>
      </c>
      <c r="C23" s="5">
        <v>235.482603008806</v>
      </c>
      <c r="D23" s="5">
        <v>189.439668887934</v>
      </c>
      <c r="E23" s="5">
        <v>267.680923082073</v>
      </c>
      <c r="F23" s="5">
        <v>235.482603008806</v>
      </c>
      <c r="G23" s="5">
        <v>235.482603008806</v>
      </c>
      <c r="H23" s="5">
        <v>-5.59577255012129</v>
      </c>
      <c r="I23" s="5">
        <v>-5.59577255012129</v>
      </c>
      <c r="J23" s="5">
        <v>-5.59577255012129</v>
      </c>
      <c r="K23" s="5">
        <v>-5.59577255012129</v>
      </c>
      <c r="L23" s="5">
        <v>-5.59577255012129</v>
      </c>
      <c r="M23" s="5">
        <v>-5.59577255012129</v>
      </c>
      <c r="N23" s="5">
        <v>0.0</v>
      </c>
      <c r="O23" s="5">
        <v>0.0</v>
      </c>
      <c r="P23" s="5">
        <v>0.0</v>
      </c>
      <c r="Q23" s="5">
        <v>229.886830458684</v>
      </c>
    </row>
    <row r="24">
      <c r="A24" s="5">
        <v>22.0</v>
      </c>
      <c r="B24" s="6">
        <v>45554.0</v>
      </c>
      <c r="C24" s="5">
        <v>236.945790494154</v>
      </c>
      <c r="D24" s="5">
        <v>194.05059417602</v>
      </c>
      <c r="E24" s="5">
        <v>266.403937294039</v>
      </c>
      <c r="F24" s="5">
        <v>236.945790494154</v>
      </c>
      <c r="G24" s="5">
        <v>236.945790494154</v>
      </c>
      <c r="H24" s="5">
        <v>-7.07558826859383</v>
      </c>
      <c r="I24" s="5">
        <v>-7.07558826859383</v>
      </c>
      <c r="J24" s="5">
        <v>-7.07558826859383</v>
      </c>
      <c r="K24" s="5">
        <v>-7.07558826859383</v>
      </c>
      <c r="L24" s="5">
        <v>-7.07558826859383</v>
      </c>
      <c r="M24" s="5">
        <v>-7.07558826859383</v>
      </c>
      <c r="N24" s="5">
        <v>0.0</v>
      </c>
      <c r="O24" s="5">
        <v>0.0</v>
      </c>
      <c r="P24" s="5">
        <v>0.0</v>
      </c>
      <c r="Q24" s="5">
        <v>229.87020222556</v>
      </c>
    </row>
    <row r="25">
      <c r="A25" s="5">
        <v>23.0</v>
      </c>
      <c r="B25" s="6">
        <v>45555.0</v>
      </c>
      <c r="C25" s="5">
        <v>238.408977979502</v>
      </c>
      <c r="D25" s="5">
        <v>198.769388886207</v>
      </c>
      <c r="E25" s="5">
        <v>271.621700114785</v>
      </c>
      <c r="F25" s="5">
        <v>238.408977979502</v>
      </c>
      <c r="G25" s="5">
        <v>238.408977979502</v>
      </c>
      <c r="H25" s="5">
        <v>-4.10893706486623</v>
      </c>
      <c r="I25" s="5">
        <v>-4.10893706486623</v>
      </c>
      <c r="J25" s="5">
        <v>-4.10893706486623</v>
      </c>
      <c r="K25" s="5">
        <v>-4.10893706486623</v>
      </c>
      <c r="L25" s="5">
        <v>-4.10893706486623</v>
      </c>
      <c r="M25" s="5">
        <v>-4.10893706486623</v>
      </c>
      <c r="N25" s="5">
        <v>0.0</v>
      </c>
      <c r="O25" s="5">
        <v>0.0</v>
      </c>
      <c r="P25" s="5">
        <v>0.0</v>
      </c>
      <c r="Q25" s="5">
        <v>234.300040914636</v>
      </c>
    </row>
    <row r="26">
      <c r="A26" s="5">
        <v>24.0</v>
      </c>
      <c r="B26" s="6">
        <v>45558.0</v>
      </c>
      <c r="C26" s="5">
        <v>242.798540435547</v>
      </c>
      <c r="D26" s="5">
        <v>199.929469652426</v>
      </c>
      <c r="E26" s="5">
        <v>274.358487568243</v>
      </c>
      <c r="F26" s="5">
        <v>242.798540435547</v>
      </c>
      <c r="G26" s="5">
        <v>242.798540435547</v>
      </c>
      <c r="H26" s="5">
        <v>-7.55784957857408</v>
      </c>
      <c r="I26" s="5">
        <v>-7.55784957857408</v>
      </c>
      <c r="J26" s="5">
        <v>-7.55784957857408</v>
      </c>
      <c r="K26" s="5">
        <v>-7.55784957857408</v>
      </c>
      <c r="L26" s="5">
        <v>-7.55784957857408</v>
      </c>
      <c r="M26" s="5">
        <v>-7.55784957857408</v>
      </c>
      <c r="N26" s="5">
        <v>0.0</v>
      </c>
      <c r="O26" s="5">
        <v>0.0</v>
      </c>
      <c r="P26" s="5">
        <v>0.0</v>
      </c>
      <c r="Q26" s="5">
        <v>235.240690856973</v>
      </c>
    </row>
    <row r="27">
      <c r="A27" s="5">
        <v>25.0</v>
      </c>
      <c r="B27" s="6">
        <v>45559.0</v>
      </c>
      <c r="C27" s="5">
        <v>244.261727950709</v>
      </c>
      <c r="D27" s="5">
        <v>199.208222355335</v>
      </c>
      <c r="E27" s="5">
        <v>278.428847652404</v>
      </c>
      <c r="F27" s="5">
        <v>244.261727950709</v>
      </c>
      <c r="G27" s="5">
        <v>244.261727950709</v>
      </c>
      <c r="H27" s="5">
        <v>-5.80867743827395</v>
      </c>
      <c r="I27" s="5">
        <v>-5.80867743827395</v>
      </c>
      <c r="J27" s="5">
        <v>-5.80867743827395</v>
      </c>
      <c r="K27" s="5">
        <v>-5.80867743827395</v>
      </c>
      <c r="L27" s="5">
        <v>-5.80867743827395</v>
      </c>
      <c r="M27" s="5">
        <v>-5.80867743827395</v>
      </c>
      <c r="N27" s="5">
        <v>0.0</v>
      </c>
      <c r="O27" s="5">
        <v>0.0</v>
      </c>
      <c r="P27" s="5">
        <v>0.0</v>
      </c>
      <c r="Q27" s="5">
        <v>238.453050512435</v>
      </c>
    </row>
    <row r="28">
      <c r="A28" s="5">
        <v>26.0</v>
      </c>
      <c r="B28" s="6">
        <v>45560.0</v>
      </c>
      <c r="C28" s="5">
        <v>245.724915465872</v>
      </c>
      <c r="D28" s="5">
        <v>202.159491953401</v>
      </c>
      <c r="E28" s="5">
        <v>278.892452874526</v>
      </c>
      <c r="F28" s="5">
        <v>245.724915465872</v>
      </c>
      <c r="G28" s="5">
        <v>245.724915465872</v>
      </c>
      <c r="H28" s="5">
        <v>-5.59577255012034</v>
      </c>
      <c r="I28" s="5">
        <v>-5.59577255012034</v>
      </c>
      <c r="J28" s="5">
        <v>-5.59577255012034</v>
      </c>
      <c r="K28" s="5">
        <v>-5.59577255012034</v>
      </c>
      <c r="L28" s="5">
        <v>-5.59577255012034</v>
      </c>
      <c r="M28" s="5">
        <v>-5.59577255012034</v>
      </c>
      <c r="N28" s="5">
        <v>0.0</v>
      </c>
      <c r="O28" s="5">
        <v>0.0</v>
      </c>
      <c r="P28" s="5">
        <v>0.0</v>
      </c>
      <c r="Q28" s="5">
        <v>240.129142915752</v>
      </c>
    </row>
    <row r="29">
      <c r="A29" s="5">
        <v>27.0</v>
      </c>
      <c r="B29" s="6">
        <v>45561.0</v>
      </c>
      <c r="C29" s="5">
        <v>247.188102981035</v>
      </c>
      <c r="D29" s="5">
        <v>201.910175648686</v>
      </c>
      <c r="E29" s="5">
        <v>277.482140784287</v>
      </c>
      <c r="F29" s="5">
        <v>247.188102981035</v>
      </c>
      <c r="G29" s="5">
        <v>247.188102981035</v>
      </c>
      <c r="H29" s="5">
        <v>-7.07558826861375</v>
      </c>
      <c r="I29" s="5">
        <v>-7.07558826861375</v>
      </c>
      <c r="J29" s="5">
        <v>-7.07558826861375</v>
      </c>
      <c r="K29" s="5">
        <v>-7.07558826861375</v>
      </c>
      <c r="L29" s="5">
        <v>-7.07558826861375</v>
      </c>
      <c r="M29" s="5">
        <v>-7.07558826861375</v>
      </c>
      <c r="N29" s="5">
        <v>0.0</v>
      </c>
      <c r="O29" s="5">
        <v>0.0</v>
      </c>
      <c r="P29" s="5">
        <v>0.0</v>
      </c>
      <c r="Q29" s="5">
        <v>240.112514712421</v>
      </c>
    </row>
    <row r="30">
      <c r="A30" s="5">
        <v>28.0</v>
      </c>
      <c r="B30" s="6">
        <v>45562.0</v>
      </c>
      <c r="C30" s="5">
        <v>248.651290496198</v>
      </c>
      <c r="D30" s="5">
        <v>210.263751961207</v>
      </c>
      <c r="E30" s="5">
        <v>283.908295585769</v>
      </c>
      <c r="F30" s="5">
        <v>248.651290496198</v>
      </c>
      <c r="G30" s="5">
        <v>248.651290496198</v>
      </c>
      <c r="H30" s="5">
        <v>-4.10893706485012</v>
      </c>
      <c r="I30" s="5">
        <v>-4.10893706485012</v>
      </c>
      <c r="J30" s="5">
        <v>-4.10893706485012</v>
      </c>
      <c r="K30" s="5">
        <v>-4.10893706485012</v>
      </c>
      <c r="L30" s="5">
        <v>-4.10893706485012</v>
      </c>
      <c r="M30" s="5">
        <v>-4.10893706485012</v>
      </c>
      <c r="N30" s="5">
        <v>0.0</v>
      </c>
      <c r="O30" s="5">
        <v>0.0</v>
      </c>
      <c r="P30" s="5">
        <v>0.0</v>
      </c>
      <c r="Q30" s="5">
        <v>244.542353431348</v>
      </c>
    </row>
    <row r="31">
      <c r="A31" s="5">
        <v>29.0</v>
      </c>
      <c r="B31" s="6">
        <v>45565.0</v>
      </c>
      <c r="C31" s="5">
        <v>253.040853041686</v>
      </c>
      <c r="D31" s="5">
        <v>209.674493490059</v>
      </c>
      <c r="E31" s="5">
        <v>283.970485323519</v>
      </c>
      <c r="F31" s="5">
        <v>253.040853041686</v>
      </c>
      <c r="G31" s="5">
        <v>253.040853041686</v>
      </c>
      <c r="H31" s="5">
        <v>-7.55784957857788</v>
      </c>
      <c r="I31" s="5">
        <v>-7.55784957857788</v>
      </c>
      <c r="J31" s="5">
        <v>-7.55784957857788</v>
      </c>
      <c r="K31" s="5">
        <v>-7.55784957857788</v>
      </c>
      <c r="L31" s="5">
        <v>-7.55784957857788</v>
      </c>
      <c r="M31" s="5">
        <v>-7.55784957857788</v>
      </c>
      <c r="N31" s="5">
        <v>0.0</v>
      </c>
      <c r="O31" s="5">
        <v>0.0</v>
      </c>
      <c r="P31" s="5">
        <v>0.0</v>
      </c>
      <c r="Q31" s="5">
        <v>245.483003463108</v>
      </c>
    </row>
    <row r="32">
      <c r="A32" s="5">
        <v>30.0</v>
      </c>
      <c r="B32" s="6">
        <v>45566.0</v>
      </c>
      <c r="C32" s="5">
        <v>254.504040556849</v>
      </c>
      <c r="D32" s="5">
        <v>210.813219249972</v>
      </c>
      <c r="E32" s="5">
        <v>286.443202710933</v>
      </c>
      <c r="F32" s="5">
        <v>254.504040556849</v>
      </c>
      <c r="G32" s="5">
        <v>254.504040556849</v>
      </c>
      <c r="H32" s="5">
        <v>-5.80867743826904</v>
      </c>
      <c r="I32" s="5">
        <v>-5.80867743826904</v>
      </c>
      <c r="J32" s="5">
        <v>-5.80867743826904</v>
      </c>
      <c r="K32" s="5">
        <v>-5.80867743826904</v>
      </c>
      <c r="L32" s="5">
        <v>-5.80867743826904</v>
      </c>
      <c r="M32" s="5">
        <v>-5.80867743826904</v>
      </c>
      <c r="N32" s="5">
        <v>0.0</v>
      </c>
      <c r="O32" s="5">
        <v>0.0</v>
      </c>
      <c r="P32" s="5">
        <v>0.0</v>
      </c>
      <c r="Q32" s="5">
        <v>248.69536311858</v>
      </c>
    </row>
    <row r="33">
      <c r="A33" s="5">
        <v>31.0</v>
      </c>
      <c r="B33" s="6">
        <v>45567.0</v>
      </c>
      <c r="C33" s="5">
        <v>255.967228072012</v>
      </c>
      <c r="D33" s="5">
        <v>210.81148541712</v>
      </c>
      <c r="E33" s="5">
        <v>288.156530113399</v>
      </c>
      <c r="F33" s="5">
        <v>255.967228072012</v>
      </c>
      <c r="G33" s="5">
        <v>255.967228072012</v>
      </c>
      <c r="H33" s="5">
        <v>-5.59577255011939</v>
      </c>
      <c r="I33" s="5">
        <v>-5.59577255011939</v>
      </c>
      <c r="J33" s="5">
        <v>-5.59577255011939</v>
      </c>
      <c r="K33" s="5">
        <v>-5.59577255011939</v>
      </c>
      <c r="L33" s="5">
        <v>-5.59577255011939</v>
      </c>
      <c r="M33" s="5">
        <v>-5.59577255011939</v>
      </c>
      <c r="N33" s="5">
        <v>0.0</v>
      </c>
      <c r="O33" s="5">
        <v>0.0</v>
      </c>
      <c r="P33" s="5">
        <v>0.0</v>
      </c>
      <c r="Q33" s="5">
        <v>250.371455521892</v>
      </c>
    </row>
    <row r="34">
      <c r="A34" s="5">
        <v>32.0</v>
      </c>
      <c r="B34" s="6">
        <v>45568.0</v>
      </c>
      <c r="C34" s="5">
        <v>257.430415587175</v>
      </c>
      <c r="D34" s="5">
        <v>211.488490238793</v>
      </c>
      <c r="E34" s="5">
        <v>290.09206583541</v>
      </c>
      <c r="F34" s="5">
        <v>257.430415587175</v>
      </c>
      <c r="G34" s="5">
        <v>257.430415587175</v>
      </c>
      <c r="H34" s="5">
        <v>-7.07558826860714</v>
      </c>
      <c r="I34" s="5">
        <v>-7.07558826860714</v>
      </c>
      <c r="J34" s="5">
        <v>-7.07558826860714</v>
      </c>
      <c r="K34" s="5">
        <v>-7.07558826860714</v>
      </c>
      <c r="L34" s="5">
        <v>-7.07558826860714</v>
      </c>
      <c r="M34" s="5">
        <v>-7.07558826860714</v>
      </c>
      <c r="N34" s="5">
        <v>0.0</v>
      </c>
      <c r="O34" s="5">
        <v>0.0</v>
      </c>
      <c r="P34" s="5">
        <v>0.0</v>
      </c>
      <c r="Q34" s="5">
        <v>250.354827318567</v>
      </c>
    </row>
    <row r="35">
      <c r="A35" s="5">
        <v>33.0</v>
      </c>
      <c r="B35" s="6">
        <v>45569.0</v>
      </c>
      <c r="C35" s="5">
        <v>258.893603258499</v>
      </c>
      <c r="D35" s="5">
        <v>219.552256431504</v>
      </c>
      <c r="E35" s="5">
        <v>293.664193074465</v>
      </c>
      <c r="F35" s="5">
        <v>258.893603258499</v>
      </c>
      <c r="G35" s="5">
        <v>258.893603258499</v>
      </c>
      <c r="H35" s="5">
        <v>-4.10893706490124</v>
      </c>
      <c r="I35" s="5">
        <v>-4.10893706490124</v>
      </c>
      <c r="J35" s="5">
        <v>-4.10893706490124</v>
      </c>
      <c r="K35" s="5">
        <v>-4.10893706490124</v>
      </c>
      <c r="L35" s="5">
        <v>-4.10893706490124</v>
      </c>
      <c r="M35" s="5">
        <v>-4.10893706490124</v>
      </c>
      <c r="N35" s="5">
        <v>0.0</v>
      </c>
      <c r="O35" s="5">
        <v>0.0</v>
      </c>
      <c r="P35" s="5">
        <v>0.0</v>
      </c>
      <c r="Q35" s="5">
        <v>254.784666193598</v>
      </c>
    </row>
    <row r="36">
      <c r="A36" s="5">
        <v>34.0</v>
      </c>
      <c r="B36" s="6">
        <v>45572.0</v>
      </c>
      <c r="C36" s="5">
        <v>263.283166272473</v>
      </c>
      <c r="D36" s="5">
        <v>218.339908590048</v>
      </c>
      <c r="E36" s="5">
        <v>292.421385008206</v>
      </c>
      <c r="F36" s="5">
        <v>263.283166272473</v>
      </c>
      <c r="G36" s="5">
        <v>263.283166272473</v>
      </c>
      <c r="H36" s="5">
        <v>-7.55784957859917</v>
      </c>
      <c r="I36" s="5">
        <v>-7.55784957859917</v>
      </c>
      <c r="J36" s="5">
        <v>-7.55784957859917</v>
      </c>
      <c r="K36" s="5">
        <v>-7.55784957859917</v>
      </c>
      <c r="L36" s="5">
        <v>-7.55784957859917</v>
      </c>
      <c r="M36" s="5">
        <v>-7.55784957859917</v>
      </c>
      <c r="N36" s="5">
        <v>0.0</v>
      </c>
      <c r="O36" s="5">
        <v>0.0</v>
      </c>
      <c r="P36" s="5">
        <v>0.0</v>
      </c>
      <c r="Q36" s="5">
        <v>255.725316693874</v>
      </c>
    </row>
    <row r="37">
      <c r="A37" s="5">
        <v>35.0</v>
      </c>
      <c r="B37" s="6">
        <v>45573.0</v>
      </c>
      <c r="C37" s="5">
        <v>264.746353943798</v>
      </c>
      <c r="D37" s="5">
        <v>222.306596789253</v>
      </c>
      <c r="E37" s="5">
        <v>295.276643399817</v>
      </c>
      <c r="F37" s="5">
        <v>264.746353943798</v>
      </c>
      <c r="G37" s="5">
        <v>264.746353943798</v>
      </c>
      <c r="H37" s="5">
        <v>-5.80867743826414</v>
      </c>
      <c r="I37" s="5">
        <v>-5.80867743826414</v>
      </c>
      <c r="J37" s="5">
        <v>-5.80867743826414</v>
      </c>
      <c r="K37" s="5">
        <v>-5.80867743826414</v>
      </c>
      <c r="L37" s="5">
        <v>-5.80867743826414</v>
      </c>
      <c r="M37" s="5">
        <v>-5.80867743826414</v>
      </c>
      <c r="N37" s="5">
        <v>0.0</v>
      </c>
      <c r="O37" s="5">
        <v>0.0</v>
      </c>
      <c r="P37" s="5">
        <v>0.0</v>
      </c>
      <c r="Q37" s="5">
        <v>258.937676505534</v>
      </c>
    </row>
    <row r="38">
      <c r="A38" s="5">
        <v>36.0</v>
      </c>
      <c r="B38" s="6">
        <v>45574.0</v>
      </c>
      <c r="C38" s="5">
        <v>266.209541615123</v>
      </c>
      <c r="D38" s="5">
        <v>223.574116451006</v>
      </c>
      <c r="E38" s="5">
        <v>298.614189182288</v>
      </c>
      <c r="F38" s="5">
        <v>266.209541615123</v>
      </c>
      <c r="G38" s="5">
        <v>266.209541615123</v>
      </c>
      <c r="H38" s="5">
        <v>-5.59577255011522</v>
      </c>
      <c r="I38" s="5">
        <v>-5.59577255011522</v>
      </c>
      <c r="J38" s="5">
        <v>-5.59577255011522</v>
      </c>
      <c r="K38" s="5">
        <v>-5.59577255011522</v>
      </c>
      <c r="L38" s="5">
        <v>-5.59577255011522</v>
      </c>
      <c r="M38" s="5">
        <v>-5.59577255011522</v>
      </c>
      <c r="N38" s="5">
        <v>0.0</v>
      </c>
      <c r="O38" s="5">
        <v>0.0</v>
      </c>
      <c r="P38" s="5">
        <v>0.0</v>
      </c>
      <c r="Q38" s="5">
        <v>260.613769065007</v>
      </c>
    </row>
    <row r="39">
      <c r="A39" s="5">
        <v>37.0</v>
      </c>
      <c r="B39" s="6">
        <v>45575.0</v>
      </c>
      <c r="C39" s="5">
        <v>267.672729286447</v>
      </c>
      <c r="D39" s="5">
        <v>223.127033023182</v>
      </c>
      <c r="E39" s="5">
        <v>296.527274556094</v>
      </c>
      <c r="F39" s="5">
        <v>267.672729286447</v>
      </c>
      <c r="G39" s="5">
        <v>267.672729286447</v>
      </c>
      <c r="H39" s="5">
        <v>-7.0755882686138</v>
      </c>
      <c r="I39" s="5">
        <v>-7.0755882686138</v>
      </c>
      <c r="J39" s="5">
        <v>-7.0755882686138</v>
      </c>
      <c r="K39" s="5">
        <v>-7.0755882686138</v>
      </c>
      <c r="L39" s="5">
        <v>-7.0755882686138</v>
      </c>
      <c r="M39" s="5">
        <v>-7.0755882686138</v>
      </c>
      <c r="N39" s="5">
        <v>0.0</v>
      </c>
      <c r="O39" s="5">
        <v>0.0</v>
      </c>
      <c r="P39" s="5">
        <v>0.0</v>
      </c>
      <c r="Q39" s="5">
        <v>260.597141017833</v>
      </c>
    </row>
    <row r="40">
      <c r="A40" s="5">
        <v>38.0</v>
      </c>
      <c r="B40" s="6">
        <v>45576.0</v>
      </c>
      <c r="C40" s="5">
        <v>269.135916957772</v>
      </c>
      <c r="D40" s="5">
        <v>226.826809705352</v>
      </c>
      <c r="E40" s="5">
        <v>304.811374316353</v>
      </c>
      <c r="F40" s="5">
        <v>269.135916957772</v>
      </c>
      <c r="G40" s="5">
        <v>269.135916957772</v>
      </c>
      <c r="H40" s="5">
        <v>-4.10893706490229</v>
      </c>
      <c r="I40" s="5">
        <v>-4.10893706490229</v>
      </c>
      <c r="J40" s="5">
        <v>-4.10893706490229</v>
      </c>
      <c r="K40" s="5">
        <v>-4.10893706490229</v>
      </c>
      <c r="L40" s="5">
        <v>-4.10893706490229</v>
      </c>
      <c r="M40" s="5">
        <v>-4.10893706490229</v>
      </c>
      <c r="N40" s="5">
        <v>0.0</v>
      </c>
      <c r="O40" s="5">
        <v>0.0</v>
      </c>
      <c r="P40" s="5">
        <v>0.0</v>
      </c>
      <c r="Q40" s="5">
        <v>265.026979892869</v>
      </c>
    </row>
    <row r="41">
      <c r="A41" s="5">
        <v>39.0</v>
      </c>
      <c r="B41" s="6">
        <v>45579.0</v>
      </c>
      <c r="C41" s="5">
        <v>273.525479971746</v>
      </c>
      <c r="D41" s="5">
        <v>228.221907014955</v>
      </c>
      <c r="E41" s="5">
        <v>302.343689079679</v>
      </c>
      <c r="F41" s="5">
        <v>273.525479971746</v>
      </c>
      <c r="G41" s="5">
        <v>273.525479971746</v>
      </c>
      <c r="H41" s="5">
        <v>-7.55784957860296</v>
      </c>
      <c r="I41" s="5">
        <v>-7.55784957860296</v>
      </c>
      <c r="J41" s="5">
        <v>-7.55784957860296</v>
      </c>
      <c r="K41" s="5">
        <v>-7.55784957860296</v>
      </c>
      <c r="L41" s="5">
        <v>-7.55784957860296</v>
      </c>
      <c r="M41" s="5">
        <v>-7.55784957860296</v>
      </c>
      <c r="N41" s="5">
        <v>0.0</v>
      </c>
      <c r="O41" s="5">
        <v>0.0</v>
      </c>
      <c r="P41" s="5">
        <v>0.0</v>
      </c>
      <c r="Q41" s="5">
        <v>265.967630393143</v>
      </c>
    </row>
    <row r="42">
      <c r="A42" s="5">
        <v>40.0</v>
      </c>
      <c r="B42" s="6">
        <v>45580.0</v>
      </c>
      <c r="C42" s="5">
        <v>274.98866764307</v>
      </c>
      <c r="D42" s="5">
        <v>230.539392314265</v>
      </c>
      <c r="E42" s="5">
        <v>306.001423589603</v>
      </c>
      <c r="F42" s="5">
        <v>274.98866764307</v>
      </c>
      <c r="G42" s="5">
        <v>274.98866764307</v>
      </c>
      <c r="H42" s="5">
        <v>-5.80867743828486</v>
      </c>
      <c r="I42" s="5">
        <v>-5.80867743828486</v>
      </c>
      <c r="J42" s="5">
        <v>-5.80867743828486</v>
      </c>
      <c r="K42" s="5">
        <v>-5.80867743828486</v>
      </c>
      <c r="L42" s="5">
        <v>-5.80867743828486</v>
      </c>
      <c r="M42" s="5">
        <v>-5.80867743828486</v>
      </c>
      <c r="N42" s="5">
        <v>0.0</v>
      </c>
      <c r="O42" s="5">
        <v>0.0</v>
      </c>
      <c r="P42" s="5">
        <v>0.0</v>
      </c>
      <c r="Q42" s="5">
        <v>269.179990204785</v>
      </c>
    </row>
    <row r="43">
      <c r="A43" s="5">
        <v>41.0</v>
      </c>
      <c r="B43" s="6">
        <v>45581.0</v>
      </c>
      <c r="C43" s="5">
        <v>276.803786754455</v>
      </c>
      <c r="D43" s="5">
        <v>234.57787756465</v>
      </c>
      <c r="E43" s="5">
        <v>307.746563359274</v>
      </c>
      <c r="F43" s="5">
        <v>276.803786754455</v>
      </c>
      <c r="G43" s="5">
        <v>276.803786754455</v>
      </c>
      <c r="H43" s="5">
        <v>-5.59577255011427</v>
      </c>
      <c r="I43" s="5">
        <v>-5.59577255011427</v>
      </c>
      <c r="J43" s="5">
        <v>-5.59577255011427</v>
      </c>
      <c r="K43" s="5">
        <v>-5.59577255011427</v>
      </c>
      <c r="L43" s="5">
        <v>-5.59577255011427</v>
      </c>
      <c r="M43" s="5">
        <v>-5.59577255011427</v>
      </c>
      <c r="N43" s="5">
        <v>0.0</v>
      </c>
      <c r="O43" s="5">
        <v>0.0</v>
      </c>
      <c r="P43" s="5">
        <v>0.0</v>
      </c>
      <c r="Q43" s="5">
        <v>271.208014204341</v>
      </c>
    </row>
    <row r="44">
      <c r="A44" s="5">
        <v>42.0</v>
      </c>
      <c r="B44" s="6">
        <v>45582.0</v>
      </c>
      <c r="C44" s="5">
        <v>278.61890586584</v>
      </c>
      <c r="D44" s="5">
        <v>233.585881629191</v>
      </c>
      <c r="E44" s="5">
        <v>311.944491224481</v>
      </c>
      <c r="F44" s="5">
        <v>278.61890586584</v>
      </c>
      <c r="G44" s="5">
        <v>278.61890586584</v>
      </c>
      <c r="H44" s="5">
        <v>-7.07558826860719</v>
      </c>
      <c r="I44" s="5">
        <v>-7.07558826860719</v>
      </c>
      <c r="J44" s="5">
        <v>-7.07558826860719</v>
      </c>
      <c r="K44" s="5">
        <v>-7.07558826860719</v>
      </c>
      <c r="L44" s="5">
        <v>-7.07558826860719</v>
      </c>
      <c r="M44" s="5">
        <v>-7.07558826860719</v>
      </c>
      <c r="N44" s="5">
        <v>0.0</v>
      </c>
      <c r="O44" s="5">
        <v>0.0</v>
      </c>
      <c r="P44" s="5">
        <v>0.0</v>
      </c>
      <c r="Q44" s="5">
        <v>271.543317597233</v>
      </c>
    </row>
    <row r="45">
      <c r="A45" s="5">
        <v>43.0</v>
      </c>
      <c r="B45" s="6">
        <v>45583.0</v>
      </c>
      <c r="C45" s="5">
        <v>280.434024977225</v>
      </c>
      <c r="D45" s="5">
        <v>237.698363350213</v>
      </c>
      <c r="E45" s="5">
        <v>313.617627407363</v>
      </c>
      <c r="F45" s="5">
        <v>280.434024977225</v>
      </c>
      <c r="G45" s="5">
        <v>280.434024977225</v>
      </c>
      <c r="H45" s="5">
        <v>-4.10893706486901</v>
      </c>
      <c r="I45" s="5">
        <v>-4.10893706486901</v>
      </c>
      <c r="J45" s="5">
        <v>-4.10893706486901</v>
      </c>
      <c r="K45" s="5">
        <v>-4.10893706486901</v>
      </c>
      <c r="L45" s="5">
        <v>-4.10893706486901</v>
      </c>
      <c r="M45" s="5">
        <v>-4.10893706486901</v>
      </c>
      <c r="N45" s="5">
        <v>0.0</v>
      </c>
      <c r="O45" s="5">
        <v>0.0</v>
      </c>
      <c r="P45" s="5">
        <v>0.0</v>
      </c>
      <c r="Q45" s="5">
        <v>276.325087912356</v>
      </c>
    </row>
    <row r="46">
      <c r="A46" s="5">
        <v>44.0</v>
      </c>
      <c r="B46" s="6">
        <v>45586.0</v>
      </c>
      <c r="C46" s="5">
        <v>285.879382311379</v>
      </c>
      <c r="D46" s="5">
        <v>238.198040475235</v>
      </c>
      <c r="E46" s="5">
        <v>318.394235197904</v>
      </c>
      <c r="F46" s="5">
        <v>285.879382311379</v>
      </c>
      <c r="G46" s="5">
        <v>285.879382311379</v>
      </c>
      <c r="H46" s="5">
        <v>-7.55784957861551</v>
      </c>
      <c r="I46" s="5">
        <v>-7.55784957861551</v>
      </c>
      <c r="J46" s="5">
        <v>-7.55784957861551</v>
      </c>
      <c r="K46" s="5">
        <v>-7.55784957861551</v>
      </c>
      <c r="L46" s="5">
        <v>-7.55784957861551</v>
      </c>
      <c r="M46" s="5">
        <v>-7.55784957861551</v>
      </c>
      <c r="N46" s="5">
        <v>0.0</v>
      </c>
      <c r="O46" s="5">
        <v>0.0</v>
      </c>
      <c r="P46" s="5">
        <v>0.0</v>
      </c>
      <c r="Q46" s="5">
        <v>278.321532732763</v>
      </c>
    </row>
    <row r="47">
      <c r="A47" s="5">
        <v>45.0</v>
      </c>
      <c r="B47" s="6">
        <v>45587.0</v>
      </c>
      <c r="C47" s="5">
        <v>287.694501422764</v>
      </c>
      <c r="D47" s="5">
        <v>243.963869782531</v>
      </c>
      <c r="E47" s="5">
        <v>322.105031621214</v>
      </c>
      <c r="F47" s="5">
        <v>287.694501422764</v>
      </c>
      <c r="G47" s="5">
        <v>287.694501422764</v>
      </c>
      <c r="H47" s="5">
        <v>-5.80867743827995</v>
      </c>
      <c r="I47" s="5">
        <v>-5.80867743827995</v>
      </c>
      <c r="J47" s="5">
        <v>-5.80867743827995</v>
      </c>
      <c r="K47" s="5">
        <v>-5.80867743827995</v>
      </c>
      <c r="L47" s="5">
        <v>-5.80867743827995</v>
      </c>
      <c r="M47" s="5">
        <v>-5.80867743827995</v>
      </c>
      <c r="N47" s="5">
        <v>0.0</v>
      </c>
      <c r="O47" s="5">
        <v>0.0</v>
      </c>
      <c r="P47" s="5">
        <v>0.0</v>
      </c>
      <c r="Q47" s="5">
        <v>281.885823984484</v>
      </c>
    </row>
    <row r="48">
      <c r="A48" s="5">
        <v>46.0</v>
      </c>
      <c r="B48" s="6">
        <v>45588.0</v>
      </c>
      <c r="C48" s="5">
        <v>289.509620534148</v>
      </c>
      <c r="D48" s="5">
        <v>246.487273367134</v>
      </c>
      <c r="E48" s="5">
        <v>324.000212828714</v>
      </c>
      <c r="F48" s="5">
        <v>289.509620534148</v>
      </c>
      <c r="G48" s="5">
        <v>289.509620534148</v>
      </c>
      <c r="H48" s="5">
        <v>-5.59577255012006</v>
      </c>
      <c r="I48" s="5">
        <v>-5.59577255012006</v>
      </c>
      <c r="J48" s="5">
        <v>-5.59577255012006</v>
      </c>
      <c r="K48" s="5">
        <v>-5.59577255012006</v>
      </c>
      <c r="L48" s="5">
        <v>-5.59577255012006</v>
      </c>
      <c r="M48" s="5">
        <v>-5.59577255012006</v>
      </c>
      <c r="N48" s="5">
        <v>0.0</v>
      </c>
      <c r="O48" s="5">
        <v>0.0</v>
      </c>
      <c r="P48" s="5">
        <v>0.0</v>
      </c>
      <c r="Q48" s="5">
        <v>283.913847984028</v>
      </c>
    </row>
    <row r="49">
      <c r="A49" s="5">
        <v>47.0</v>
      </c>
      <c r="B49" s="6">
        <v>45589.0</v>
      </c>
      <c r="C49" s="5">
        <v>291.324739645533</v>
      </c>
      <c r="D49" s="5">
        <v>247.03405940719</v>
      </c>
      <c r="E49" s="5">
        <v>326.727738778147</v>
      </c>
      <c r="F49" s="5">
        <v>291.324739645533</v>
      </c>
      <c r="G49" s="5">
        <v>291.324739645533</v>
      </c>
      <c r="H49" s="5">
        <v>-7.07558826861384</v>
      </c>
      <c r="I49" s="5">
        <v>-7.07558826861384</v>
      </c>
      <c r="J49" s="5">
        <v>-7.07558826861384</v>
      </c>
      <c r="K49" s="5">
        <v>-7.07558826861384</v>
      </c>
      <c r="L49" s="5">
        <v>-7.07558826861384</v>
      </c>
      <c r="M49" s="5">
        <v>-7.07558826861384</v>
      </c>
      <c r="N49" s="5">
        <v>0.0</v>
      </c>
      <c r="O49" s="5">
        <v>0.0</v>
      </c>
      <c r="P49" s="5">
        <v>0.0</v>
      </c>
      <c r="Q49" s="5">
        <v>284.249151376919</v>
      </c>
    </row>
    <row r="50">
      <c r="A50" s="5">
        <v>48.0</v>
      </c>
      <c r="B50" s="6">
        <v>45590.0</v>
      </c>
      <c r="C50" s="5">
        <v>293.139858756918</v>
      </c>
      <c r="D50" s="5">
        <v>251.297441910046</v>
      </c>
      <c r="E50" s="5">
        <v>327.848841084805</v>
      </c>
      <c r="F50" s="5">
        <v>293.139858756918</v>
      </c>
      <c r="G50" s="5">
        <v>293.139858756918</v>
      </c>
      <c r="H50" s="5">
        <v>-4.10893706487006</v>
      </c>
      <c r="I50" s="5">
        <v>-4.10893706487006</v>
      </c>
      <c r="J50" s="5">
        <v>-4.10893706487006</v>
      </c>
      <c r="K50" s="5">
        <v>-4.10893706487006</v>
      </c>
      <c r="L50" s="5">
        <v>-4.10893706487006</v>
      </c>
      <c r="M50" s="5">
        <v>-4.10893706487006</v>
      </c>
      <c r="N50" s="5">
        <v>0.0</v>
      </c>
      <c r="O50" s="5">
        <v>0.0</v>
      </c>
      <c r="P50" s="5">
        <v>0.0</v>
      </c>
      <c r="Q50" s="5">
        <v>289.030921692048</v>
      </c>
    </row>
    <row r="51">
      <c r="A51" s="5">
        <v>49.0</v>
      </c>
      <c r="B51" s="6">
        <v>45593.0</v>
      </c>
      <c r="C51" s="5">
        <v>299.094089660635</v>
      </c>
      <c r="D51" s="5">
        <v>252.292184435628</v>
      </c>
      <c r="E51" s="5">
        <v>330.154177394622</v>
      </c>
      <c r="F51" s="5">
        <v>299.094089660635</v>
      </c>
      <c r="G51" s="5">
        <v>299.094089660635</v>
      </c>
      <c r="H51" s="5">
        <v>-7.5578495786193</v>
      </c>
      <c r="I51" s="5">
        <v>-7.5578495786193</v>
      </c>
      <c r="J51" s="5">
        <v>-7.5578495786193</v>
      </c>
      <c r="K51" s="5">
        <v>-7.5578495786193</v>
      </c>
      <c r="L51" s="5">
        <v>-7.5578495786193</v>
      </c>
      <c r="M51" s="5">
        <v>-7.5578495786193</v>
      </c>
      <c r="N51" s="5">
        <v>0.0</v>
      </c>
      <c r="O51" s="5">
        <v>0.0</v>
      </c>
      <c r="P51" s="5">
        <v>0.0</v>
      </c>
      <c r="Q51" s="5">
        <v>291.536240082016</v>
      </c>
    </row>
    <row r="52">
      <c r="A52" s="5">
        <v>50.0</v>
      </c>
      <c r="B52" s="6">
        <v>45594.0</v>
      </c>
      <c r="C52" s="5">
        <v>301.078833295207</v>
      </c>
      <c r="D52" s="5">
        <v>258.513943688739</v>
      </c>
      <c r="E52" s="5">
        <v>334.487704537607</v>
      </c>
      <c r="F52" s="5">
        <v>301.078833295207</v>
      </c>
      <c r="G52" s="5">
        <v>301.078833295207</v>
      </c>
      <c r="H52" s="5">
        <v>-5.80867743827505</v>
      </c>
      <c r="I52" s="5">
        <v>-5.80867743827505</v>
      </c>
      <c r="J52" s="5">
        <v>-5.80867743827505</v>
      </c>
      <c r="K52" s="5">
        <v>-5.80867743827505</v>
      </c>
      <c r="L52" s="5">
        <v>-5.80867743827505</v>
      </c>
      <c r="M52" s="5">
        <v>-5.80867743827505</v>
      </c>
      <c r="N52" s="5">
        <v>0.0</v>
      </c>
      <c r="O52" s="5">
        <v>0.0</v>
      </c>
      <c r="P52" s="5">
        <v>0.0</v>
      </c>
      <c r="Q52" s="5">
        <v>295.270155856932</v>
      </c>
    </row>
    <row r="53">
      <c r="A53" s="5">
        <v>51.0</v>
      </c>
      <c r="B53" s="6">
        <v>45595.0</v>
      </c>
      <c r="C53" s="5">
        <v>303.06357692978</v>
      </c>
      <c r="D53" s="5">
        <v>257.522243346282</v>
      </c>
      <c r="E53" s="5">
        <v>335.852464753986</v>
      </c>
      <c r="F53" s="5">
        <v>303.06357692978</v>
      </c>
      <c r="G53" s="5">
        <v>303.06357692978</v>
      </c>
      <c r="H53" s="5">
        <v>-5.59577255011236</v>
      </c>
      <c r="I53" s="5">
        <v>-5.59577255011236</v>
      </c>
      <c r="J53" s="5">
        <v>-5.59577255011236</v>
      </c>
      <c r="K53" s="5">
        <v>-5.59577255011236</v>
      </c>
      <c r="L53" s="5">
        <v>-5.59577255011236</v>
      </c>
      <c r="M53" s="5">
        <v>-5.59577255011236</v>
      </c>
      <c r="N53" s="5">
        <v>0.0</v>
      </c>
      <c r="O53" s="5">
        <v>0.0</v>
      </c>
      <c r="P53" s="5">
        <v>0.0</v>
      </c>
      <c r="Q53" s="5">
        <v>297.467804379667</v>
      </c>
    </row>
    <row r="54">
      <c r="A54" s="5">
        <v>52.0</v>
      </c>
      <c r="B54" s="6">
        <v>45596.0</v>
      </c>
      <c r="C54" s="5">
        <v>305.048320564352</v>
      </c>
      <c r="D54" s="5">
        <v>259.180044904199</v>
      </c>
      <c r="E54" s="5">
        <v>337.028980611537</v>
      </c>
      <c r="F54" s="5">
        <v>305.048320564352</v>
      </c>
      <c r="G54" s="5">
        <v>305.048320564352</v>
      </c>
      <c r="H54" s="5">
        <v>-7.07558826860047</v>
      </c>
      <c r="I54" s="5">
        <v>-7.07558826860047</v>
      </c>
      <c r="J54" s="5">
        <v>-7.07558826860047</v>
      </c>
      <c r="K54" s="5">
        <v>-7.07558826860047</v>
      </c>
      <c r="L54" s="5">
        <v>-7.07558826860047</v>
      </c>
      <c r="M54" s="5">
        <v>-7.07558826860047</v>
      </c>
      <c r="N54" s="5">
        <v>0.0</v>
      </c>
      <c r="O54" s="5">
        <v>0.0</v>
      </c>
      <c r="P54" s="5">
        <v>0.0</v>
      </c>
      <c r="Q54" s="5">
        <v>297.972732295751</v>
      </c>
    </row>
    <row r="55">
      <c r="A55" s="5">
        <v>53.0</v>
      </c>
      <c r="B55" s="6">
        <v>45597.0</v>
      </c>
      <c r="C55" s="5">
        <v>307.033064198924</v>
      </c>
      <c r="D55" s="5">
        <v>263.299002816816</v>
      </c>
      <c r="E55" s="5">
        <v>342.748585550021</v>
      </c>
      <c r="F55" s="5">
        <v>307.033064198924</v>
      </c>
      <c r="G55" s="5">
        <v>307.033064198924</v>
      </c>
      <c r="H55" s="5">
        <v>-4.10893706485394</v>
      </c>
      <c r="I55" s="5">
        <v>-4.10893706485394</v>
      </c>
      <c r="J55" s="5">
        <v>-4.10893706485394</v>
      </c>
      <c r="K55" s="5">
        <v>-4.10893706485394</v>
      </c>
      <c r="L55" s="5">
        <v>-4.10893706485394</v>
      </c>
      <c r="M55" s="5">
        <v>-4.10893706485394</v>
      </c>
      <c r="N55" s="5">
        <v>0.0</v>
      </c>
      <c r="O55" s="5">
        <v>0.0</v>
      </c>
      <c r="P55" s="5">
        <v>0.0</v>
      </c>
      <c r="Q55" s="5">
        <v>302.92412713407</v>
      </c>
    </row>
    <row r="56">
      <c r="A56" s="5">
        <v>54.0</v>
      </c>
      <c r="B56" s="6">
        <v>45600.0</v>
      </c>
      <c r="C56" s="5">
        <v>312.987295102641</v>
      </c>
      <c r="D56" s="5">
        <v>267.926615975568</v>
      </c>
      <c r="E56" s="5">
        <v>342.91900813365</v>
      </c>
      <c r="F56" s="5">
        <v>312.987295102641</v>
      </c>
      <c r="G56" s="5">
        <v>312.987295102641</v>
      </c>
      <c r="H56" s="5">
        <v>-7.55784957863184</v>
      </c>
      <c r="I56" s="5">
        <v>-7.55784957863184</v>
      </c>
      <c r="J56" s="5">
        <v>-7.55784957863184</v>
      </c>
      <c r="K56" s="5">
        <v>-7.55784957863184</v>
      </c>
      <c r="L56" s="5">
        <v>-7.55784957863184</v>
      </c>
      <c r="M56" s="5">
        <v>-7.55784957863184</v>
      </c>
      <c r="N56" s="5">
        <v>0.0</v>
      </c>
      <c r="O56" s="5">
        <v>0.0</v>
      </c>
      <c r="P56" s="5">
        <v>0.0</v>
      </c>
      <c r="Q56" s="5">
        <v>305.42944552401</v>
      </c>
    </row>
    <row r="57">
      <c r="A57" s="5">
        <v>55.0</v>
      </c>
      <c r="B57" s="6">
        <v>45601.0</v>
      </c>
      <c r="C57" s="5">
        <v>314.972038737214</v>
      </c>
      <c r="D57" s="5">
        <v>269.79758341542</v>
      </c>
      <c r="E57" s="5">
        <v>347.133530152989</v>
      </c>
      <c r="F57" s="5">
        <v>314.972038737214</v>
      </c>
      <c r="G57" s="5">
        <v>314.972038737214</v>
      </c>
      <c r="H57" s="5">
        <v>-5.80867743829688</v>
      </c>
      <c r="I57" s="5">
        <v>-5.80867743829688</v>
      </c>
      <c r="J57" s="5">
        <v>-5.80867743829688</v>
      </c>
      <c r="K57" s="5">
        <v>-5.80867743829688</v>
      </c>
      <c r="L57" s="5">
        <v>-5.80867743829688</v>
      </c>
      <c r="M57" s="5">
        <v>-5.80867743829688</v>
      </c>
      <c r="N57" s="5">
        <v>0.0</v>
      </c>
      <c r="O57" s="5">
        <v>0.0</v>
      </c>
      <c r="P57" s="5">
        <v>0.0</v>
      </c>
      <c r="Q57" s="5">
        <v>309.163361298917</v>
      </c>
    </row>
    <row r="58">
      <c r="A58" s="5">
        <v>56.0</v>
      </c>
      <c r="B58" s="6">
        <v>45602.0</v>
      </c>
      <c r="C58" s="5">
        <v>316.956782554211</v>
      </c>
      <c r="D58" s="5">
        <v>272.15843155552</v>
      </c>
      <c r="E58" s="5">
        <v>348.785116921081</v>
      </c>
      <c r="F58" s="5">
        <v>316.956782554211</v>
      </c>
      <c r="G58" s="5">
        <v>316.956782554211</v>
      </c>
      <c r="H58" s="5">
        <v>-5.59577255011816</v>
      </c>
      <c r="I58" s="5">
        <v>-5.59577255011816</v>
      </c>
      <c r="J58" s="5">
        <v>-5.59577255011816</v>
      </c>
      <c r="K58" s="5">
        <v>-5.59577255011816</v>
      </c>
      <c r="L58" s="5">
        <v>-5.59577255011816</v>
      </c>
      <c r="M58" s="5">
        <v>-5.59577255011816</v>
      </c>
      <c r="N58" s="5">
        <v>0.0</v>
      </c>
      <c r="O58" s="5">
        <v>0.0</v>
      </c>
      <c r="P58" s="5">
        <v>0.0</v>
      </c>
      <c r="Q58" s="5">
        <v>311.361010004093</v>
      </c>
    </row>
    <row r="59">
      <c r="A59" s="5">
        <v>57.0</v>
      </c>
      <c r="B59" s="6">
        <v>45603.0</v>
      </c>
      <c r="C59" s="5">
        <v>318.941526371209</v>
      </c>
      <c r="D59" s="5">
        <v>272.01234731551</v>
      </c>
      <c r="E59" s="5">
        <v>348.257090260117</v>
      </c>
      <c r="F59" s="5">
        <v>318.941526371209</v>
      </c>
      <c r="G59" s="5">
        <v>318.941526371209</v>
      </c>
      <c r="H59" s="5">
        <v>-7.07558826860713</v>
      </c>
      <c r="I59" s="5">
        <v>-7.07558826860713</v>
      </c>
      <c r="J59" s="5">
        <v>-7.07558826860713</v>
      </c>
      <c r="K59" s="5">
        <v>-7.07558826860713</v>
      </c>
      <c r="L59" s="5">
        <v>-7.07558826860713</v>
      </c>
      <c r="M59" s="5">
        <v>-7.07558826860713</v>
      </c>
      <c r="N59" s="5">
        <v>0.0</v>
      </c>
      <c r="O59" s="5">
        <v>0.0</v>
      </c>
      <c r="P59" s="5">
        <v>0.0</v>
      </c>
      <c r="Q59" s="5">
        <v>311.865938102602</v>
      </c>
    </row>
    <row r="60">
      <c r="A60" s="5">
        <v>58.0</v>
      </c>
      <c r="B60" s="6">
        <v>45604.0</v>
      </c>
      <c r="C60" s="5">
        <v>320.926270188206</v>
      </c>
      <c r="D60" s="5">
        <v>278.442555183992</v>
      </c>
      <c r="E60" s="5">
        <v>357.468158313865</v>
      </c>
      <c r="F60" s="5">
        <v>320.926270188206</v>
      </c>
      <c r="G60" s="5">
        <v>320.926270188206</v>
      </c>
      <c r="H60" s="5">
        <v>-4.10893706490507</v>
      </c>
      <c r="I60" s="5">
        <v>-4.10893706490507</v>
      </c>
      <c r="J60" s="5">
        <v>-4.10893706490507</v>
      </c>
      <c r="K60" s="5">
        <v>-4.10893706490507</v>
      </c>
      <c r="L60" s="5">
        <v>-4.10893706490507</v>
      </c>
      <c r="M60" s="5">
        <v>-4.10893706490507</v>
      </c>
      <c r="N60" s="5">
        <v>0.0</v>
      </c>
      <c r="O60" s="5">
        <v>0.0</v>
      </c>
      <c r="P60" s="5">
        <v>0.0</v>
      </c>
      <c r="Q60" s="5">
        <v>316.817333123301</v>
      </c>
    </row>
    <row r="61">
      <c r="A61" s="5">
        <v>59.0</v>
      </c>
      <c r="B61" s="6">
        <v>45607.0</v>
      </c>
      <c r="C61" s="5">
        <v>326.880501639199</v>
      </c>
      <c r="D61" s="5">
        <v>283.249720176979</v>
      </c>
      <c r="E61" s="5">
        <v>358.295953795038</v>
      </c>
      <c r="F61" s="5">
        <v>326.880501639199</v>
      </c>
      <c r="G61" s="5">
        <v>326.880501639199</v>
      </c>
      <c r="H61" s="5">
        <v>-7.55784957858628</v>
      </c>
      <c r="I61" s="5">
        <v>-7.55784957858628</v>
      </c>
      <c r="J61" s="5">
        <v>-7.55784957858628</v>
      </c>
      <c r="K61" s="5">
        <v>-7.55784957858628</v>
      </c>
      <c r="L61" s="5">
        <v>-7.55784957858628</v>
      </c>
      <c r="M61" s="5">
        <v>-7.55784957858628</v>
      </c>
      <c r="N61" s="5">
        <v>0.0</v>
      </c>
      <c r="O61" s="5">
        <v>0.0</v>
      </c>
      <c r="P61" s="5">
        <v>0.0</v>
      </c>
      <c r="Q61" s="5">
        <v>319.322652060613</v>
      </c>
    </row>
    <row r="62">
      <c r="A62" s="5">
        <v>60.0</v>
      </c>
      <c r="B62" s="6">
        <v>45608.0</v>
      </c>
      <c r="C62" s="5">
        <v>328.865245456197</v>
      </c>
      <c r="D62" s="5">
        <v>286.678594607392</v>
      </c>
      <c r="E62" s="5">
        <v>363.379413546106</v>
      </c>
      <c r="F62" s="5">
        <v>328.865245456197</v>
      </c>
      <c r="G62" s="5">
        <v>328.865245456197</v>
      </c>
      <c r="H62" s="5">
        <v>-5.80867743829087</v>
      </c>
      <c r="I62" s="5">
        <v>-5.80867743829087</v>
      </c>
      <c r="J62" s="5">
        <v>-5.80867743829087</v>
      </c>
      <c r="K62" s="5">
        <v>-5.80867743829087</v>
      </c>
      <c r="L62" s="5">
        <v>-5.80867743829087</v>
      </c>
      <c r="M62" s="5">
        <v>-5.80867743829087</v>
      </c>
      <c r="N62" s="5">
        <v>0.0</v>
      </c>
      <c r="O62" s="5">
        <v>0.0</v>
      </c>
      <c r="P62" s="5">
        <v>0.0</v>
      </c>
      <c r="Q62" s="5">
        <v>323.056568017906</v>
      </c>
    </row>
    <row r="63">
      <c r="A63" s="5">
        <v>61.0</v>
      </c>
      <c r="B63" s="6">
        <v>45609.0</v>
      </c>
      <c r="C63" s="5">
        <v>330.849989273194</v>
      </c>
      <c r="D63" s="5">
        <v>290.069865228486</v>
      </c>
      <c r="E63" s="5">
        <v>362.909375982766</v>
      </c>
      <c r="F63" s="5">
        <v>330.849989273194</v>
      </c>
      <c r="G63" s="5">
        <v>330.849989273194</v>
      </c>
      <c r="H63" s="5">
        <v>-5.59577255012395</v>
      </c>
      <c r="I63" s="5">
        <v>-5.59577255012395</v>
      </c>
      <c r="J63" s="5">
        <v>-5.59577255012395</v>
      </c>
      <c r="K63" s="5">
        <v>-5.59577255012395</v>
      </c>
      <c r="L63" s="5">
        <v>-5.59577255012395</v>
      </c>
      <c r="M63" s="5">
        <v>-5.59577255012395</v>
      </c>
      <c r="N63" s="5">
        <v>0.0</v>
      </c>
      <c r="O63" s="5">
        <v>0.0</v>
      </c>
      <c r="P63" s="5">
        <v>0.0</v>
      </c>
      <c r="Q63" s="5">
        <v>325.25421672307</v>
      </c>
    </row>
    <row r="64">
      <c r="A64" s="5">
        <v>62.0</v>
      </c>
      <c r="B64" s="6">
        <v>45610.0</v>
      </c>
      <c r="C64" s="5">
        <v>332.834733090192</v>
      </c>
      <c r="D64" s="5">
        <v>287.236558250846</v>
      </c>
      <c r="E64" s="5">
        <v>362.231605827838</v>
      </c>
      <c r="F64" s="5">
        <v>332.834733090192</v>
      </c>
      <c r="G64" s="5">
        <v>332.834733090192</v>
      </c>
      <c r="H64" s="5">
        <v>-7.07558826860052</v>
      </c>
      <c r="I64" s="5">
        <v>-7.07558826860052</v>
      </c>
      <c r="J64" s="5">
        <v>-7.07558826860052</v>
      </c>
      <c r="K64" s="5">
        <v>-7.07558826860052</v>
      </c>
      <c r="L64" s="5">
        <v>-7.07558826860052</v>
      </c>
      <c r="M64" s="5">
        <v>-7.07558826860052</v>
      </c>
      <c r="N64" s="5">
        <v>0.0</v>
      </c>
      <c r="O64" s="5">
        <v>0.0</v>
      </c>
      <c r="P64" s="5">
        <v>0.0</v>
      </c>
      <c r="Q64" s="5">
        <v>325.759144821591</v>
      </c>
    </row>
    <row r="65">
      <c r="A65" s="5">
        <v>63.0</v>
      </c>
      <c r="B65" s="6">
        <v>45611.0</v>
      </c>
      <c r="C65" s="5">
        <v>334.819476907189</v>
      </c>
      <c r="D65" s="5">
        <v>293.365868168074</v>
      </c>
      <c r="E65" s="5">
        <v>367.058875539717</v>
      </c>
      <c r="F65" s="5">
        <v>334.819476907189</v>
      </c>
      <c r="G65" s="5">
        <v>334.819476907189</v>
      </c>
      <c r="H65" s="5">
        <v>-4.10893706488895</v>
      </c>
      <c r="I65" s="5">
        <v>-4.10893706488895</v>
      </c>
      <c r="J65" s="5">
        <v>-4.10893706488895</v>
      </c>
      <c r="K65" s="5">
        <v>-4.10893706488895</v>
      </c>
      <c r="L65" s="5">
        <v>-4.10893706488895</v>
      </c>
      <c r="M65" s="5">
        <v>-4.10893706488895</v>
      </c>
      <c r="N65" s="5">
        <v>0.0</v>
      </c>
      <c r="O65" s="5">
        <v>0.0</v>
      </c>
      <c r="P65" s="5">
        <v>0.0</v>
      </c>
      <c r="Q65" s="5">
        <v>330.710539842301</v>
      </c>
    </row>
    <row r="66">
      <c r="A66" s="5">
        <v>64.0</v>
      </c>
      <c r="B66" s="6">
        <v>45614.0</v>
      </c>
      <c r="C66" s="5">
        <v>340.773708379322</v>
      </c>
      <c r="D66" s="5">
        <v>295.034113864357</v>
      </c>
      <c r="E66" s="5">
        <v>372.241209014227</v>
      </c>
      <c r="F66" s="5">
        <v>340.773708379322</v>
      </c>
      <c r="G66" s="5">
        <v>340.773708379322</v>
      </c>
      <c r="H66" s="5">
        <v>-7.55784957859882</v>
      </c>
      <c r="I66" s="5">
        <v>-7.55784957859882</v>
      </c>
      <c r="J66" s="5">
        <v>-7.55784957859882</v>
      </c>
      <c r="K66" s="5">
        <v>-7.55784957859882</v>
      </c>
      <c r="L66" s="5">
        <v>-7.55784957859882</v>
      </c>
      <c r="M66" s="5">
        <v>-7.55784957859882</v>
      </c>
      <c r="N66" s="5">
        <v>0.0</v>
      </c>
      <c r="O66" s="5">
        <v>0.0</v>
      </c>
      <c r="P66" s="5">
        <v>0.0</v>
      </c>
      <c r="Q66" s="5">
        <v>333.215858800723</v>
      </c>
    </row>
    <row r="67">
      <c r="A67" s="5">
        <v>65.0</v>
      </c>
      <c r="B67" s="6">
        <v>45615.0</v>
      </c>
      <c r="C67" s="5">
        <v>342.758452203366</v>
      </c>
      <c r="D67" s="5">
        <v>297.442019738627</v>
      </c>
      <c r="E67" s="5">
        <v>375.296164216173</v>
      </c>
      <c r="F67" s="5">
        <v>342.758452203366</v>
      </c>
      <c r="G67" s="5">
        <v>342.758452203366</v>
      </c>
      <c r="H67" s="5">
        <v>-5.80867743828707</v>
      </c>
      <c r="I67" s="5">
        <v>-5.80867743828707</v>
      </c>
      <c r="J67" s="5">
        <v>-5.80867743828707</v>
      </c>
      <c r="K67" s="5">
        <v>-5.80867743828707</v>
      </c>
      <c r="L67" s="5">
        <v>-5.80867743828707</v>
      </c>
      <c r="M67" s="5">
        <v>-5.80867743828707</v>
      </c>
      <c r="N67" s="5">
        <v>0.0</v>
      </c>
      <c r="O67" s="5">
        <v>0.0</v>
      </c>
      <c r="P67" s="5">
        <v>0.0</v>
      </c>
      <c r="Q67" s="5">
        <v>336.949774765079</v>
      </c>
    </row>
    <row r="68">
      <c r="A68" s="5">
        <v>66.0</v>
      </c>
      <c r="B68" s="6">
        <v>45616.0</v>
      </c>
      <c r="C68" s="5">
        <v>344.74319602741</v>
      </c>
      <c r="D68" s="5">
        <v>300.567946329482</v>
      </c>
      <c r="E68" s="5">
        <v>375.686698020147</v>
      </c>
      <c r="F68" s="5">
        <v>344.74319602741</v>
      </c>
      <c r="G68" s="5">
        <v>344.74319602741</v>
      </c>
      <c r="H68" s="5">
        <v>-5.595772550123</v>
      </c>
      <c r="I68" s="5">
        <v>-5.595772550123</v>
      </c>
      <c r="J68" s="5">
        <v>-5.595772550123</v>
      </c>
      <c r="K68" s="5">
        <v>-5.595772550123</v>
      </c>
      <c r="L68" s="5">
        <v>-5.595772550123</v>
      </c>
      <c r="M68" s="5">
        <v>-5.595772550123</v>
      </c>
      <c r="N68" s="5">
        <v>0.0</v>
      </c>
      <c r="O68" s="5">
        <v>0.0</v>
      </c>
      <c r="P68" s="5">
        <v>0.0</v>
      </c>
      <c r="Q68" s="5">
        <v>339.147423477287</v>
      </c>
    </row>
    <row r="69">
      <c r="A69" s="5">
        <v>67.0</v>
      </c>
      <c r="B69" s="6">
        <v>45617.0</v>
      </c>
      <c r="C69" s="5">
        <v>346.727939851454</v>
      </c>
      <c r="D69" s="5">
        <v>299.247195038746</v>
      </c>
      <c r="E69" s="5">
        <v>377.627395348437</v>
      </c>
      <c r="F69" s="5">
        <v>346.727939851454</v>
      </c>
      <c r="G69" s="5">
        <v>346.727939851454</v>
      </c>
      <c r="H69" s="5">
        <v>-7.07558826862044</v>
      </c>
      <c r="I69" s="5">
        <v>-7.07558826862044</v>
      </c>
      <c r="J69" s="5">
        <v>-7.07558826862044</v>
      </c>
      <c r="K69" s="5">
        <v>-7.07558826862044</v>
      </c>
      <c r="L69" s="5">
        <v>-7.07558826862044</v>
      </c>
      <c r="M69" s="5">
        <v>-7.07558826862044</v>
      </c>
      <c r="N69" s="5">
        <v>0.0</v>
      </c>
      <c r="O69" s="5">
        <v>0.0</v>
      </c>
      <c r="P69" s="5">
        <v>0.0</v>
      </c>
      <c r="Q69" s="5">
        <v>339.652351582834</v>
      </c>
    </row>
    <row r="70">
      <c r="A70" s="5">
        <v>68.0</v>
      </c>
      <c r="B70" s="6">
        <v>45618.0</v>
      </c>
      <c r="C70" s="5">
        <v>348.712683675498</v>
      </c>
      <c r="D70" s="5">
        <v>305.766864043132</v>
      </c>
      <c r="E70" s="5">
        <v>382.918743485477</v>
      </c>
      <c r="F70" s="5">
        <v>348.712683675498</v>
      </c>
      <c r="G70" s="5">
        <v>348.712683675498</v>
      </c>
      <c r="H70" s="5">
        <v>-4.10893706487284</v>
      </c>
      <c r="I70" s="5">
        <v>-4.10893706487284</v>
      </c>
      <c r="J70" s="5">
        <v>-4.10893706487284</v>
      </c>
      <c r="K70" s="5">
        <v>-4.10893706487284</v>
      </c>
      <c r="L70" s="5">
        <v>-4.10893706487284</v>
      </c>
      <c r="M70" s="5">
        <v>-4.10893706487284</v>
      </c>
      <c r="N70" s="5">
        <v>0.0</v>
      </c>
      <c r="O70" s="5">
        <v>0.0</v>
      </c>
      <c r="P70" s="5">
        <v>0.0</v>
      </c>
      <c r="Q70" s="5">
        <v>344.603746610626</v>
      </c>
    </row>
    <row r="71">
      <c r="A71" s="5">
        <v>69.0</v>
      </c>
      <c r="B71" s="6">
        <v>45621.0</v>
      </c>
      <c r="C71" s="5">
        <v>354.666915147631</v>
      </c>
      <c r="D71" s="5">
        <v>306.935474412795</v>
      </c>
      <c r="E71" s="5">
        <v>382.48404566643</v>
      </c>
      <c r="F71" s="5">
        <v>354.666915147631</v>
      </c>
      <c r="G71" s="5">
        <v>354.666915147631</v>
      </c>
      <c r="H71" s="5">
        <v>-7.55784957861136</v>
      </c>
      <c r="I71" s="5">
        <v>-7.55784957861136</v>
      </c>
      <c r="J71" s="5">
        <v>-7.55784957861136</v>
      </c>
      <c r="K71" s="5">
        <v>-7.55784957861136</v>
      </c>
      <c r="L71" s="5">
        <v>-7.55784957861136</v>
      </c>
      <c r="M71" s="5">
        <v>-7.55784957861136</v>
      </c>
      <c r="N71" s="5">
        <v>0.0</v>
      </c>
      <c r="O71" s="5">
        <v>0.0</v>
      </c>
      <c r="P71" s="5">
        <v>0.0</v>
      </c>
      <c r="Q71" s="5">
        <v>347.109065569019</v>
      </c>
    </row>
    <row r="72">
      <c r="A72" s="5">
        <v>70.0</v>
      </c>
      <c r="B72" s="6">
        <v>45622.0</v>
      </c>
      <c r="C72" s="5">
        <v>356.651658971675</v>
      </c>
      <c r="D72" s="5">
        <v>313.017810841917</v>
      </c>
      <c r="E72" s="5">
        <v>391.369815653308</v>
      </c>
      <c r="F72" s="5">
        <v>356.651658971675</v>
      </c>
      <c r="G72" s="5">
        <v>356.651658971675</v>
      </c>
      <c r="H72" s="5">
        <v>-5.80867743828216</v>
      </c>
      <c r="I72" s="5">
        <v>-5.80867743828216</v>
      </c>
      <c r="J72" s="5">
        <v>-5.80867743828216</v>
      </c>
      <c r="K72" s="5">
        <v>-5.80867743828216</v>
      </c>
      <c r="L72" s="5">
        <v>-5.80867743828216</v>
      </c>
      <c r="M72" s="5">
        <v>-5.80867743828216</v>
      </c>
      <c r="N72" s="5">
        <v>0.0</v>
      </c>
      <c r="O72" s="5">
        <v>0.0</v>
      </c>
      <c r="P72" s="5">
        <v>0.0</v>
      </c>
      <c r="Q72" s="5">
        <v>350.842981533393</v>
      </c>
    </row>
    <row r="73">
      <c r="A73" s="5">
        <v>71.0</v>
      </c>
      <c r="B73" s="6">
        <v>45623.0</v>
      </c>
      <c r="C73" s="5">
        <v>358.636402795719</v>
      </c>
      <c r="D73" s="5">
        <v>314.599216261303</v>
      </c>
      <c r="E73" s="5">
        <v>389.005799644836</v>
      </c>
      <c r="F73" s="5">
        <v>358.636402795719</v>
      </c>
      <c r="G73" s="5">
        <v>358.636402795719</v>
      </c>
      <c r="H73" s="5">
        <v>-5.59577255012558</v>
      </c>
      <c r="I73" s="5">
        <v>-5.59577255012558</v>
      </c>
      <c r="J73" s="5">
        <v>-5.59577255012558</v>
      </c>
      <c r="K73" s="5">
        <v>-5.59577255012558</v>
      </c>
      <c r="L73" s="5">
        <v>-5.59577255012558</v>
      </c>
      <c r="M73" s="5">
        <v>-5.59577255012558</v>
      </c>
      <c r="N73" s="5">
        <v>0.0</v>
      </c>
      <c r="O73" s="5">
        <v>0.0</v>
      </c>
      <c r="P73" s="5">
        <v>0.0</v>
      </c>
      <c r="Q73" s="5">
        <v>353.040630245593</v>
      </c>
    </row>
    <row r="74">
      <c r="A74" s="5">
        <v>72.0</v>
      </c>
      <c r="B74" s="6">
        <v>45625.0</v>
      </c>
      <c r="C74" s="5">
        <v>362.605890442088</v>
      </c>
      <c r="D74" s="5">
        <v>320.296365494637</v>
      </c>
      <c r="E74" s="5">
        <v>394.729621115969</v>
      </c>
      <c r="F74" s="5">
        <v>362.605890442088</v>
      </c>
      <c r="G74" s="5">
        <v>362.605890442088</v>
      </c>
      <c r="H74" s="5">
        <v>-4.10893706485672</v>
      </c>
      <c r="I74" s="5">
        <v>-4.10893706485672</v>
      </c>
      <c r="J74" s="5">
        <v>-4.10893706485672</v>
      </c>
      <c r="K74" s="5">
        <v>-4.10893706485672</v>
      </c>
      <c r="L74" s="5">
        <v>-4.10893706485672</v>
      </c>
      <c r="M74" s="5">
        <v>-4.10893706485672</v>
      </c>
      <c r="N74" s="5">
        <v>0.0</v>
      </c>
      <c r="O74" s="5">
        <v>0.0</v>
      </c>
      <c r="P74" s="5">
        <v>0.0</v>
      </c>
      <c r="Q74" s="5">
        <v>358.496953377231</v>
      </c>
    </row>
    <row r="75">
      <c r="A75" s="5">
        <v>73.0</v>
      </c>
      <c r="B75" s="6">
        <v>45628.0</v>
      </c>
      <c r="C75" s="5">
        <v>368.560121911641</v>
      </c>
      <c r="D75" s="5">
        <v>321.56058930085</v>
      </c>
      <c r="E75" s="5">
        <v>397.707141061416</v>
      </c>
      <c r="F75" s="5">
        <v>368.560121911641</v>
      </c>
      <c r="G75" s="5">
        <v>368.560121911641</v>
      </c>
      <c r="H75" s="5">
        <v>-7.55784957856579</v>
      </c>
      <c r="I75" s="5">
        <v>-7.55784957856579</v>
      </c>
      <c r="J75" s="5">
        <v>-7.55784957856579</v>
      </c>
      <c r="K75" s="5">
        <v>-7.55784957856579</v>
      </c>
      <c r="L75" s="5">
        <v>-7.55784957856579</v>
      </c>
      <c r="M75" s="5">
        <v>-7.55784957856579</v>
      </c>
      <c r="N75" s="5">
        <v>0.0</v>
      </c>
      <c r="O75" s="5">
        <v>0.0</v>
      </c>
      <c r="P75" s="5">
        <v>0.0</v>
      </c>
      <c r="Q75" s="5">
        <v>361.002272333076</v>
      </c>
    </row>
    <row r="76">
      <c r="A76" s="5">
        <v>74.0</v>
      </c>
      <c r="B76" s="6">
        <v>45629.0</v>
      </c>
      <c r="C76" s="5">
        <v>370.544865734826</v>
      </c>
      <c r="D76" s="5">
        <v>325.716698667035</v>
      </c>
      <c r="E76" s="5">
        <v>400.70905798842</v>
      </c>
      <c r="F76" s="5">
        <v>370.544865734826</v>
      </c>
      <c r="G76" s="5">
        <v>370.544865734826</v>
      </c>
      <c r="H76" s="5">
        <v>-5.80867743827725</v>
      </c>
      <c r="I76" s="5">
        <v>-5.80867743827725</v>
      </c>
      <c r="J76" s="5">
        <v>-5.80867743827725</v>
      </c>
      <c r="K76" s="5">
        <v>-5.80867743827725</v>
      </c>
      <c r="L76" s="5">
        <v>-5.80867743827725</v>
      </c>
      <c r="M76" s="5">
        <v>-5.80867743827725</v>
      </c>
      <c r="N76" s="5">
        <v>0.0</v>
      </c>
      <c r="O76" s="5">
        <v>0.0</v>
      </c>
      <c r="P76" s="5">
        <v>0.0</v>
      </c>
      <c r="Q76" s="5">
        <v>364.736188296549</v>
      </c>
    </row>
    <row r="77">
      <c r="A77" s="5">
        <v>75.0</v>
      </c>
      <c r="B77" s="6">
        <v>45630.0</v>
      </c>
      <c r="C77" s="5">
        <v>372.52960955801</v>
      </c>
      <c r="D77" s="5">
        <v>327.849236439945</v>
      </c>
      <c r="E77" s="5">
        <v>404.564580838064</v>
      </c>
      <c r="F77" s="5">
        <v>372.52960955801</v>
      </c>
      <c r="G77" s="5">
        <v>372.52960955801</v>
      </c>
      <c r="H77" s="5">
        <v>-5.59577255011788</v>
      </c>
      <c r="I77" s="5">
        <v>-5.59577255011788</v>
      </c>
      <c r="J77" s="5">
        <v>-5.59577255011788</v>
      </c>
      <c r="K77" s="5">
        <v>-5.59577255011788</v>
      </c>
      <c r="L77" s="5">
        <v>-5.59577255011788</v>
      </c>
      <c r="M77" s="5">
        <v>-5.59577255011788</v>
      </c>
      <c r="N77" s="5">
        <v>0.0</v>
      </c>
      <c r="O77" s="5">
        <v>0.0</v>
      </c>
      <c r="P77" s="5">
        <v>0.0</v>
      </c>
      <c r="Q77" s="5">
        <v>366.933837007892</v>
      </c>
    </row>
    <row r="78">
      <c r="A78" s="5">
        <v>76.0</v>
      </c>
      <c r="B78" s="6">
        <v>45631.0</v>
      </c>
      <c r="C78" s="5">
        <v>374.514353381195</v>
      </c>
      <c r="D78" s="5">
        <v>327.548255659467</v>
      </c>
      <c r="E78" s="5">
        <v>406.301271151033</v>
      </c>
      <c r="F78" s="5">
        <v>374.514353381195</v>
      </c>
      <c r="G78" s="5">
        <v>374.514353381195</v>
      </c>
      <c r="H78" s="5">
        <v>-7.07558826861373</v>
      </c>
      <c r="I78" s="5">
        <v>-7.07558826861373</v>
      </c>
      <c r="J78" s="5">
        <v>-7.07558826861373</v>
      </c>
      <c r="K78" s="5">
        <v>-7.07558826861373</v>
      </c>
      <c r="L78" s="5">
        <v>-7.07558826861373</v>
      </c>
      <c r="M78" s="5">
        <v>-7.07558826861373</v>
      </c>
      <c r="N78" s="5">
        <v>0.0</v>
      </c>
      <c r="O78" s="5">
        <v>0.0</v>
      </c>
      <c r="P78" s="5">
        <v>0.0</v>
      </c>
      <c r="Q78" s="5">
        <v>367.438765112581</v>
      </c>
    </row>
    <row r="79">
      <c r="A79" s="5">
        <v>77.0</v>
      </c>
      <c r="B79" s="6">
        <v>45632.0</v>
      </c>
      <c r="C79" s="5">
        <v>376.499097204379</v>
      </c>
      <c r="D79" s="5">
        <v>333.852962916826</v>
      </c>
      <c r="E79" s="5">
        <v>410.086433185064</v>
      </c>
      <c r="F79" s="5">
        <v>376.499097204379</v>
      </c>
      <c r="G79" s="5">
        <v>376.499097204379</v>
      </c>
      <c r="H79" s="5">
        <v>-4.10893706485776</v>
      </c>
      <c r="I79" s="5">
        <v>-4.10893706485776</v>
      </c>
      <c r="J79" s="5">
        <v>-4.10893706485776</v>
      </c>
      <c r="K79" s="5">
        <v>-4.10893706485776</v>
      </c>
      <c r="L79" s="5">
        <v>-4.10893706485776</v>
      </c>
      <c r="M79" s="5">
        <v>-4.10893706485776</v>
      </c>
      <c r="N79" s="5">
        <v>0.0</v>
      </c>
      <c r="O79" s="5">
        <v>0.0</v>
      </c>
      <c r="P79" s="5">
        <v>0.0</v>
      </c>
      <c r="Q79" s="5">
        <v>372.390160139522</v>
      </c>
    </row>
    <row r="80">
      <c r="A80" s="5">
        <v>78.0</v>
      </c>
      <c r="B80" s="6">
        <v>45635.0</v>
      </c>
      <c r="C80" s="5">
        <v>382.453328673933</v>
      </c>
      <c r="D80" s="5">
        <v>337.905816556557</v>
      </c>
      <c r="E80" s="5">
        <v>411.918198592271</v>
      </c>
      <c r="F80" s="5">
        <v>382.453328673933</v>
      </c>
      <c r="G80" s="5">
        <v>382.453328673933</v>
      </c>
      <c r="H80" s="5">
        <v>-7.55784957856959</v>
      </c>
      <c r="I80" s="5">
        <v>-7.55784957856959</v>
      </c>
      <c r="J80" s="5">
        <v>-7.55784957856959</v>
      </c>
      <c r="K80" s="5">
        <v>-7.55784957856959</v>
      </c>
      <c r="L80" s="5">
        <v>-7.55784957856959</v>
      </c>
      <c r="M80" s="5">
        <v>-7.55784957856959</v>
      </c>
      <c r="N80" s="5">
        <v>0.0</v>
      </c>
      <c r="O80" s="5">
        <v>0.0</v>
      </c>
      <c r="P80" s="5">
        <v>0.0</v>
      </c>
      <c r="Q80" s="5">
        <v>374.895479095363</v>
      </c>
    </row>
    <row r="81">
      <c r="A81" s="5">
        <v>79.0</v>
      </c>
      <c r="B81" s="6">
        <v>45636.0</v>
      </c>
      <c r="C81" s="5">
        <v>384.438072497117</v>
      </c>
      <c r="D81" s="5">
        <v>340.296660050781</v>
      </c>
      <c r="E81" s="5">
        <v>418.145341080419</v>
      </c>
      <c r="F81" s="5">
        <v>384.438072497117</v>
      </c>
      <c r="G81" s="5">
        <v>384.438072497117</v>
      </c>
      <c r="H81" s="5">
        <v>-5.80867743827235</v>
      </c>
      <c r="I81" s="5">
        <v>-5.80867743827235</v>
      </c>
      <c r="J81" s="5">
        <v>-5.80867743827235</v>
      </c>
      <c r="K81" s="5">
        <v>-5.80867743827235</v>
      </c>
      <c r="L81" s="5">
        <v>-5.80867743827235</v>
      </c>
      <c r="M81" s="5">
        <v>-5.80867743827235</v>
      </c>
      <c r="N81" s="5">
        <v>0.0</v>
      </c>
      <c r="O81" s="5">
        <v>0.0</v>
      </c>
      <c r="P81" s="5">
        <v>0.0</v>
      </c>
      <c r="Q81" s="5">
        <v>378.629395058845</v>
      </c>
    </row>
    <row r="82">
      <c r="A82" s="5">
        <v>80.0</v>
      </c>
      <c r="B82" s="6">
        <v>45637.0</v>
      </c>
      <c r="C82" s="5">
        <v>386.016801602613</v>
      </c>
      <c r="D82" s="5">
        <v>343.704581978322</v>
      </c>
      <c r="E82" s="5">
        <v>416.750949545759</v>
      </c>
      <c r="F82" s="5">
        <v>386.016801602613</v>
      </c>
      <c r="G82" s="5">
        <v>386.016801602613</v>
      </c>
      <c r="H82" s="5">
        <v>-5.59577255012368</v>
      </c>
      <c r="I82" s="5">
        <v>-5.59577255012368</v>
      </c>
      <c r="J82" s="5">
        <v>-5.59577255012368</v>
      </c>
      <c r="K82" s="5">
        <v>-5.59577255012368</v>
      </c>
      <c r="L82" s="5">
        <v>-5.59577255012368</v>
      </c>
      <c r="M82" s="5">
        <v>-5.59577255012368</v>
      </c>
      <c r="N82" s="5">
        <v>0.0</v>
      </c>
      <c r="O82" s="5">
        <v>0.0</v>
      </c>
      <c r="P82" s="5">
        <v>0.0</v>
      </c>
      <c r="Q82" s="5">
        <v>380.421029052489</v>
      </c>
    </row>
    <row r="83">
      <c r="A83" s="5">
        <v>81.0</v>
      </c>
      <c r="B83" s="6">
        <v>45638.0</v>
      </c>
      <c r="C83" s="5">
        <v>387.595530708108</v>
      </c>
      <c r="D83" s="5">
        <v>343.362817859109</v>
      </c>
      <c r="E83" s="5">
        <v>417.170356207369</v>
      </c>
      <c r="F83" s="5">
        <v>387.595530708108</v>
      </c>
      <c r="G83" s="5">
        <v>387.595530708108</v>
      </c>
      <c r="H83" s="5">
        <v>-7.07558826860712</v>
      </c>
      <c r="I83" s="5">
        <v>-7.07558826860712</v>
      </c>
      <c r="J83" s="5">
        <v>-7.07558826860712</v>
      </c>
      <c r="K83" s="5">
        <v>-7.07558826860712</v>
      </c>
      <c r="L83" s="5">
        <v>-7.07558826860712</v>
      </c>
      <c r="M83" s="5">
        <v>-7.07558826860712</v>
      </c>
      <c r="N83" s="5">
        <v>0.0</v>
      </c>
      <c r="O83" s="5">
        <v>0.0</v>
      </c>
      <c r="P83" s="5">
        <v>0.0</v>
      </c>
      <c r="Q83" s="5">
        <v>380.519942439501</v>
      </c>
    </row>
    <row r="84">
      <c r="A84" s="5">
        <v>82.0</v>
      </c>
      <c r="B84" s="6">
        <v>45639.0</v>
      </c>
      <c r="C84" s="5">
        <v>389.174259813604</v>
      </c>
      <c r="D84" s="5">
        <v>345.653249258052</v>
      </c>
      <c r="E84" s="5">
        <v>425.393852953378</v>
      </c>
      <c r="F84" s="5">
        <v>389.174259813604</v>
      </c>
      <c r="G84" s="5">
        <v>389.174259813604</v>
      </c>
      <c r="H84" s="5">
        <v>-4.10893706490889</v>
      </c>
      <c r="I84" s="5">
        <v>-4.10893706490889</v>
      </c>
      <c r="J84" s="5">
        <v>-4.10893706490889</v>
      </c>
      <c r="K84" s="5">
        <v>-4.10893706490889</v>
      </c>
      <c r="L84" s="5">
        <v>-4.10893706490889</v>
      </c>
      <c r="M84" s="5">
        <v>-4.10893706490889</v>
      </c>
      <c r="N84" s="5">
        <v>0.0</v>
      </c>
      <c r="O84" s="5">
        <v>0.0</v>
      </c>
      <c r="P84" s="5">
        <v>0.0</v>
      </c>
      <c r="Q84" s="5">
        <v>385.065322748695</v>
      </c>
    </row>
    <row r="85">
      <c r="A85" s="5">
        <v>83.0</v>
      </c>
      <c r="B85" s="6">
        <v>45642.0</v>
      </c>
      <c r="C85" s="5">
        <v>393.910447130091</v>
      </c>
      <c r="D85" s="5">
        <v>348.276629146873</v>
      </c>
      <c r="E85" s="5">
        <v>424.228250768389</v>
      </c>
      <c r="F85" s="5">
        <v>393.910447130091</v>
      </c>
      <c r="G85" s="5">
        <v>393.910447130091</v>
      </c>
      <c r="H85" s="5">
        <v>-7.55784957859088</v>
      </c>
      <c r="I85" s="5">
        <v>-7.55784957859088</v>
      </c>
      <c r="J85" s="5">
        <v>-7.55784957859088</v>
      </c>
      <c r="K85" s="5">
        <v>-7.55784957859088</v>
      </c>
      <c r="L85" s="5">
        <v>-7.55784957859088</v>
      </c>
      <c r="M85" s="5">
        <v>-7.55784957859088</v>
      </c>
      <c r="N85" s="5">
        <v>0.0</v>
      </c>
      <c r="O85" s="5">
        <v>0.0</v>
      </c>
      <c r="P85" s="5">
        <v>0.0</v>
      </c>
      <c r="Q85" s="5">
        <v>386.3525975515</v>
      </c>
    </row>
    <row r="86">
      <c r="A86" s="5">
        <v>84.0</v>
      </c>
      <c r="B86" s="6">
        <v>45643.0</v>
      </c>
      <c r="C86" s="5">
        <v>395.489176235586</v>
      </c>
      <c r="D86" s="5">
        <v>351.02998634811</v>
      </c>
      <c r="E86" s="5">
        <v>424.421714788837</v>
      </c>
      <c r="F86" s="5">
        <v>395.489176235586</v>
      </c>
      <c r="G86" s="5">
        <v>395.489176235586</v>
      </c>
      <c r="H86" s="5">
        <v>-5.80867743826855</v>
      </c>
      <c r="I86" s="5">
        <v>-5.80867743826855</v>
      </c>
      <c r="J86" s="5">
        <v>-5.80867743826855</v>
      </c>
      <c r="K86" s="5">
        <v>-5.80867743826855</v>
      </c>
      <c r="L86" s="5">
        <v>-5.80867743826855</v>
      </c>
      <c r="M86" s="5">
        <v>-5.80867743826855</v>
      </c>
      <c r="N86" s="5">
        <v>0.0</v>
      </c>
      <c r="O86" s="5">
        <v>0.0</v>
      </c>
      <c r="P86" s="5">
        <v>0.0</v>
      </c>
      <c r="Q86" s="5">
        <v>389.680498797318</v>
      </c>
    </row>
    <row r="87">
      <c r="A87" s="5">
        <v>85.0</v>
      </c>
      <c r="B87" s="6">
        <v>45644.0</v>
      </c>
      <c r="C87" s="5">
        <v>397.067905341082</v>
      </c>
      <c r="D87" s="5">
        <v>353.069306079796</v>
      </c>
      <c r="E87" s="5">
        <v>431.072992366009</v>
      </c>
      <c r="F87" s="5">
        <v>397.067905341082</v>
      </c>
      <c r="G87" s="5">
        <v>397.067905341082</v>
      </c>
      <c r="H87" s="5">
        <v>-5.59577255012273</v>
      </c>
      <c r="I87" s="5">
        <v>-5.59577255012273</v>
      </c>
      <c r="J87" s="5">
        <v>-5.59577255012273</v>
      </c>
      <c r="K87" s="5">
        <v>-5.59577255012273</v>
      </c>
      <c r="L87" s="5">
        <v>-5.59577255012273</v>
      </c>
      <c r="M87" s="5">
        <v>-5.59577255012273</v>
      </c>
      <c r="N87" s="5">
        <v>0.0</v>
      </c>
      <c r="O87" s="5">
        <v>0.0</v>
      </c>
      <c r="P87" s="5">
        <v>0.0</v>
      </c>
      <c r="Q87" s="5">
        <v>391.472132790959</v>
      </c>
    </row>
    <row r="88">
      <c r="A88" s="5">
        <v>86.0</v>
      </c>
      <c r="B88" s="6">
        <v>45645.0</v>
      </c>
      <c r="C88" s="5">
        <v>398.646634446577</v>
      </c>
      <c r="D88" s="5">
        <v>353.742312004108</v>
      </c>
      <c r="E88" s="5">
        <v>430.247307864514</v>
      </c>
      <c r="F88" s="5">
        <v>398.646634446577</v>
      </c>
      <c r="G88" s="5">
        <v>398.646634446577</v>
      </c>
      <c r="H88" s="5">
        <v>-7.07558826860051</v>
      </c>
      <c r="I88" s="5">
        <v>-7.07558826860051</v>
      </c>
      <c r="J88" s="5">
        <v>-7.07558826860051</v>
      </c>
      <c r="K88" s="5">
        <v>-7.07558826860051</v>
      </c>
      <c r="L88" s="5">
        <v>-7.07558826860051</v>
      </c>
      <c r="M88" s="5">
        <v>-7.07558826860051</v>
      </c>
      <c r="N88" s="5">
        <v>0.0</v>
      </c>
      <c r="O88" s="5">
        <v>0.0</v>
      </c>
      <c r="P88" s="5">
        <v>0.0</v>
      </c>
      <c r="Q88" s="5">
        <v>391.571046177977</v>
      </c>
    </row>
    <row r="89">
      <c r="A89" s="5">
        <v>87.0</v>
      </c>
      <c r="B89" s="6">
        <v>45646.0</v>
      </c>
      <c r="C89" s="5">
        <v>400.225363552073</v>
      </c>
      <c r="D89" s="5">
        <v>358.060871822587</v>
      </c>
      <c r="E89" s="5">
        <v>434.582296530064</v>
      </c>
      <c r="F89" s="5">
        <v>400.225363552073</v>
      </c>
      <c r="G89" s="5">
        <v>400.225363552073</v>
      </c>
      <c r="H89" s="5">
        <v>-4.10893706490994</v>
      </c>
      <c r="I89" s="5">
        <v>-4.10893706490994</v>
      </c>
      <c r="J89" s="5">
        <v>-4.10893706490994</v>
      </c>
      <c r="K89" s="5">
        <v>-4.10893706490994</v>
      </c>
      <c r="L89" s="5">
        <v>-4.10893706490994</v>
      </c>
      <c r="M89" s="5">
        <v>-4.10893706490994</v>
      </c>
      <c r="N89" s="5">
        <v>0.0</v>
      </c>
      <c r="O89" s="5">
        <v>0.0</v>
      </c>
      <c r="P89" s="5">
        <v>0.0</v>
      </c>
      <c r="Q89" s="5">
        <v>396.116426487163</v>
      </c>
    </row>
    <row r="90">
      <c r="A90" s="5">
        <v>88.0</v>
      </c>
      <c r="B90" s="6">
        <v>45649.0</v>
      </c>
      <c r="C90" s="5">
        <v>401.391855157253</v>
      </c>
      <c r="D90" s="5">
        <v>355.938185446445</v>
      </c>
      <c r="E90" s="5">
        <v>431.205324053625</v>
      </c>
      <c r="F90" s="5">
        <v>401.391855157253</v>
      </c>
      <c r="G90" s="5">
        <v>401.391855157253</v>
      </c>
      <c r="H90" s="5">
        <v>-7.55784957859467</v>
      </c>
      <c r="I90" s="5">
        <v>-7.55784957859467</v>
      </c>
      <c r="J90" s="5">
        <v>-7.55784957859467</v>
      </c>
      <c r="K90" s="5">
        <v>-7.55784957859467</v>
      </c>
      <c r="L90" s="5">
        <v>-7.55784957859467</v>
      </c>
      <c r="M90" s="5">
        <v>-7.55784957859467</v>
      </c>
      <c r="N90" s="5">
        <v>0.0</v>
      </c>
      <c r="O90" s="5">
        <v>0.0</v>
      </c>
      <c r="P90" s="5">
        <v>0.0</v>
      </c>
      <c r="Q90" s="5">
        <v>393.834005578658</v>
      </c>
    </row>
    <row r="91">
      <c r="A91" s="5">
        <v>89.0</v>
      </c>
      <c r="B91" s="6">
        <v>45650.0</v>
      </c>
      <c r="C91" s="5">
        <v>401.780685692313</v>
      </c>
      <c r="D91" s="5">
        <v>358.210127010748</v>
      </c>
      <c r="E91" s="5">
        <v>435.735560862236</v>
      </c>
      <c r="F91" s="5">
        <v>401.780685692313</v>
      </c>
      <c r="G91" s="5">
        <v>401.780685692313</v>
      </c>
      <c r="H91" s="5">
        <v>-5.80867743828927</v>
      </c>
      <c r="I91" s="5">
        <v>-5.80867743828927</v>
      </c>
      <c r="J91" s="5">
        <v>-5.80867743828927</v>
      </c>
      <c r="K91" s="5">
        <v>-5.80867743828927</v>
      </c>
      <c r="L91" s="5">
        <v>-5.80867743828927</v>
      </c>
      <c r="M91" s="5">
        <v>-5.80867743828927</v>
      </c>
      <c r="N91" s="5">
        <v>0.0</v>
      </c>
      <c r="O91" s="5">
        <v>0.0</v>
      </c>
      <c r="P91" s="5">
        <v>0.0</v>
      </c>
      <c r="Q91" s="5">
        <v>395.972008254024</v>
      </c>
    </row>
    <row r="92">
      <c r="A92" s="5">
        <v>90.0</v>
      </c>
      <c r="B92" s="6">
        <v>45652.0</v>
      </c>
      <c r="C92" s="5">
        <v>402.558346762433</v>
      </c>
      <c r="D92" s="5">
        <v>357.881141966012</v>
      </c>
      <c r="E92" s="5">
        <v>434.272173559269</v>
      </c>
      <c r="F92" s="5">
        <v>402.558346762433</v>
      </c>
      <c r="G92" s="5">
        <v>402.558346762433</v>
      </c>
      <c r="H92" s="5">
        <v>-7.07558826862043</v>
      </c>
      <c r="I92" s="5">
        <v>-7.07558826862043</v>
      </c>
      <c r="J92" s="5">
        <v>-7.07558826862043</v>
      </c>
      <c r="K92" s="5">
        <v>-7.07558826862043</v>
      </c>
      <c r="L92" s="5">
        <v>-7.07558826862043</v>
      </c>
      <c r="M92" s="5">
        <v>-7.07558826862043</v>
      </c>
      <c r="N92" s="5">
        <v>0.0</v>
      </c>
      <c r="O92" s="5">
        <v>0.0</v>
      </c>
      <c r="P92" s="5">
        <v>0.0</v>
      </c>
      <c r="Q92" s="5">
        <v>395.482758493812</v>
      </c>
    </row>
    <row r="93">
      <c r="A93" s="5">
        <v>91.0</v>
      </c>
      <c r="B93" s="6">
        <v>45653.0</v>
      </c>
      <c r="C93" s="5">
        <v>402.947177297493</v>
      </c>
      <c r="D93" s="5">
        <v>360.824554663704</v>
      </c>
      <c r="E93" s="5">
        <v>435.156124189466</v>
      </c>
      <c r="F93" s="5">
        <v>402.947177297493</v>
      </c>
      <c r="G93" s="5">
        <v>402.947177297493</v>
      </c>
      <c r="H93" s="5">
        <v>-4.10893706487666</v>
      </c>
      <c r="I93" s="5">
        <v>-4.10893706487666</v>
      </c>
      <c r="J93" s="5">
        <v>-4.10893706487666</v>
      </c>
      <c r="K93" s="5">
        <v>-4.10893706487666</v>
      </c>
      <c r="L93" s="5">
        <v>-4.10893706487666</v>
      </c>
      <c r="M93" s="5">
        <v>-4.10893706487666</v>
      </c>
      <c r="N93" s="5">
        <v>0.0</v>
      </c>
      <c r="O93" s="5">
        <v>0.0</v>
      </c>
      <c r="P93" s="5">
        <v>0.0</v>
      </c>
      <c r="Q93" s="5">
        <v>398.838240232616</v>
      </c>
    </row>
    <row r="94">
      <c r="A94" s="5">
        <v>92.0</v>
      </c>
      <c r="B94" s="6">
        <v>45656.0</v>
      </c>
      <c r="C94" s="5">
        <v>404.113668902673</v>
      </c>
      <c r="D94" s="5">
        <v>360.374470789271</v>
      </c>
      <c r="E94" s="5">
        <v>436.190822477041</v>
      </c>
      <c r="F94" s="5">
        <v>404.113668902673</v>
      </c>
      <c r="G94" s="5">
        <v>404.113668902673</v>
      </c>
      <c r="H94" s="5">
        <v>-7.55784957859847</v>
      </c>
      <c r="I94" s="5">
        <v>-7.55784957859847</v>
      </c>
      <c r="J94" s="5">
        <v>-7.55784957859847</v>
      </c>
      <c r="K94" s="5">
        <v>-7.55784957859847</v>
      </c>
      <c r="L94" s="5">
        <v>-7.55784957859847</v>
      </c>
      <c r="M94" s="5">
        <v>-7.55784957859847</v>
      </c>
      <c r="N94" s="5">
        <v>0.0</v>
      </c>
      <c r="O94" s="5">
        <v>0.0</v>
      </c>
      <c r="P94" s="5">
        <v>0.0</v>
      </c>
      <c r="Q94" s="5">
        <v>396.555819324074</v>
      </c>
    </row>
    <row r="95">
      <c r="A95" s="5">
        <v>93.0</v>
      </c>
      <c r="B95" s="6">
        <v>45657.0</v>
      </c>
      <c r="C95" s="5">
        <v>404.502499437733</v>
      </c>
      <c r="D95" s="5">
        <v>360.195624032201</v>
      </c>
      <c r="E95" s="5">
        <v>437.92208718547</v>
      </c>
      <c r="F95" s="5">
        <v>404.502499437733</v>
      </c>
      <c r="G95" s="5">
        <v>404.502499437733</v>
      </c>
      <c r="H95" s="5">
        <v>-5.80867743828548</v>
      </c>
      <c r="I95" s="5">
        <v>-5.80867743828548</v>
      </c>
      <c r="J95" s="5">
        <v>-5.80867743828548</v>
      </c>
      <c r="K95" s="5">
        <v>-5.80867743828548</v>
      </c>
      <c r="L95" s="5">
        <v>-5.80867743828548</v>
      </c>
      <c r="M95" s="5">
        <v>-5.80867743828548</v>
      </c>
      <c r="N95" s="5">
        <v>0.0</v>
      </c>
      <c r="O95" s="5">
        <v>0.0</v>
      </c>
      <c r="P95" s="5">
        <v>0.0</v>
      </c>
      <c r="Q95" s="5">
        <v>398.693821999447</v>
      </c>
    </row>
    <row r="96">
      <c r="A96" s="5">
        <v>94.0</v>
      </c>
      <c r="B96" s="6">
        <v>45659.0</v>
      </c>
      <c r="C96" s="5">
        <v>405.280160507853</v>
      </c>
      <c r="D96" s="5">
        <v>359.318550835102</v>
      </c>
      <c r="E96" s="5">
        <v>434.978171207342</v>
      </c>
      <c r="F96" s="5">
        <v>405.280160507853</v>
      </c>
      <c r="G96" s="5">
        <v>405.280160507853</v>
      </c>
      <c r="H96" s="5">
        <v>-7.07558826861382</v>
      </c>
      <c r="I96" s="5">
        <v>-7.07558826861382</v>
      </c>
      <c r="J96" s="5">
        <v>-7.07558826861382</v>
      </c>
      <c r="K96" s="5">
        <v>-7.07558826861382</v>
      </c>
      <c r="L96" s="5">
        <v>-7.07558826861382</v>
      </c>
      <c r="M96" s="5">
        <v>-7.07558826861382</v>
      </c>
      <c r="N96" s="5">
        <v>0.0</v>
      </c>
      <c r="O96" s="5">
        <v>0.0</v>
      </c>
      <c r="P96" s="5">
        <v>0.0</v>
      </c>
      <c r="Q96" s="5">
        <v>398.204572239239</v>
      </c>
    </row>
    <row r="97">
      <c r="A97" s="5">
        <v>95.0</v>
      </c>
      <c r="B97" s="6">
        <v>45660.0</v>
      </c>
      <c r="C97" s="5">
        <v>405.668991042913</v>
      </c>
      <c r="D97" s="5">
        <v>364.115316267103</v>
      </c>
      <c r="E97" s="5">
        <v>437.686216085787</v>
      </c>
      <c r="F97" s="5">
        <v>405.668991042913</v>
      </c>
      <c r="G97" s="5">
        <v>405.668991042913</v>
      </c>
      <c r="H97" s="5">
        <v>-4.1089370648777</v>
      </c>
      <c r="I97" s="5">
        <v>-4.1089370648777</v>
      </c>
      <c r="J97" s="5">
        <v>-4.1089370648777</v>
      </c>
      <c r="K97" s="5">
        <v>-4.1089370648777</v>
      </c>
      <c r="L97" s="5">
        <v>-4.1089370648777</v>
      </c>
      <c r="M97" s="5">
        <v>-4.1089370648777</v>
      </c>
      <c r="N97" s="5">
        <v>0.0</v>
      </c>
      <c r="O97" s="5">
        <v>0.0</v>
      </c>
      <c r="P97" s="5">
        <v>0.0</v>
      </c>
      <c r="Q97" s="5">
        <v>401.560053978035</v>
      </c>
    </row>
    <row r="98">
      <c r="A98" s="5">
        <v>96.0</v>
      </c>
      <c r="B98" s="6">
        <v>45663.0</v>
      </c>
      <c r="C98" s="5">
        <v>403.066781955825</v>
      </c>
      <c r="D98" s="5">
        <v>359.399767555196</v>
      </c>
      <c r="E98" s="5">
        <v>436.540658344866</v>
      </c>
      <c r="F98" s="5">
        <v>403.066781955825</v>
      </c>
      <c r="G98" s="5">
        <v>403.066781955825</v>
      </c>
      <c r="H98" s="5">
        <v>-7.55784957861976</v>
      </c>
      <c r="I98" s="5">
        <v>-7.55784957861976</v>
      </c>
      <c r="J98" s="5">
        <v>-7.55784957861976</v>
      </c>
      <c r="K98" s="5">
        <v>-7.55784957861976</v>
      </c>
      <c r="L98" s="5">
        <v>-7.55784957861976</v>
      </c>
      <c r="M98" s="5">
        <v>-7.55784957861976</v>
      </c>
      <c r="N98" s="5">
        <v>0.0</v>
      </c>
      <c r="O98" s="5">
        <v>0.0</v>
      </c>
      <c r="P98" s="5">
        <v>0.0</v>
      </c>
      <c r="Q98" s="5">
        <v>395.508932377205</v>
      </c>
    </row>
    <row r="99">
      <c r="A99" s="5">
        <v>97.0</v>
      </c>
      <c r="B99" s="6">
        <v>45664.0</v>
      </c>
      <c r="C99" s="5">
        <v>402.199378926796</v>
      </c>
      <c r="D99" s="5">
        <v>357.975487534465</v>
      </c>
      <c r="E99" s="5">
        <v>433.789291240689</v>
      </c>
      <c r="F99" s="5">
        <v>402.199378926796</v>
      </c>
      <c r="G99" s="5">
        <v>402.199378926796</v>
      </c>
      <c r="H99" s="5">
        <v>-5.80867743827946</v>
      </c>
      <c r="I99" s="5">
        <v>-5.80867743827946</v>
      </c>
      <c r="J99" s="5">
        <v>-5.80867743827946</v>
      </c>
      <c r="K99" s="5">
        <v>-5.80867743827946</v>
      </c>
      <c r="L99" s="5">
        <v>-5.80867743827946</v>
      </c>
      <c r="M99" s="5">
        <v>-5.80867743827946</v>
      </c>
      <c r="N99" s="5">
        <v>0.0</v>
      </c>
      <c r="O99" s="5">
        <v>0.0</v>
      </c>
      <c r="P99" s="5">
        <v>0.0</v>
      </c>
      <c r="Q99" s="5">
        <v>396.390701488516</v>
      </c>
    </row>
    <row r="100">
      <c r="A100" s="5">
        <v>98.0</v>
      </c>
      <c r="B100" s="6">
        <v>45665.0</v>
      </c>
      <c r="C100" s="5">
        <v>401.331975897766</v>
      </c>
      <c r="D100" s="5">
        <v>358.535331715165</v>
      </c>
      <c r="E100" s="5">
        <v>433.792614138494</v>
      </c>
      <c r="F100" s="5">
        <v>401.331975897766</v>
      </c>
      <c r="G100" s="5">
        <v>401.331975897766</v>
      </c>
      <c r="H100" s="5">
        <v>-5.59577255011665</v>
      </c>
      <c r="I100" s="5">
        <v>-5.59577255011665</v>
      </c>
      <c r="J100" s="5">
        <v>-5.59577255011665</v>
      </c>
      <c r="K100" s="5">
        <v>-5.59577255011665</v>
      </c>
      <c r="L100" s="5">
        <v>-5.59577255011665</v>
      </c>
      <c r="M100" s="5">
        <v>-5.59577255011665</v>
      </c>
      <c r="N100" s="5">
        <v>0.0</v>
      </c>
      <c r="O100" s="5">
        <v>0.0</v>
      </c>
      <c r="P100" s="5">
        <v>0.0</v>
      </c>
      <c r="Q100" s="5">
        <v>395.73620334765</v>
      </c>
    </row>
    <row r="101">
      <c r="A101" s="5">
        <v>99.0</v>
      </c>
      <c r="B101" s="6">
        <v>45667.0</v>
      </c>
      <c r="C101" s="5">
        <v>399.597169839708</v>
      </c>
      <c r="D101" s="5">
        <v>360.577074828591</v>
      </c>
      <c r="E101" s="5">
        <v>432.748907429036</v>
      </c>
      <c r="F101" s="5">
        <v>399.597169839708</v>
      </c>
      <c r="G101" s="5">
        <v>399.597169839708</v>
      </c>
      <c r="H101" s="5">
        <v>-4.10893706487875</v>
      </c>
      <c r="I101" s="5">
        <v>-4.10893706487875</v>
      </c>
      <c r="J101" s="5">
        <v>-4.10893706487875</v>
      </c>
      <c r="K101" s="5">
        <v>-4.10893706487875</v>
      </c>
      <c r="L101" s="5">
        <v>-4.10893706487875</v>
      </c>
      <c r="M101" s="5">
        <v>-4.10893706487875</v>
      </c>
      <c r="N101" s="5">
        <v>0.0</v>
      </c>
      <c r="O101" s="5">
        <v>0.0</v>
      </c>
      <c r="P101" s="5">
        <v>0.0</v>
      </c>
      <c r="Q101" s="5">
        <v>395.488232774829</v>
      </c>
    </row>
    <row r="102">
      <c r="A102" s="5">
        <v>100.0</v>
      </c>
      <c r="B102" s="6">
        <v>45670.0</v>
      </c>
      <c r="C102" s="5">
        <v>396.99496075262</v>
      </c>
      <c r="D102" s="5">
        <v>351.01855724999</v>
      </c>
      <c r="E102" s="5">
        <v>428.940593802746</v>
      </c>
      <c r="F102" s="5">
        <v>396.99496075262</v>
      </c>
      <c r="G102" s="5">
        <v>396.99496075262</v>
      </c>
      <c r="H102" s="5">
        <v>-7.55784957862355</v>
      </c>
      <c r="I102" s="5">
        <v>-7.55784957862355</v>
      </c>
      <c r="J102" s="5">
        <v>-7.55784957862355</v>
      </c>
      <c r="K102" s="5">
        <v>-7.55784957862355</v>
      </c>
      <c r="L102" s="5">
        <v>-7.55784957862355</v>
      </c>
      <c r="M102" s="5">
        <v>-7.55784957862355</v>
      </c>
      <c r="N102" s="5">
        <v>0.0</v>
      </c>
      <c r="O102" s="5">
        <v>0.0</v>
      </c>
      <c r="P102" s="5">
        <v>0.0</v>
      </c>
      <c r="Q102" s="5">
        <v>389.437111173996</v>
      </c>
    </row>
    <row r="103">
      <c r="A103" s="5">
        <v>101.0</v>
      </c>
      <c r="B103" s="6">
        <v>45671.0</v>
      </c>
      <c r="C103" s="5">
        <v>396.12755772359</v>
      </c>
      <c r="D103" s="5">
        <v>353.192365142685</v>
      </c>
      <c r="E103" s="5">
        <v>427.288845490378</v>
      </c>
      <c r="F103" s="5">
        <v>396.12755772359</v>
      </c>
      <c r="G103" s="5">
        <v>396.12755772359</v>
      </c>
      <c r="H103" s="5">
        <v>-5.80867743827567</v>
      </c>
      <c r="I103" s="5">
        <v>-5.80867743827567</v>
      </c>
      <c r="J103" s="5">
        <v>-5.80867743827567</v>
      </c>
      <c r="K103" s="5">
        <v>-5.80867743827567</v>
      </c>
      <c r="L103" s="5">
        <v>-5.80867743827567</v>
      </c>
      <c r="M103" s="5">
        <v>-5.80867743827567</v>
      </c>
      <c r="N103" s="5">
        <v>0.0</v>
      </c>
      <c r="O103" s="5">
        <v>0.0</v>
      </c>
      <c r="P103" s="5">
        <v>0.0</v>
      </c>
      <c r="Q103" s="5">
        <v>390.318880285315</v>
      </c>
    </row>
    <row r="104">
      <c r="A104" s="5">
        <v>102.0</v>
      </c>
      <c r="B104" s="6">
        <v>45672.0</v>
      </c>
      <c r="C104" s="5">
        <v>395.260154694561</v>
      </c>
      <c r="D104" s="5">
        <v>350.628473658616</v>
      </c>
      <c r="E104" s="5">
        <v>428.376912660923</v>
      </c>
      <c r="F104" s="5">
        <v>395.260154694561</v>
      </c>
      <c r="G104" s="5">
        <v>395.260154694561</v>
      </c>
      <c r="H104" s="5">
        <v>-5.5957725501157</v>
      </c>
      <c r="I104" s="5">
        <v>-5.5957725501157</v>
      </c>
      <c r="J104" s="5">
        <v>-5.5957725501157</v>
      </c>
      <c r="K104" s="5">
        <v>-5.5957725501157</v>
      </c>
      <c r="L104" s="5">
        <v>-5.5957725501157</v>
      </c>
      <c r="M104" s="5">
        <v>-5.5957725501157</v>
      </c>
      <c r="N104" s="5">
        <v>0.0</v>
      </c>
      <c r="O104" s="5">
        <v>0.0</v>
      </c>
      <c r="P104" s="5">
        <v>0.0</v>
      </c>
      <c r="Q104" s="5">
        <v>389.664382144445</v>
      </c>
    </row>
    <row r="105">
      <c r="A105" s="5">
        <v>103.0</v>
      </c>
      <c r="B105" s="6">
        <v>45673.0</v>
      </c>
      <c r="C105" s="5">
        <v>394.392751665532</v>
      </c>
      <c r="D105" s="5">
        <v>350.540661075176</v>
      </c>
      <c r="E105" s="5">
        <v>425.832012147838</v>
      </c>
      <c r="F105" s="5">
        <v>394.392751665532</v>
      </c>
      <c r="G105" s="5">
        <v>394.392751665532</v>
      </c>
      <c r="H105" s="5">
        <v>-7.07558826859384</v>
      </c>
      <c r="I105" s="5">
        <v>-7.07558826859384</v>
      </c>
      <c r="J105" s="5">
        <v>-7.07558826859384</v>
      </c>
      <c r="K105" s="5">
        <v>-7.07558826859384</v>
      </c>
      <c r="L105" s="5">
        <v>-7.07558826859384</v>
      </c>
      <c r="M105" s="5">
        <v>-7.07558826859384</v>
      </c>
      <c r="N105" s="5">
        <v>0.0</v>
      </c>
      <c r="O105" s="5">
        <v>0.0</v>
      </c>
      <c r="P105" s="5">
        <v>0.0</v>
      </c>
      <c r="Q105" s="5">
        <v>387.317163396938</v>
      </c>
    </row>
    <row r="106">
      <c r="A106" s="5">
        <v>104.0</v>
      </c>
      <c r="B106" s="6">
        <v>45674.0</v>
      </c>
      <c r="C106" s="5">
        <v>392.692496467965</v>
      </c>
      <c r="D106" s="5">
        <v>349.421187584108</v>
      </c>
      <c r="E106" s="5">
        <v>426.784117378945</v>
      </c>
      <c r="F106" s="5">
        <v>392.692496467965</v>
      </c>
      <c r="G106" s="5">
        <v>392.692496467965</v>
      </c>
      <c r="H106" s="5">
        <v>-4.10893706484547</v>
      </c>
      <c r="I106" s="5">
        <v>-4.10893706484547</v>
      </c>
      <c r="J106" s="5">
        <v>-4.10893706484547</v>
      </c>
      <c r="K106" s="5">
        <v>-4.10893706484547</v>
      </c>
      <c r="L106" s="5">
        <v>-4.10893706484547</v>
      </c>
      <c r="M106" s="5">
        <v>-4.10893706484547</v>
      </c>
      <c r="N106" s="5">
        <v>0.0</v>
      </c>
      <c r="O106" s="5">
        <v>0.0</v>
      </c>
      <c r="P106" s="5">
        <v>0.0</v>
      </c>
      <c r="Q106" s="5">
        <v>388.58355940312</v>
      </c>
    </row>
    <row r="107">
      <c r="A107" s="5">
        <v>105.0</v>
      </c>
      <c r="B107" s="6">
        <v>45678.0</v>
      </c>
      <c r="C107" s="5">
        <v>385.891475677699</v>
      </c>
      <c r="D107" s="5">
        <v>342.502215366074</v>
      </c>
      <c r="E107" s="5">
        <v>418.569331346868</v>
      </c>
      <c r="F107" s="5">
        <v>385.891475677699</v>
      </c>
      <c r="G107" s="5">
        <v>385.891475677699</v>
      </c>
      <c r="H107" s="5">
        <v>-5.80867743827187</v>
      </c>
      <c r="I107" s="5">
        <v>-5.80867743827187</v>
      </c>
      <c r="J107" s="5">
        <v>-5.80867743827187</v>
      </c>
      <c r="K107" s="5">
        <v>-5.80867743827187</v>
      </c>
      <c r="L107" s="5">
        <v>-5.80867743827187</v>
      </c>
      <c r="M107" s="5">
        <v>-5.80867743827187</v>
      </c>
      <c r="N107" s="5">
        <v>0.0</v>
      </c>
      <c r="O107" s="5">
        <v>0.0</v>
      </c>
      <c r="P107" s="5">
        <v>0.0</v>
      </c>
      <c r="Q107" s="5">
        <v>380.082798239428</v>
      </c>
    </row>
    <row r="108">
      <c r="A108" s="5">
        <v>106.0</v>
      </c>
      <c r="B108" s="6">
        <v>45679.0</v>
      </c>
      <c r="C108" s="5">
        <v>384.191220480133</v>
      </c>
      <c r="D108" s="5">
        <v>341.609717135039</v>
      </c>
      <c r="E108" s="5">
        <v>416.142280615416</v>
      </c>
      <c r="F108" s="5">
        <v>384.191220480133</v>
      </c>
      <c r="G108" s="5">
        <v>384.191220480133</v>
      </c>
      <c r="H108" s="5">
        <v>-5.5957725501215</v>
      </c>
      <c r="I108" s="5">
        <v>-5.5957725501215</v>
      </c>
      <c r="J108" s="5">
        <v>-5.5957725501215</v>
      </c>
      <c r="K108" s="5">
        <v>-5.5957725501215</v>
      </c>
      <c r="L108" s="5">
        <v>-5.5957725501215</v>
      </c>
      <c r="M108" s="5">
        <v>-5.5957725501215</v>
      </c>
      <c r="N108" s="5">
        <v>0.0</v>
      </c>
      <c r="O108" s="5">
        <v>0.0</v>
      </c>
      <c r="P108" s="5">
        <v>0.0</v>
      </c>
      <c r="Q108" s="5">
        <v>378.595447930011</v>
      </c>
    </row>
    <row r="109">
      <c r="A109" s="5">
        <v>107.0</v>
      </c>
      <c r="B109" s="6">
        <v>45680.0</v>
      </c>
      <c r="C109" s="5">
        <v>382.490965282567</v>
      </c>
      <c r="D109" s="5">
        <v>337.028722293365</v>
      </c>
      <c r="E109" s="5">
        <v>413.24385201199</v>
      </c>
      <c r="F109" s="5">
        <v>382.490965282567</v>
      </c>
      <c r="G109" s="5">
        <v>382.490965282567</v>
      </c>
      <c r="H109" s="5">
        <v>-7.0755882686005</v>
      </c>
      <c r="I109" s="5">
        <v>-7.0755882686005</v>
      </c>
      <c r="J109" s="5">
        <v>-7.0755882686005</v>
      </c>
      <c r="K109" s="5">
        <v>-7.0755882686005</v>
      </c>
      <c r="L109" s="5">
        <v>-7.0755882686005</v>
      </c>
      <c r="M109" s="5">
        <v>-7.0755882686005</v>
      </c>
      <c r="N109" s="5">
        <v>0.0</v>
      </c>
      <c r="O109" s="5">
        <v>0.0</v>
      </c>
      <c r="P109" s="5">
        <v>0.0</v>
      </c>
      <c r="Q109" s="5">
        <v>375.415377013966</v>
      </c>
    </row>
    <row r="110">
      <c r="A110" s="5">
        <v>108.0</v>
      </c>
      <c r="B110" s="6">
        <v>45681.0</v>
      </c>
      <c r="C110" s="5">
        <v>380.790710085</v>
      </c>
      <c r="D110" s="5">
        <v>338.954133020527</v>
      </c>
      <c r="E110" s="5">
        <v>414.164797811143</v>
      </c>
      <c r="F110" s="5">
        <v>380.790710085</v>
      </c>
      <c r="G110" s="5">
        <v>380.790710085</v>
      </c>
      <c r="H110" s="5">
        <v>-4.10893706484651</v>
      </c>
      <c r="I110" s="5">
        <v>-4.10893706484651</v>
      </c>
      <c r="J110" s="5">
        <v>-4.10893706484651</v>
      </c>
      <c r="K110" s="5">
        <v>-4.10893706484651</v>
      </c>
      <c r="L110" s="5">
        <v>-4.10893706484651</v>
      </c>
      <c r="M110" s="5">
        <v>-4.10893706484651</v>
      </c>
      <c r="N110" s="5">
        <v>0.0</v>
      </c>
      <c r="O110" s="5">
        <v>0.0</v>
      </c>
      <c r="P110" s="5">
        <v>0.0</v>
      </c>
      <c r="Q110" s="5">
        <v>376.681773020154</v>
      </c>
    </row>
    <row r="111">
      <c r="A111" s="5">
        <v>109.0</v>
      </c>
      <c r="B111" s="6">
        <v>45684.0</v>
      </c>
      <c r="C111" s="5">
        <v>375.689944492301</v>
      </c>
      <c r="D111" s="5">
        <v>329.45430097343</v>
      </c>
      <c r="E111" s="5">
        <v>407.896178967257</v>
      </c>
      <c r="F111" s="5">
        <v>375.689944492301</v>
      </c>
      <c r="G111" s="5">
        <v>375.689944492301</v>
      </c>
      <c r="H111" s="5">
        <v>-7.55784957858178</v>
      </c>
      <c r="I111" s="5">
        <v>-7.55784957858178</v>
      </c>
      <c r="J111" s="5">
        <v>-7.55784957858178</v>
      </c>
      <c r="K111" s="5">
        <v>-7.55784957858178</v>
      </c>
      <c r="L111" s="5">
        <v>-7.55784957858178</v>
      </c>
      <c r="M111" s="5">
        <v>-7.55784957858178</v>
      </c>
      <c r="N111" s="5">
        <v>0.0</v>
      </c>
      <c r="O111" s="5">
        <v>0.0</v>
      </c>
      <c r="P111" s="5">
        <v>0.0</v>
      </c>
      <c r="Q111" s="5">
        <v>368.132094913719</v>
      </c>
    </row>
    <row r="112">
      <c r="A112" s="5">
        <v>110.0</v>
      </c>
      <c r="B112" s="6">
        <v>45685.0</v>
      </c>
      <c r="C112" s="5">
        <v>373.989689294734</v>
      </c>
      <c r="D112" s="5">
        <v>328.867846108181</v>
      </c>
      <c r="E112" s="5">
        <v>405.972740146482</v>
      </c>
      <c r="F112" s="5">
        <v>373.989689294734</v>
      </c>
      <c r="G112" s="5">
        <v>373.989689294734</v>
      </c>
      <c r="H112" s="5">
        <v>-5.80867743826585</v>
      </c>
      <c r="I112" s="5">
        <v>-5.80867743826585</v>
      </c>
      <c r="J112" s="5">
        <v>-5.80867743826585</v>
      </c>
      <c r="K112" s="5">
        <v>-5.80867743826585</v>
      </c>
      <c r="L112" s="5">
        <v>-5.80867743826585</v>
      </c>
      <c r="M112" s="5">
        <v>-5.80867743826585</v>
      </c>
      <c r="N112" s="5">
        <v>0.0</v>
      </c>
      <c r="O112" s="5">
        <v>0.0</v>
      </c>
      <c r="P112" s="5">
        <v>0.0</v>
      </c>
      <c r="Q112" s="5">
        <v>368.181011856468</v>
      </c>
    </row>
    <row r="113">
      <c r="A113" s="5">
        <v>111.0</v>
      </c>
      <c r="B113" s="6">
        <v>45686.0</v>
      </c>
      <c r="C113" s="5">
        <v>372.289434097168</v>
      </c>
      <c r="D113" s="5">
        <v>330.167353282982</v>
      </c>
      <c r="E113" s="5">
        <v>403.225525555769</v>
      </c>
      <c r="F113" s="5">
        <v>372.289434097168</v>
      </c>
      <c r="G113" s="5">
        <v>372.289434097168</v>
      </c>
      <c r="H113" s="5">
        <v>-5.59577255011379</v>
      </c>
      <c r="I113" s="5">
        <v>-5.59577255011379</v>
      </c>
      <c r="J113" s="5">
        <v>-5.59577255011379</v>
      </c>
      <c r="K113" s="5">
        <v>-5.59577255011379</v>
      </c>
      <c r="L113" s="5">
        <v>-5.59577255011379</v>
      </c>
      <c r="M113" s="5">
        <v>-5.59577255011379</v>
      </c>
      <c r="N113" s="5">
        <v>0.0</v>
      </c>
      <c r="O113" s="5">
        <v>0.0</v>
      </c>
      <c r="P113" s="5">
        <v>0.0</v>
      </c>
      <c r="Q113" s="5">
        <v>366.693661547054</v>
      </c>
    </row>
    <row r="114">
      <c r="A114" s="5">
        <v>112.0</v>
      </c>
      <c r="B114" s="6">
        <v>45687.0</v>
      </c>
      <c r="C114" s="5">
        <v>370.5891642547</v>
      </c>
      <c r="D114" s="5">
        <v>326.612692571009</v>
      </c>
      <c r="E114" s="5">
        <v>401.365683107116</v>
      </c>
      <c r="F114" s="5">
        <v>370.5891642547</v>
      </c>
      <c r="G114" s="5">
        <v>370.5891642547</v>
      </c>
      <c r="H114" s="5">
        <v>-7.07558826860715</v>
      </c>
      <c r="I114" s="5">
        <v>-7.07558826860715</v>
      </c>
      <c r="J114" s="5">
        <v>-7.07558826860715</v>
      </c>
      <c r="K114" s="5">
        <v>-7.07558826860715</v>
      </c>
      <c r="L114" s="5">
        <v>-7.07558826860715</v>
      </c>
      <c r="M114" s="5">
        <v>-7.07558826860715</v>
      </c>
      <c r="N114" s="5">
        <v>0.0</v>
      </c>
      <c r="O114" s="5">
        <v>0.0</v>
      </c>
      <c r="P114" s="5">
        <v>0.0</v>
      </c>
      <c r="Q114" s="5">
        <v>363.513575986093</v>
      </c>
    </row>
    <row r="115">
      <c r="A115" s="5">
        <v>113.0</v>
      </c>
      <c r="B115" s="6">
        <v>45688.0</v>
      </c>
      <c r="C115" s="5">
        <v>368.888894412232</v>
      </c>
      <c r="D115" s="5">
        <v>322.952313783709</v>
      </c>
      <c r="E115" s="5">
        <v>400.594493282405</v>
      </c>
      <c r="F115" s="5">
        <v>368.888894412232</v>
      </c>
      <c r="G115" s="5">
        <v>368.888894412232</v>
      </c>
      <c r="H115" s="5">
        <v>-4.10893706489764</v>
      </c>
      <c r="I115" s="5">
        <v>-4.10893706489764</v>
      </c>
      <c r="J115" s="5">
        <v>-4.10893706489764</v>
      </c>
      <c r="K115" s="5">
        <v>-4.10893706489764</v>
      </c>
      <c r="L115" s="5">
        <v>-4.10893706489764</v>
      </c>
      <c r="M115" s="5">
        <v>-4.10893706489764</v>
      </c>
      <c r="N115" s="5">
        <v>0.0</v>
      </c>
      <c r="O115" s="5">
        <v>0.0</v>
      </c>
      <c r="P115" s="5">
        <v>0.0</v>
      </c>
      <c r="Q115" s="5">
        <v>364.779957347334</v>
      </c>
    </row>
    <row r="116">
      <c r="A116" s="5">
        <v>114.0</v>
      </c>
      <c r="B116" s="6">
        <v>45691.0</v>
      </c>
      <c r="C116" s="5">
        <v>363.788084884828</v>
      </c>
      <c r="D116" s="5">
        <v>317.694228773584</v>
      </c>
      <c r="E116" s="5">
        <v>391.578494639707</v>
      </c>
      <c r="F116" s="5">
        <v>363.788084884828</v>
      </c>
      <c r="G116" s="5">
        <v>363.788084884828</v>
      </c>
      <c r="H116" s="5">
        <v>-7.55784957859432</v>
      </c>
      <c r="I116" s="5">
        <v>-7.55784957859432</v>
      </c>
      <c r="J116" s="5">
        <v>-7.55784957859432</v>
      </c>
      <c r="K116" s="5">
        <v>-7.55784957859432</v>
      </c>
      <c r="L116" s="5">
        <v>-7.55784957859432</v>
      </c>
      <c r="M116" s="5">
        <v>-7.55784957859432</v>
      </c>
      <c r="N116" s="5">
        <v>0.0</v>
      </c>
      <c r="O116" s="5">
        <v>0.0</v>
      </c>
      <c r="P116" s="5">
        <v>0.0</v>
      </c>
      <c r="Q116" s="5">
        <v>356.230235306234</v>
      </c>
    </row>
    <row r="117">
      <c r="A117" s="5">
        <v>115.0</v>
      </c>
      <c r="B117" s="6">
        <v>45692.0</v>
      </c>
      <c r="C117" s="5">
        <v>362.087815042361</v>
      </c>
      <c r="D117" s="5">
        <v>318.403942242941</v>
      </c>
      <c r="E117" s="5">
        <v>393.63946256983</v>
      </c>
      <c r="F117" s="5">
        <v>362.087815042361</v>
      </c>
      <c r="G117" s="5">
        <v>362.087815042361</v>
      </c>
      <c r="H117" s="5">
        <v>-5.80867743828769</v>
      </c>
      <c r="I117" s="5">
        <v>-5.80867743828769</v>
      </c>
      <c r="J117" s="5">
        <v>-5.80867743828769</v>
      </c>
      <c r="K117" s="5">
        <v>-5.80867743828769</v>
      </c>
      <c r="L117" s="5">
        <v>-5.80867743828769</v>
      </c>
      <c r="M117" s="5">
        <v>-5.80867743828769</v>
      </c>
      <c r="N117" s="5">
        <v>0.0</v>
      </c>
      <c r="O117" s="5">
        <v>0.0</v>
      </c>
      <c r="P117" s="5">
        <v>0.0</v>
      </c>
      <c r="Q117" s="5">
        <v>356.279137604073</v>
      </c>
    </row>
    <row r="118">
      <c r="A118" s="5">
        <v>116.0</v>
      </c>
      <c r="B118" s="6">
        <v>45693.0</v>
      </c>
      <c r="C118" s="5">
        <v>360.387545199893</v>
      </c>
      <c r="D118" s="5">
        <v>317.569821742838</v>
      </c>
      <c r="E118" s="5">
        <v>392.682670763455</v>
      </c>
      <c r="F118" s="5">
        <v>360.387545199893</v>
      </c>
      <c r="G118" s="5">
        <v>360.387545199893</v>
      </c>
      <c r="H118" s="5">
        <v>-5.59577255011638</v>
      </c>
      <c r="I118" s="5">
        <v>-5.59577255011638</v>
      </c>
      <c r="J118" s="5">
        <v>-5.59577255011638</v>
      </c>
      <c r="K118" s="5">
        <v>-5.59577255011638</v>
      </c>
      <c r="L118" s="5">
        <v>-5.59577255011638</v>
      </c>
      <c r="M118" s="5">
        <v>-5.59577255011638</v>
      </c>
      <c r="N118" s="5">
        <v>0.0</v>
      </c>
      <c r="O118" s="5">
        <v>0.0</v>
      </c>
      <c r="P118" s="5">
        <v>0.0</v>
      </c>
      <c r="Q118" s="5">
        <v>354.791772649776</v>
      </c>
    </row>
    <row r="119">
      <c r="A119" s="5">
        <v>117.0</v>
      </c>
      <c r="B119" s="6">
        <v>45694.0</v>
      </c>
      <c r="C119" s="5">
        <v>358.687275357425</v>
      </c>
      <c r="D119" s="5">
        <v>314.355224918794</v>
      </c>
      <c r="E119" s="5">
        <v>390.692037367649</v>
      </c>
      <c r="F119" s="5">
        <v>358.687275357425</v>
      </c>
      <c r="G119" s="5">
        <v>358.687275357425</v>
      </c>
      <c r="H119" s="5">
        <v>-7.07558826861381</v>
      </c>
      <c r="I119" s="5">
        <v>-7.07558826861381</v>
      </c>
      <c r="J119" s="5">
        <v>-7.07558826861381</v>
      </c>
      <c r="K119" s="5">
        <v>-7.07558826861381</v>
      </c>
      <c r="L119" s="5">
        <v>-7.07558826861381</v>
      </c>
      <c r="M119" s="5">
        <v>-7.07558826861381</v>
      </c>
      <c r="N119" s="5">
        <v>0.0</v>
      </c>
      <c r="O119" s="5">
        <v>0.0</v>
      </c>
      <c r="P119" s="5">
        <v>0.0</v>
      </c>
      <c r="Q119" s="5">
        <v>351.611687088811</v>
      </c>
    </row>
    <row r="120">
      <c r="A120" s="5">
        <v>118.0</v>
      </c>
      <c r="B120" s="6">
        <v>45695.0</v>
      </c>
      <c r="C120" s="5">
        <v>356.987005514957</v>
      </c>
      <c r="D120" s="5">
        <v>316.800134398928</v>
      </c>
      <c r="E120" s="5">
        <v>391.25768857478</v>
      </c>
      <c r="F120" s="5">
        <v>356.987005514957</v>
      </c>
      <c r="G120" s="5">
        <v>356.987005514957</v>
      </c>
      <c r="H120" s="5">
        <v>-4.10893706489869</v>
      </c>
      <c r="I120" s="5">
        <v>-4.10893706489869</v>
      </c>
      <c r="J120" s="5">
        <v>-4.10893706489869</v>
      </c>
      <c r="K120" s="5">
        <v>-4.10893706489869</v>
      </c>
      <c r="L120" s="5">
        <v>-4.10893706489869</v>
      </c>
      <c r="M120" s="5">
        <v>-4.10893706489869</v>
      </c>
      <c r="N120" s="5">
        <v>0.0</v>
      </c>
      <c r="O120" s="5">
        <v>0.0</v>
      </c>
      <c r="P120" s="5">
        <v>0.0</v>
      </c>
      <c r="Q120" s="5">
        <v>352.878068450058</v>
      </c>
    </row>
    <row r="121">
      <c r="A121" s="5">
        <v>119.0</v>
      </c>
      <c r="B121" s="6">
        <v>45698.0</v>
      </c>
      <c r="C121" s="5">
        <v>351.886195987553</v>
      </c>
      <c r="D121" s="5">
        <v>307.16975897187</v>
      </c>
      <c r="E121" s="5">
        <v>382.77529402044</v>
      </c>
      <c r="F121" s="5">
        <v>351.886195987553</v>
      </c>
      <c r="G121" s="5">
        <v>351.886195987553</v>
      </c>
      <c r="H121" s="5">
        <v>-7.55784957860687</v>
      </c>
      <c r="I121" s="5">
        <v>-7.55784957860687</v>
      </c>
      <c r="J121" s="5">
        <v>-7.55784957860687</v>
      </c>
      <c r="K121" s="5">
        <v>-7.55784957860687</v>
      </c>
      <c r="L121" s="5">
        <v>-7.55784957860687</v>
      </c>
      <c r="M121" s="5">
        <v>-7.55784957860687</v>
      </c>
      <c r="N121" s="5">
        <v>0.0</v>
      </c>
      <c r="O121" s="5">
        <v>0.0</v>
      </c>
      <c r="P121" s="5">
        <v>0.0</v>
      </c>
      <c r="Q121" s="5">
        <v>344.328346408947</v>
      </c>
    </row>
    <row r="122">
      <c r="A122" s="5">
        <v>120.0</v>
      </c>
      <c r="B122" s="6">
        <v>45699.0</v>
      </c>
      <c r="C122" s="5">
        <v>350.185926138703</v>
      </c>
      <c r="D122" s="5">
        <v>304.76313041749</v>
      </c>
      <c r="E122" s="5">
        <v>382.172059068797</v>
      </c>
      <c r="F122" s="5">
        <v>350.185926138703</v>
      </c>
      <c r="G122" s="5">
        <v>350.185926138703</v>
      </c>
      <c r="H122" s="5">
        <v>-5.80867743828167</v>
      </c>
      <c r="I122" s="5">
        <v>-5.80867743828167</v>
      </c>
      <c r="J122" s="5">
        <v>-5.80867743828167</v>
      </c>
      <c r="K122" s="5">
        <v>-5.80867743828167</v>
      </c>
      <c r="L122" s="5">
        <v>-5.80867743828167</v>
      </c>
      <c r="M122" s="5">
        <v>-5.80867743828167</v>
      </c>
      <c r="N122" s="5">
        <v>0.0</v>
      </c>
      <c r="O122" s="5">
        <v>0.0</v>
      </c>
      <c r="P122" s="5">
        <v>0.0</v>
      </c>
      <c r="Q122" s="5">
        <v>344.377248700421</v>
      </c>
    </row>
    <row r="123">
      <c r="A123" s="5">
        <v>121.0</v>
      </c>
      <c r="B123" s="6">
        <v>45700.0</v>
      </c>
      <c r="C123" s="5">
        <v>348.485656289853</v>
      </c>
      <c r="D123" s="5">
        <v>304.233081127184</v>
      </c>
      <c r="E123" s="5">
        <v>381.711751947552</v>
      </c>
      <c r="F123" s="5">
        <v>348.485656289853</v>
      </c>
      <c r="G123" s="5">
        <v>348.485656289853</v>
      </c>
      <c r="H123" s="5">
        <v>-5.59577255011543</v>
      </c>
      <c r="I123" s="5">
        <v>-5.59577255011543</v>
      </c>
      <c r="J123" s="5">
        <v>-5.59577255011543</v>
      </c>
      <c r="K123" s="5">
        <v>-5.59577255011543</v>
      </c>
      <c r="L123" s="5">
        <v>-5.59577255011543</v>
      </c>
      <c r="M123" s="5">
        <v>-5.59577255011543</v>
      </c>
      <c r="N123" s="5">
        <v>0.0</v>
      </c>
      <c r="O123" s="5">
        <v>0.0</v>
      </c>
      <c r="P123" s="5">
        <v>0.0</v>
      </c>
      <c r="Q123" s="5">
        <v>342.889883739737</v>
      </c>
    </row>
    <row r="124">
      <c r="A124" s="5">
        <v>122.0</v>
      </c>
      <c r="B124" s="6">
        <v>45701.0</v>
      </c>
      <c r="C124" s="5">
        <v>346.785386441002</v>
      </c>
      <c r="D124" s="5">
        <v>302.60953824507</v>
      </c>
      <c r="E124" s="5">
        <v>379.098941628647</v>
      </c>
      <c r="F124" s="5">
        <v>346.785386441002</v>
      </c>
      <c r="G124" s="5">
        <v>346.785386441002</v>
      </c>
      <c r="H124" s="5">
        <v>-7.0755882686072</v>
      </c>
      <c r="I124" s="5">
        <v>-7.0755882686072</v>
      </c>
      <c r="J124" s="5">
        <v>-7.0755882686072</v>
      </c>
      <c r="K124" s="5">
        <v>-7.0755882686072</v>
      </c>
      <c r="L124" s="5">
        <v>-7.0755882686072</v>
      </c>
      <c r="M124" s="5">
        <v>-7.0755882686072</v>
      </c>
      <c r="N124" s="5">
        <v>0.0</v>
      </c>
      <c r="O124" s="5">
        <v>0.0</v>
      </c>
      <c r="P124" s="5">
        <v>0.0</v>
      </c>
      <c r="Q124" s="5">
        <v>339.709798172395</v>
      </c>
    </row>
    <row r="125">
      <c r="A125" s="5">
        <v>123.0</v>
      </c>
      <c r="B125" s="6">
        <v>45702.0</v>
      </c>
      <c r="C125" s="5">
        <v>345.085116592152</v>
      </c>
      <c r="D125" s="5">
        <v>304.664745783136</v>
      </c>
      <c r="E125" s="5">
        <v>379.516752314946</v>
      </c>
      <c r="F125" s="5">
        <v>345.085116592152</v>
      </c>
      <c r="G125" s="5">
        <v>345.085116592152</v>
      </c>
      <c r="H125" s="5">
        <v>-4.10893706488257</v>
      </c>
      <c r="I125" s="5">
        <v>-4.10893706488257</v>
      </c>
      <c r="J125" s="5">
        <v>-4.10893706488257</v>
      </c>
      <c r="K125" s="5">
        <v>-4.10893706488257</v>
      </c>
      <c r="L125" s="5">
        <v>-4.10893706488257</v>
      </c>
      <c r="M125" s="5">
        <v>-4.10893706488257</v>
      </c>
      <c r="N125" s="5">
        <v>0.0</v>
      </c>
      <c r="O125" s="5">
        <v>0.0</v>
      </c>
      <c r="P125" s="5">
        <v>0.0</v>
      </c>
      <c r="Q125" s="5">
        <v>340.976179527269</v>
      </c>
    </row>
    <row r="126">
      <c r="A126" s="5">
        <v>124.0</v>
      </c>
      <c r="B126" s="6">
        <v>45706.0</v>
      </c>
      <c r="C126" s="5">
        <v>338.28403719675</v>
      </c>
      <c r="D126" s="5">
        <v>291.588932827515</v>
      </c>
      <c r="E126" s="5">
        <v>369.077072484918</v>
      </c>
      <c r="F126" s="5">
        <v>338.28403719675</v>
      </c>
      <c r="G126" s="5">
        <v>338.28403719675</v>
      </c>
      <c r="H126" s="5">
        <v>-5.80867743827787</v>
      </c>
      <c r="I126" s="5">
        <v>-5.80867743827787</v>
      </c>
      <c r="J126" s="5">
        <v>-5.80867743827787</v>
      </c>
      <c r="K126" s="5">
        <v>-5.80867743827787</v>
      </c>
      <c r="L126" s="5">
        <v>-5.80867743827787</v>
      </c>
      <c r="M126" s="5">
        <v>-5.80867743827787</v>
      </c>
      <c r="N126" s="5">
        <v>0.0</v>
      </c>
      <c r="O126" s="5">
        <v>0.0</v>
      </c>
      <c r="P126" s="5">
        <v>0.0</v>
      </c>
      <c r="Q126" s="5">
        <v>332.475359758472</v>
      </c>
    </row>
    <row r="127">
      <c r="A127" s="5">
        <v>125.0</v>
      </c>
      <c r="B127" s="6">
        <v>45707.0</v>
      </c>
      <c r="C127" s="5">
        <v>336.583767347899</v>
      </c>
      <c r="D127" s="5">
        <v>290.975678896603</v>
      </c>
      <c r="E127" s="5">
        <v>369.542580145176</v>
      </c>
      <c r="F127" s="5">
        <v>336.583767347899</v>
      </c>
      <c r="G127" s="5">
        <v>336.583767347899</v>
      </c>
      <c r="H127" s="5">
        <v>-5.59577255012122</v>
      </c>
      <c r="I127" s="5">
        <v>-5.59577255012122</v>
      </c>
      <c r="J127" s="5">
        <v>-5.59577255012122</v>
      </c>
      <c r="K127" s="5">
        <v>-5.59577255012122</v>
      </c>
      <c r="L127" s="5">
        <v>-5.59577255012122</v>
      </c>
      <c r="M127" s="5">
        <v>-5.59577255012122</v>
      </c>
      <c r="N127" s="5">
        <v>0.0</v>
      </c>
      <c r="O127" s="5">
        <v>0.0</v>
      </c>
      <c r="P127" s="5">
        <v>0.0</v>
      </c>
      <c r="Q127" s="5">
        <v>330.987994797778</v>
      </c>
    </row>
    <row r="128">
      <c r="A128" s="5">
        <v>126.0</v>
      </c>
      <c r="B128" s="6">
        <v>45708.0</v>
      </c>
      <c r="C128" s="5">
        <v>334.883497499049</v>
      </c>
      <c r="D128" s="5">
        <v>290.968782400422</v>
      </c>
      <c r="E128" s="5">
        <v>365.990384468487</v>
      </c>
      <c r="F128" s="5">
        <v>334.883497499049</v>
      </c>
      <c r="G128" s="5">
        <v>334.883497499049</v>
      </c>
      <c r="H128" s="5">
        <v>-7.07558826862712</v>
      </c>
      <c r="I128" s="5">
        <v>-7.07558826862712</v>
      </c>
      <c r="J128" s="5">
        <v>-7.07558826862712</v>
      </c>
      <c r="K128" s="5">
        <v>-7.07558826862712</v>
      </c>
      <c r="L128" s="5">
        <v>-7.07558826862712</v>
      </c>
      <c r="M128" s="5">
        <v>-7.07558826862712</v>
      </c>
      <c r="N128" s="5">
        <v>0.0</v>
      </c>
      <c r="O128" s="5">
        <v>0.0</v>
      </c>
      <c r="P128" s="5">
        <v>0.0</v>
      </c>
      <c r="Q128" s="5">
        <v>327.807909230422</v>
      </c>
    </row>
    <row r="129">
      <c r="A129" s="5">
        <v>127.0</v>
      </c>
      <c r="B129" s="6">
        <v>45709.0</v>
      </c>
      <c r="C129" s="5">
        <v>333.183227650199</v>
      </c>
      <c r="D129" s="5">
        <v>291.563660596007</v>
      </c>
      <c r="E129" s="5">
        <v>365.529341021033</v>
      </c>
      <c r="F129" s="5">
        <v>333.183227650199</v>
      </c>
      <c r="G129" s="5">
        <v>333.183227650199</v>
      </c>
      <c r="H129" s="5">
        <v>-4.10893706491654</v>
      </c>
      <c r="I129" s="5">
        <v>-4.10893706491654</v>
      </c>
      <c r="J129" s="5">
        <v>-4.10893706491654</v>
      </c>
      <c r="K129" s="5">
        <v>-4.10893706491654</v>
      </c>
      <c r="L129" s="5">
        <v>-4.10893706491654</v>
      </c>
      <c r="M129" s="5">
        <v>-4.10893706491654</v>
      </c>
      <c r="N129" s="5">
        <v>0.0</v>
      </c>
      <c r="O129" s="5">
        <v>0.0</v>
      </c>
      <c r="P129" s="5">
        <v>0.0</v>
      </c>
      <c r="Q129" s="5">
        <v>329.074290585282</v>
      </c>
    </row>
    <row r="130">
      <c r="A130" s="5">
        <v>128.0</v>
      </c>
      <c r="B130" s="6">
        <v>45712.0</v>
      </c>
      <c r="C130" s="5">
        <v>328.082418088349</v>
      </c>
      <c r="D130" s="5">
        <v>278.648006791634</v>
      </c>
      <c r="E130" s="5">
        <v>356.814875171996</v>
      </c>
      <c r="F130" s="5">
        <v>328.082418088349</v>
      </c>
      <c r="G130" s="5">
        <v>328.082418088349</v>
      </c>
      <c r="H130" s="5">
        <v>-7.5578495786232</v>
      </c>
      <c r="I130" s="5">
        <v>-7.5578495786232</v>
      </c>
      <c r="J130" s="5">
        <v>-7.5578495786232</v>
      </c>
      <c r="K130" s="5">
        <v>-7.5578495786232</v>
      </c>
      <c r="L130" s="5">
        <v>-7.5578495786232</v>
      </c>
      <c r="M130" s="5">
        <v>-7.5578495786232</v>
      </c>
      <c r="N130" s="5">
        <v>0.0</v>
      </c>
      <c r="O130" s="5">
        <v>0.0</v>
      </c>
      <c r="P130" s="5">
        <v>0.0</v>
      </c>
      <c r="Q130" s="5">
        <v>320.524568509726</v>
      </c>
    </row>
    <row r="131">
      <c r="A131" s="5">
        <v>129.0</v>
      </c>
      <c r="B131" s="6">
        <v>45713.0</v>
      </c>
      <c r="C131" s="5">
        <v>326.382148234399</v>
      </c>
      <c r="D131" s="5">
        <v>279.670776141076</v>
      </c>
      <c r="E131" s="5">
        <v>358.380598789918</v>
      </c>
      <c r="F131" s="5">
        <v>326.382148234399</v>
      </c>
      <c r="G131" s="5">
        <v>326.382148234399</v>
      </c>
      <c r="H131" s="5">
        <v>-5.80867743827297</v>
      </c>
      <c r="I131" s="5">
        <v>-5.80867743827297</v>
      </c>
      <c r="J131" s="5">
        <v>-5.80867743827297</v>
      </c>
      <c r="K131" s="5">
        <v>-5.80867743827297</v>
      </c>
      <c r="L131" s="5">
        <v>-5.80867743827297</v>
      </c>
      <c r="M131" s="5">
        <v>-5.80867743827297</v>
      </c>
      <c r="N131" s="5">
        <v>0.0</v>
      </c>
      <c r="O131" s="5">
        <v>0.0</v>
      </c>
      <c r="P131" s="5">
        <v>0.0</v>
      </c>
      <c r="Q131" s="5">
        <v>320.573470796126</v>
      </c>
    </row>
    <row r="132">
      <c r="A132" s="5">
        <v>130.0</v>
      </c>
      <c r="B132" s="6">
        <v>45714.0</v>
      </c>
      <c r="C132" s="5">
        <v>324.68187838045</v>
      </c>
      <c r="D132" s="5">
        <v>282.655498928915</v>
      </c>
      <c r="E132" s="5">
        <v>355.297747199517</v>
      </c>
      <c r="F132" s="5">
        <v>324.68187838045</v>
      </c>
      <c r="G132" s="5">
        <v>324.68187838045</v>
      </c>
      <c r="H132" s="5">
        <v>-5.59577255012702</v>
      </c>
      <c r="I132" s="5">
        <v>-5.59577255012702</v>
      </c>
      <c r="J132" s="5">
        <v>-5.59577255012702</v>
      </c>
      <c r="K132" s="5">
        <v>-5.59577255012702</v>
      </c>
      <c r="L132" s="5">
        <v>-5.59577255012702</v>
      </c>
      <c r="M132" s="5">
        <v>-5.59577255012702</v>
      </c>
      <c r="N132" s="5">
        <v>0.0</v>
      </c>
      <c r="O132" s="5">
        <v>0.0</v>
      </c>
      <c r="P132" s="5">
        <v>0.0</v>
      </c>
      <c r="Q132" s="5">
        <v>319.086105830322</v>
      </c>
    </row>
    <row r="133">
      <c r="A133" s="5">
        <v>131.0</v>
      </c>
      <c r="B133" s="6">
        <v>45715.0</v>
      </c>
      <c r="C133" s="5">
        <v>322.9816085265</v>
      </c>
      <c r="D133" s="5">
        <v>276.01488615889</v>
      </c>
      <c r="E133" s="5">
        <v>354.95471777026</v>
      </c>
      <c r="F133" s="5">
        <v>322.9816085265</v>
      </c>
      <c r="G133" s="5">
        <v>322.9816085265</v>
      </c>
      <c r="H133" s="5">
        <v>-7.07558826860048</v>
      </c>
      <c r="I133" s="5">
        <v>-7.07558826860048</v>
      </c>
      <c r="J133" s="5">
        <v>-7.07558826860048</v>
      </c>
      <c r="K133" s="5">
        <v>-7.07558826860048</v>
      </c>
      <c r="L133" s="5">
        <v>-7.07558826860048</v>
      </c>
      <c r="M133" s="5">
        <v>-7.07558826860048</v>
      </c>
      <c r="N133" s="5">
        <v>0.0</v>
      </c>
      <c r="O133" s="5">
        <v>0.0</v>
      </c>
      <c r="P133" s="5">
        <v>0.0</v>
      </c>
      <c r="Q133" s="5">
        <v>315.906020257899</v>
      </c>
    </row>
    <row r="134">
      <c r="A134" s="5">
        <v>132.0</v>
      </c>
      <c r="B134" s="6">
        <v>45716.0</v>
      </c>
      <c r="C134" s="5">
        <v>321.28133867255</v>
      </c>
      <c r="D134" s="5">
        <v>279.654552937096</v>
      </c>
      <c r="E134" s="5">
        <v>355.18106413181</v>
      </c>
      <c r="F134" s="5">
        <v>321.28133867255</v>
      </c>
      <c r="G134" s="5">
        <v>321.28133867255</v>
      </c>
      <c r="H134" s="5">
        <v>-4.10893706490042</v>
      </c>
      <c r="I134" s="5">
        <v>-4.10893706490042</v>
      </c>
      <c r="J134" s="5">
        <v>-4.10893706490042</v>
      </c>
      <c r="K134" s="5">
        <v>-4.10893706490042</v>
      </c>
      <c r="L134" s="5">
        <v>-4.10893706490042</v>
      </c>
      <c r="M134" s="5">
        <v>-4.10893706490042</v>
      </c>
      <c r="N134" s="5">
        <v>0.0</v>
      </c>
      <c r="O134" s="5">
        <v>0.0</v>
      </c>
      <c r="P134" s="5">
        <v>0.0</v>
      </c>
      <c r="Q134" s="5">
        <v>317.172401607649</v>
      </c>
    </row>
    <row r="135">
      <c r="A135" s="5">
        <v>133.0</v>
      </c>
      <c r="B135" s="6">
        <v>45719.0</v>
      </c>
      <c r="C135" s="5">
        <v>316.1805291107</v>
      </c>
      <c r="D135" s="5">
        <v>269.125485061781</v>
      </c>
      <c r="E135" s="5">
        <v>347.165044265957</v>
      </c>
      <c r="F135" s="5">
        <v>316.1805291107</v>
      </c>
      <c r="G135" s="5">
        <v>316.1805291107</v>
      </c>
      <c r="H135" s="5">
        <v>-7.55784957858638</v>
      </c>
      <c r="I135" s="5">
        <v>-7.55784957858638</v>
      </c>
      <c r="J135" s="5">
        <v>-7.55784957858638</v>
      </c>
      <c r="K135" s="5">
        <v>-7.55784957858638</v>
      </c>
      <c r="L135" s="5">
        <v>-7.55784957858638</v>
      </c>
      <c r="M135" s="5">
        <v>-7.55784957858638</v>
      </c>
      <c r="N135" s="5">
        <v>0.0</v>
      </c>
      <c r="O135" s="5">
        <v>0.0</v>
      </c>
      <c r="P135" s="5">
        <v>0.0</v>
      </c>
      <c r="Q135" s="5">
        <v>308.622679532114</v>
      </c>
    </row>
    <row r="136">
      <c r="A136" s="5">
        <v>134.0</v>
      </c>
      <c r="B136" s="6">
        <v>45720.0</v>
      </c>
      <c r="C136" s="5">
        <v>314.480259256751</v>
      </c>
      <c r="D136" s="5">
        <v>271.23207883573</v>
      </c>
      <c r="E136" s="5">
        <v>347.191169873854</v>
      </c>
      <c r="F136" s="5">
        <v>314.480259256751</v>
      </c>
      <c r="G136" s="5">
        <v>314.480259256751</v>
      </c>
      <c r="H136" s="5">
        <v>-5.80867743829369</v>
      </c>
      <c r="I136" s="5">
        <v>-5.80867743829369</v>
      </c>
      <c r="J136" s="5">
        <v>-5.80867743829369</v>
      </c>
      <c r="K136" s="5">
        <v>-5.80867743829369</v>
      </c>
      <c r="L136" s="5">
        <v>-5.80867743829369</v>
      </c>
      <c r="M136" s="5">
        <v>-5.80867743829369</v>
      </c>
      <c r="N136" s="5">
        <v>0.0</v>
      </c>
      <c r="O136" s="5">
        <v>0.0</v>
      </c>
      <c r="P136" s="5">
        <v>0.0</v>
      </c>
      <c r="Q136" s="5">
        <v>308.671581818457</v>
      </c>
    </row>
    <row r="137">
      <c r="A137" s="5">
        <v>135.0</v>
      </c>
      <c r="B137" s="6">
        <v>45721.0</v>
      </c>
      <c r="C137" s="5">
        <v>312.779989402801</v>
      </c>
      <c r="D137" s="5">
        <v>270.025733966912</v>
      </c>
      <c r="E137" s="5">
        <v>346.341518345219</v>
      </c>
      <c r="F137" s="5">
        <v>312.779989402801</v>
      </c>
      <c r="G137" s="5">
        <v>312.779989402801</v>
      </c>
      <c r="H137" s="5">
        <v>-5.59577255011931</v>
      </c>
      <c r="I137" s="5">
        <v>-5.59577255011931</v>
      </c>
      <c r="J137" s="5">
        <v>-5.59577255011931</v>
      </c>
      <c r="K137" s="5">
        <v>-5.59577255011931</v>
      </c>
      <c r="L137" s="5">
        <v>-5.59577255011931</v>
      </c>
      <c r="M137" s="5">
        <v>-5.59577255011931</v>
      </c>
      <c r="N137" s="5">
        <v>0.0</v>
      </c>
      <c r="O137" s="5">
        <v>0.0</v>
      </c>
      <c r="P137" s="5">
        <v>0.0</v>
      </c>
      <c r="Q137" s="5">
        <v>307.184216852681</v>
      </c>
    </row>
    <row r="138">
      <c r="A138" s="5">
        <v>136.0</v>
      </c>
      <c r="B138" s="6">
        <v>45722.0</v>
      </c>
      <c r="C138" s="5">
        <v>311.079730878133</v>
      </c>
      <c r="D138" s="5">
        <v>263.147009897117</v>
      </c>
      <c r="E138" s="5">
        <v>344.647113065944</v>
      </c>
      <c r="F138" s="5">
        <v>311.079730878133</v>
      </c>
      <c r="G138" s="5">
        <v>311.079730878133</v>
      </c>
      <c r="H138" s="5">
        <v>-7.07558826860714</v>
      </c>
      <c r="I138" s="5">
        <v>-7.07558826860714</v>
      </c>
      <c r="J138" s="5">
        <v>-7.07558826860714</v>
      </c>
      <c r="K138" s="5">
        <v>-7.07558826860714</v>
      </c>
      <c r="L138" s="5">
        <v>-7.07558826860714</v>
      </c>
      <c r="M138" s="5">
        <v>-7.07558826860714</v>
      </c>
      <c r="N138" s="5">
        <v>0.0</v>
      </c>
      <c r="O138" s="5">
        <v>0.0</v>
      </c>
      <c r="P138" s="5">
        <v>0.0</v>
      </c>
      <c r="Q138" s="5">
        <v>304.004142609525</v>
      </c>
    </row>
    <row r="139">
      <c r="A139" s="5">
        <v>137.0</v>
      </c>
      <c r="B139" s="6">
        <v>45723.0</v>
      </c>
      <c r="C139" s="5">
        <v>309.379472353464</v>
      </c>
      <c r="D139" s="5">
        <v>267.25069085119</v>
      </c>
      <c r="E139" s="5">
        <v>344.477267966389</v>
      </c>
      <c r="F139" s="5">
        <v>309.379472353464</v>
      </c>
      <c r="G139" s="5">
        <v>309.379472353464</v>
      </c>
      <c r="H139" s="5">
        <v>-4.10893706490147</v>
      </c>
      <c r="I139" s="5">
        <v>-4.10893706490147</v>
      </c>
      <c r="J139" s="5">
        <v>-4.10893706490147</v>
      </c>
      <c r="K139" s="5">
        <v>-4.10893706490147</v>
      </c>
      <c r="L139" s="5">
        <v>-4.10893706490147</v>
      </c>
      <c r="M139" s="5">
        <v>-4.10893706490147</v>
      </c>
      <c r="N139" s="5">
        <v>0.0</v>
      </c>
      <c r="O139" s="5">
        <v>0.0</v>
      </c>
      <c r="P139" s="5">
        <v>0.0</v>
      </c>
      <c r="Q139" s="5">
        <v>305.270535288563</v>
      </c>
    </row>
    <row r="140">
      <c r="A140" s="5">
        <v>138.0</v>
      </c>
      <c r="B140" s="6">
        <v>45726.0</v>
      </c>
      <c r="C140" s="5">
        <v>304.27869677946</v>
      </c>
      <c r="D140" s="5">
        <v>258.37410015418</v>
      </c>
      <c r="E140" s="5">
        <v>332.901467885451</v>
      </c>
      <c r="F140" s="5">
        <v>304.27869677946</v>
      </c>
      <c r="G140" s="5">
        <v>304.27869677946</v>
      </c>
      <c r="H140" s="5">
        <v>-7.55784957859018</v>
      </c>
      <c r="I140" s="5">
        <v>-7.55784957859018</v>
      </c>
      <c r="J140" s="5">
        <v>-7.55784957859018</v>
      </c>
      <c r="K140" s="5">
        <v>-7.55784957859018</v>
      </c>
      <c r="L140" s="5">
        <v>-7.55784957859018</v>
      </c>
      <c r="M140" s="5">
        <v>-7.55784957859018</v>
      </c>
      <c r="N140" s="5">
        <v>0.0</v>
      </c>
      <c r="O140" s="5">
        <v>0.0</v>
      </c>
      <c r="P140" s="5">
        <v>0.0</v>
      </c>
      <c r="Q140" s="5">
        <v>296.720847200869</v>
      </c>
    </row>
    <row r="141">
      <c r="A141" s="5">
        <v>139.0</v>
      </c>
      <c r="B141" s="6">
        <v>45727.0</v>
      </c>
      <c r="C141" s="5">
        <v>302.578438254791</v>
      </c>
      <c r="D141" s="5">
        <v>258.955118584015</v>
      </c>
      <c r="E141" s="5">
        <v>338.305754023645</v>
      </c>
      <c r="F141" s="5">
        <v>302.578438254791</v>
      </c>
      <c r="G141" s="5">
        <v>302.578438254791</v>
      </c>
      <c r="H141" s="5">
        <v>-5.80867743828879</v>
      </c>
      <c r="I141" s="5">
        <v>-5.80867743828879</v>
      </c>
      <c r="J141" s="5">
        <v>-5.80867743828879</v>
      </c>
      <c r="K141" s="5">
        <v>-5.80867743828879</v>
      </c>
      <c r="L141" s="5">
        <v>-5.80867743828879</v>
      </c>
      <c r="M141" s="5">
        <v>-5.80867743828879</v>
      </c>
      <c r="N141" s="5">
        <v>0.0</v>
      </c>
      <c r="O141" s="5">
        <v>0.0</v>
      </c>
      <c r="P141" s="5">
        <v>0.0</v>
      </c>
      <c r="Q141" s="5">
        <v>296.769760816503</v>
      </c>
    </row>
    <row r="142">
      <c r="A142" s="5">
        <v>140.0</v>
      </c>
      <c r="B142" s="6">
        <v>45728.0</v>
      </c>
      <c r="C142" s="5">
        <v>300.878179730123</v>
      </c>
      <c r="D142" s="5">
        <v>256.921383372422</v>
      </c>
      <c r="E142" s="5">
        <v>334.509299414382</v>
      </c>
      <c r="F142" s="5">
        <v>300.878179730123</v>
      </c>
      <c r="G142" s="5">
        <v>300.878179730123</v>
      </c>
      <c r="H142" s="5">
        <v>-5.59577255012511</v>
      </c>
      <c r="I142" s="5">
        <v>-5.59577255012511</v>
      </c>
      <c r="J142" s="5">
        <v>-5.59577255012511</v>
      </c>
      <c r="K142" s="5">
        <v>-5.59577255012511</v>
      </c>
      <c r="L142" s="5">
        <v>-5.59577255012511</v>
      </c>
      <c r="M142" s="5">
        <v>-5.59577255012511</v>
      </c>
      <c r="N142" s="5">
        <v>0.0</v>
      </c>
      <c r="O142" s="5">
        <v>0.0</v>
      </c>
      <c r="P142" s="5">
        <v>0.0</v>
      </c>
      <c r="Q142" s="5">
        <v>295.282407179998</v>
      </c>
    </row>
    <row r="143">
      <c r="A143" s="5">
        <v>141.0</v>
      </c>
      <c r="B143" s="6">
        <v>45729.0</v>
      </c>
      <c r="C143" s="5">
        <v>299.177921205455</v>
      </c>
      <c r="D143" s="5">
        <v>255.273005810502</v>
      </c>
      <c r="E143" s="5">
        <v>331.41944293864</v>
      </c>
      <c r="F143" s="5">
        <v>299.177921205455</v>
      </c>
      <c r="G143" s="5">
        <v>299.177921205455</v>
      </c>
      <c r="H143" s="5">
        <v>-7.07558826860053</v>
      </c>
      <c r="I143" s="5">
        <v>-7.07558826860053</v>
      </c>
      <c r="J143" s="5">
        <v>-7.07558826860053</v>
      </c>
      <c r="K143" s="5">
        <v>-7.07558826860053</v>
      </c>
      <c r="L143" s="5">
        <v>-7.07558826860053</v>
      </c>
      <c r="M143" s="5">
        <v>-7.07558826860053</v>
      </c>
      <c r="N143" s="5">
        <v>0.0</v>
      </c>
      <c r="O143" s="5">
        <v>0.0</v>
      </c>
      <c r="P143" s="5">
        <v>0.0</v>
      </c>
      <c r="Q143" s="5">
        <v>292.102332936854</v>
      </c>
    </row>
    <row r="144">
      <c r="A144" s="5">
        <v>142.0</v>
      </c>
      <c r="B144" s="6">
        <v>45730.0</v>
      </c>
      <c r="C144" s="5">
        <v>297.477662680787</v>
      </c>
      <c r="D144" s="5">
        <v>256.596748879463</v>
      </c>
      <c r="E144" s="5">
        <v>333.900181104768</v>
      </c>
      <c r="F144" s="5">
        <v>297.477662680787</v>
      </c>
      <c r="G144" s="5">
        <v>297.477662680787</v>
      </c>
      <c r="H144" s="5">
        <v>-4.10893706488535</v>
      </c>
      <c r="I144" s="5">
        <v>-4.10893706488535</v>
      </c>
      <c r="J144" s="5">
        <v>-4.10893706488535</v>
      </c>
      <c r="K144" s="5">
        <v>-4.10893706488535</v>
      </c>
      <c r="L144" s="5">
        <v>-4.10893706488535</v>
      </c>
      <c r="M144" s="5">
        <v>-4.10893706488535</v>
      </c>
      <c r="N144" s="5">
        <v>0.0</v>
      </c>
      <c r="O144" s="5">
        <v>0.0</v>
      </c>
      <c r="P144" s="5">
        <v>0.0</v>
      </c>
      <c r="Q144" s="5">
        <v>293.368725615901</v>
      </c>
    </row>
    <row r="145">
      <c r="A145" s="5">
        <v>143.0</v>
      </c>
      <c r="B145" s="6">
        <v>45733.0</v>
      </c>
      <c r="C145" s="5">
        <v>292.376887106782</v>
      </c>
      <c r="D145" s="5">
        <v>249.092485398462</v>
      </c>
      <c r="E145" s="5">
        <v>323.856471091963</v>
      </c>
      <c r="F145" s="5">
        <v>292.376887106782</v>
      </c>
      <c r="G145" s="5">
        <v>292.376887106782</v>
      </c>
      <c r="H145" s="5">
        <v>-7.55784957861147</v>
      </c>
      <c r="I145" s="5">
        <v>-7.55784957861147</v>
      </c>
      <c r="J145" s="5">
        <v>-7.55784957861147</v>
      </c>
      <c r="K145" s="5">
        <v>-7.55784957861147</v>
      </c>
      <c r="L145" s="5">
        <v>-7.55784957861147</v>
      </c>
      <c r="M145" s="5">
        <v>-7.55784957861147</v>
      </c>
      <c r="N145" s="5">
        <v>0.0</v>
      </c>
      <c r="O145" s="5">
        <v>0.0</v>
      </c>
      <c r="P145" s="5">
        <v>0.0</v>
      </c>
      <c r="Q145" s="5">
        <v>284.81903752817</v>
      </c>
    </row>
    <row r="146">
      <c r="A146" s="5">
        <v>144.0</v>
      </c>
      <c r="B146" s="6">
        <v>45734.0</v>
      </c>
      <c r="C146" s="5">
        <v>291.449357351766</v>
      </c>
      <c r="D146" s="5">
        <v>245.710708715886</v>
      </c>
      <c r="E146" s="5">
        <v>322.268316436204</v>
      </c>
      <c r="F146" s="5">
        <v>291.449357351766</v>
      </c>
      <c r="G146" s="5">
        <v>291.449357351766</v>
      </c>
      <c r="H146" s="5">
        <v>-5.80867743828499</v>
      </c>
      <c r="I146" s="5">
        <v>-5.80867743828499</v>
      </c>
      <c r="J146" s="5">
        <v>-5.80867743828499</v>
      </c>
      <c r="K146" s="5">
        <v>-5.80867743828499</v>
      </c>
      <c r="L146" s="5">
        <v>-5.80867743828499</v>
      </c>
      <c r="M146" s="5">
        <v>-5.80867743828499</v>
      </c>
      <c r="N146" s="5">
        <v>0.0</v>
      </c>
      <c r="O146" s="5">
        <v>0.0</v>
      </c>
      <c r="P146" s="5">
        <v>0.0</v>
      </c>
      <c r="Q146" s="5">
        <v>285.640679913481</v>
      </c>
    </row>
    <row r="147">
      <c r="A147" s="5">
        <v>145.0</v>
      </c>
      <c r="B147" s="6">
        <v>45735.0</v>
      </c>
      <c r="C147" s="5">
        <v>290.52182759675</v>
      </c>
      <c r="D147" s="5">
        <v>246.515332615785</v>
      </c>
      <c r="E147" s="5">
        <v>320.375559485143</v>
      </c>
      <c r="F147" s="5">
        <v>290.52182759675</v>
      </c>
      <c r="G147" s="5">
        <v>290.52182759675</v>
      </c>
      <c r="H147" s="5">
        <v>-5.59577255012416</v>
      </c>
      <c r="I147" s="5">
        <v>-5.59577255012416</v>
      </c>
      <c r="J147" s="5">
        <v>-5.59577255012416</v>
      </c>
      <c r="K147" s="5">
        <v>-5.59577255012416</v>
      </c>
      <c r="L147" s="5">
        <v>-5.59577255012416</v>
      </c>
      <c r="M147" s="5">
        <v>-5.59577255012416</v>
      </c>
      <c r="N147" s="5">
        <v>0.0</v>
      </c>
      <c r="O147" s="5">
        <v>0.0</v>
      </c>
      <c r="P147" s="5">
        <v>0.0</v>
      </c>
      <c r="Q147" s="5">
        <v>284.926055046626</v>
      </c>
    </row>
    <row r="148">
      <c r="A148" s="5">
        <v>146.0</v>
      </c>
      <c r="B148" s="6">
        <v>45736.0</v>
      </c>
      <c r="C148" s="5">
        <v>289.594297841734</v>
      </c>
      <c r="D148" s="5">
        <v>245.778917403283</v>
      </c>
      <c r="E148" s="5">
        <v>321.134734924165</v>
      </c>
      <c r="F148" s="5">
        <v>289.594297841734</v>
      </c>
      <c r="G148" s="5">
        <v>289.594297841734</v>
      </c>
      <c r="H148" s="5">
        <v>-7.07558826860043</v>
      </c>
      <c r="I148" s="5">
        <v>-7.07558826860043</v>
      </c>
      <c r="J148" s="5">
        <v>-7.07558826860043</v>
      </c>
      <c r="K148" s="5">
        <v>-7.07558826860043</v>
      </c>
      <c r="L148" s="5">
        <v>-7.07558826860043</v>
      </c>
      <c r="M148" s="5">
        <v>-7.07558826860043</v>
      </c>
      <c r="N148" s="5">
        <v>0.0</v>
      </c>
      <c r="O148" s="5">
        <v>0.0</v>
      </c>
      <c r="P148" s="5">
        <v>0.0</v>
      </c>
      <c r="Q148" s="5">
        <v>282.518709573134</v>
      </c>
    </row>
    <row r="149">
      <c r="A149" s="5">
        <v>147.0</v>
      </c>
      <c r="B149" s="6">
        <v>45737.0</v>
      </c>
      <c r="C149" s="5">
        <v>288.666768086718</v>
      </c>
      <c r="D149" s="5">
        <v>246.852299130669</v>
      </c>
      <c r="E149" s="5">
        <v>322.26383700716</v>
      </c>
      <c r="F149" s="5">
        <v>288.666768086718</v>
      </c>
      <c r="G149" s="5">
        <v>288.666768086718</v>
      </c>
      <c r="H149" s="5">
        <v>-4.1089370648864</v>
      </c>
      <c r="I149" s="5">
        <v>-4.1089370648864</v>
      </c>
      <c r="J149" s="5">
        <v>-4.1089370648864</v>
      </c>
      <c r="K149" s="5">
        <v>-4.1089370648864</v>
      </c>
      <c r="L149" s="5">
        <v>-4.1089370648864</v>
      </c>
      <c r="M149" s="5">
        <v>-4.1089370648864</v>
      </c>
      <c r="N149" s="5">
        <v>0.0</v>
      </c>
      <c r="O149" s="5">
        <v>0.0</v>
      </c>
      <c r="P149" s="5">
        <v>0.0</v>
      </c>
      <c r="Q149" s="5">
        <v>284.557831021832</v>
      </c>
    </row>
    <row r="150">
      <c r="A150" s="5">
        <v>148.0</v>
      </c>
      <c r="B150" s="6">
        <v>45740.0</v>
      </c>
      <c r="C150" s="5">
        <v>285.88417882167</v>
      </c>
      <c r="D150" s="5">
        <v>239.506092220895</v>
      </c>
      <c r="E150" s="5">
        <v>316.436441211445</v>
      </c>
      <c r="F150" s="5">
        <v>285.88417882167</v>
      </c>
      <c r="G150" s="5">
        <v>285.88417882167</v>
      </c>
      <c r="H150" s="5">
        <v>-7.55784957861526</v>
      </c>
      <c r="I150" s="5">
        <v>-7.55784957861526</v>
      </c>
      <c r="J150" s="5">
        <v>-7.55784957861526</v>
      </c>
      <c r="K150" s="5">
        <v>-7.55784957861526</v>
      </c>
      <c r="L150" s="5">
        <v>-7.55784957861526</v>
      </c>
      <c r="M150" s="5">
        <v>-7.55784957861526</v>
      </c>
      <c r="N150" s="5">
        <v>0.0</v>
      </c>
      <c r="O150" s="5">
        <v>0.0</v>
      </c>
      <c r="P150" s="5">
        <v>0.0</v>
      </c>
      <c r="Q150" s="5">
        <v>278.326329243055</v>
      </c>
    </row>
    <row r="151">
      <c r="A151" s="5">
        <v>149.0</v>
      </c>
      <c r="B151" s="6">
        <v>45741.0</v>
      </c>
      <c r="C151" s="5">
        <v>284.956649066654</v>
      </c>
      <c r="D151" s="5">
        <v>240.588561796515</v>
      </c>
      <c r="E151" s="5">
        <v>317.186974962463</v>
      </c>
      <c r="F151" s="5">
        <v>284.956649066654</v>
      </c>
      <c r="G151" s="5">
        <v>284.956649066654</v>
      </c>
      <c r="H151" s="5">
        <v>-5.80867743828008</v>
      </c>
      <c r="I151" s="5">
        <v>-5.80867743828008</v>
      </c>
      <c r="J151" s="5">
        <v>-5.80867743828008</v>
      </c>
      <c r="K151" s="5">
        <v>-5.80867743828008</v>
      </c>
      <c r="L151" s="5">
        <v>-5.80867743828008</v>
      </c>
      <c r="M151" s="5">
        <v>-5.80867743828008</v>
      </c>
      <c r="N151" s="5">
        <v>0.0</v>
      </c>
      <c r="O151" s="5">
        <v>0.0</v>
      </c>
      <c r="P151" s="5">
        <v>0.0</v>
      </c>
      <c r="Q151" s="5">
        <v>279.147971628374</v>
      </c>
    </row>
    <row r="152">
      <c r="A152" s="5">
        <v>150.0</v>
      </c>
      <c r="B152" s="6">
        <v>45742.0</v>
      </c>
      <c r="C152" s="5">
        <v>284.029119311638</v>
      </c>
      <c r="D152" s="5">
        <v>242.078854781309</v>
      </c>
      <c r="E152" s="5">
        <v>318.506255425211</v>
      </c>
      <c r="F152" s="5">
        <v>284.029119311638</v>
      </c>
      <c r="G152" s="5">
        <v>284.029119311638</v>
      </c>
      <c r="H152" s="5">
        <v>-5.59577255011999</v>
      </c>
      <c r="I152" s="5">
        <v>-5.59577255011999</v>
      </c>
      <c r="J152" s="5">
        <v>-5.59577255011999</v>
      </c>
      <c r="K152" s="5">
        <v>-5.59577255011999</v>
      </c>
      <c r="L152" s="5">
        <v>-5.59577255011999</v>
      </c>
      <c r="M152" s="5">
        <v>-5.59577255011999</v>
      </c>
      <c r="N152" s="5">
        <v>0.0</v>
      </c>
      <c r="O152" s="5">
        <v>0.0</v>
      </c>
      <c r="P152" s="5">
        <v>0.0</v>
      </c>
      <c r="Q152" s="5">
        <v>278.433346761518</v>
      </c>
    </row>
    <row r="153">
      <c r="A153" s="5">
        <v>151.0</v>
      </c>
      <c r="B153" s="6">
        <v>45743.0</v>
      </c>
      <c r="C153" s="5">
        <v>283.983406053194</v>
      </c>
      <c r="D153" s="5">
        <v>239.982754155158</v>
      </c>
      <c r="E153" s="5">
        <v>312.368401239344</v>
      </c>
      <c r="F153" s="5">
        <v>283.983406053194</v>
      </c>
      <c r="G153" s="5">
        <v>283.983406053194</v>
      </c>
      <c r="H153" s="5">
        <v>-7.07558826860708</v>
      </c>
      <c r="I153" s="5">
        <v>-7.07558826860708</v>
      </c>
      <c r="J153" s="5">
        <v>-7.07558826860708</v>
      </c>
      <c r="K153" s="5">
        <v>-7.07558826860708</v>
      </c>
      <c r="L153" s="5">
        <v>-7.07558826860708</v>
      </c>
      <c r="M153" s="5">
        <v>-7.07558826860708</v>
      </c>
      <c r="N153" s="5">
        <v>0.0</v>
      </c>
      <c r="O153" s="5">
        <v>0.0</v>
      </c>
      <c r="P153" s="5">
        <v>0.0</v>
      </c>
      <c r="Q153" s="5">
        <v>276.907817784587</v>
      </c>
    </row>
    <row r="154">
      <c r="A154" s="5">
        <v>152.0</v>
      </c>
      <c r="B154" s="6">
        <v>45744.0</v>
      </c>
      <c r="C154" s="5">
        <v>283.93769279475</v>
      </c>
      <c r="D154" s="5">
        <v>244.904781540108</v>
      </c>
      <c r="E154" s="5">
        <v>319.240350037031</v>
      </c>
      <c r="F154" s="5">
        <v>283.93769279475</v>
      </c>
      <c r="G154" s="5">
        <v>283.93769279475</v>
      </c>
      <c r="H154" s="5">
        <v>-4.10893706485312</v>
      </c>
      <c r="I154" s="5">
        <v>-4.10893706485312</v>
      </c>
      <c r="J154" s="5">
        <v>-4.10893706485312</v>
      </c>
      <c r="K154" s="5">
        <v>-4.10893706485312</v>
      </c>
      <c r="L154" s="5">
        <v>-4.10893706485312</v>
      </c>
      <c r="M154" s="5">
        <v>-4.10893706485312</v>
      </c>
      <c r="N154" s="5">
        <v>0.0</v>
      </c>
      <c r="O154" s="5">
        <v>0.0</v>
      </c>
      <c r="P154" s="5">
        <v>0.0</v>
      </c>
      <c r="Q154" s="5">
        <v>279.828755729896</v>
      </c>
    </row>
    <row r="155">
      <c r="A155" s="5">
        <v>153.0</v>
      </c>
      <c r="B155" s="6">
        <v>45747.0</v>
      </c>
      <c r="C155" s="5">
        <v>283.800553019416</v>
      </c>
      <c r="D155" s="5">
        <v>236.933825328006</v>
      </c>
      <c r="E155" s="5">
        <v>314.298819052474</v>
      </c>
      <c r="F155" s="5">
        <v>283.800553019416</v>
      </c>
      <c r="G155" s="5">
        <v>283.800553019416</v>
      </c>
      <c r="H155" s="5">
        <v>-7.5578495785697</v>
      </c>
      <c r="I155" s="5">
        <v>-7.5578495785697</v>
      </c>
      <c r="J155" s="5">
        <v>-7.5578495785697</v>
      </c>
      <c r="K155" s="5">
        <v>-7.5578495785697</v>
      </c>
      <c r="L155" s="5">
        <v>-7.5578495785697</v>
      </c>
      <c r="M155" s="5">
        <v>-7.5578495785697</v>
      </c>
      <c r="N155" s="5">
        <v>0.0</v>
      </c>
      <c r="O155" s="5">
        <v>0.0</v>
      </c>
      <c r="P155" s="5">
        <v>0.0</v>
      </c>
      <c r="Q155" s="5">
        <v>276.242703440847</v>
      </c>
    </row>
    <row r="156">
      <c r="A156" s="5">
        <v>154.0</v>
      </c>
      <c r="B156" s="6">
        <v>45748.0</v>
      </c>
      <c r="C156" s="5">
        <v>283.754839760972</v>
      </c>
      <c r="D156" s="5">
        <v>241.1400405725</v>
      </c>
      <c r="E156" s="5">
        <v>315.523926651378</v>
      </c>
      <c r="F156" s="5">
        <v>283.754839760972</v>
      </c>
      <c r="G156" s="5">
        <v>283.754839760972</v>
      </c>
      <c r="H156" s="5">
        <v>-5.80867743827628</v>
      </c>
      <c r="I156" s="5">
        <v>-5.80867743827628</v>
      </c>
      <c r="J156" s="5">
        <v>-5.80867743827628</v>
      </c>
      <c r="K156" s="5">
        <v>-5.80867743827628</v>
      </c>
      <c r="L156" s="5">
        <v>-5.80867743827628</v>
      </c>
      <c r="M156" s="5">
        <v>-5.80867743827628</v>
      </c>
      <c r="N156" s="5">
        <v>0.0</v>
      </c>
      <c r="O156" s="5">
        <v>0.0</v>
      </c>
      <c r="P156" s="5">
        <v>0.0</v>
      </c>
      <c r="Q156" s="5">
        <v>277.946162322696</v>
      </c>
    </row>
    <row r="157">
      <c r="A157" s="5">
        <v>155.0</v>
      </c>
      <c r="B157" s="6">
        <v>45749.0</v>
      </c>
      <c r="C157" s="5">
        <v>283.709126502528</v>
      </c>
      <c r="D157" s="5">
        <v>240.391133172355</v>
      </c>
      <c r="E157" s="5">
        <v>316.322136005187</v>
      </c>
      <c r="F157" s="5">
        <v>283.709126502528</v>
      </c>
      <c r="G157" s="5">
        <v>283.709126502528</v>
      </c>
      <c r="H157" s="5">
        <v>-5.59577255011904</v>
      </c>
      <c r="I157" s="5">
        <v>-5.59577255011904</v>
      </c>
      <c r="J157" s="5">
        <v>-5.59577255011904</v>
      </c>
      <c r="K157" s="5">
        <v>-5.59577255011904</v>
      </c>
      <c r="L157" s="5">
        <v>-5.59577255011904</v>
      </c>
      <c r="M157" s="5">
        <v>-5.59577255011904</v>
      </c>
      <c r="N157" s="5">
        <v>0.0</v>
      </c>
      <c r="O157" s="5">
        <v>0.0</v>
      </c>
      <c r="P157" s="5">
        <v>0.0</v>
      </c>
      <c r="Q157" s="5">
        <v>278.113353952409</v>
      </c>
    </row>
    <row r="158">
      <c r="A158" s="5">
        <v>156.0</v>
      </c>
      <c r="B158" s="6">
        <v>45750.0</v>
      </c>
      <c r="C158" s="5">
        <v>283.663413244083</v>
      </c>
      <c r="D158" s="5">
        <v>239.420112911342</v>
      </c>
      <c r="E158" s="5">
        <v>316.178915552964</v>
      </c>
      <c r="F158" s="5">
        <v>283.663413244083</v>
      </c>
      <c r="G158" s="5">
        <v>283.663413244083</v>
      </c>
      <c r="H158" s="5">
        <v>-7.07558826861374</v>
      </c>
      <c r="I158" s="5">
        <v>-7.07558826861374</v>
      </c>
      <c r="J158" s="5">
        <v>-7.07558826861374</v>
      </c>
      <c r="K158" s="5">
        <v>-7.07558826861374</v>
      </c>
      <c r="L158" s="5">
        <v>-7.07558826861374</v>
      </c>
      <c r="M158" s="5">
        <v>-7.07558826861374</v>
      </c>
      <c r="N158" s="5">
        <v>0.0</v>
      </c>
      <c r="O158" s="5">
        <v>0.0</v>
      </c>
      <c r="P158" s="5">
        <v>0.0</v>
      </c>
      <c r="Q158" s="5">
        <v>276.58782497547</v>
      </c>
    </row>
    <row r="159">
      <c r="A159" s="5">
        <v>157.0</v>
      </c>
      <c r="B159" s="6">
        <v>45751.0</v>
      </c>
      <c r="C159" s="5">
        <v>283.617699985639</v>
      </c>
      <c r="D159" s="5">
        <v>241.591483709471</v>
      </c>
      <c r="E159" s="5">
        <v>317.535674099401</v>
      </c>
      <c r="F159" s="5">
        <v>283.617699985639</v>
      </c>
      <c r="G159" s="5">
        <v>283.617699985639</v>
      </c>
      <c r="H159" s="5">
        <v>-4.10893706485416</v>
      </c>
      <c r="I159" s="5">
        <v>-4.10893706485416</v>
      </c>
      <c r="J159" s="5">
        <v>-4.10893706485416</v>
      </c>
      <c r="K159" s="5">
        <v>-4.10893706485416</v>
      </c>
      <c r="L159" s="5">
        <v>-4.10893706485416</v>
      </c>
      <c r="M159" s="5">
        <v>-4.10893706485416</v>
      </c>
      <c r="N159" s="5">
        <v>0.0</v>
      </c>
      <c r="O159" s="5">
        <v>0.0</v>
      </c>
      <c r="P159" s="5">
        <v>0.0</v>
      </c>
      <c r="Q159" s="5">
        <v>279.508762920785</v>
      </c>
    </row>
    <row r="160">
      <c r="A160" s="5">
        <v>158.0</v>
      </c>
      <c r="B160" s="6">
        <v>45754.0</v>
      </c>
      <c r="C160" s="5">
        <v>283.480560210306</v>
      </c>
      <c r="D160" s="5">
        <v>238.729278317051</v>
      </c>
      <c r="E160" s="5">
        <v>314.28982891776</v>
      </c>
      <c r="F160" s="5">
        <v>283.480560210306</v>
      </c>
      <c r="G160" s="5">
        <v>283.480560210306</v>
      </c>
      <c r="H160" s="5">
        <v>-7.55784957858224</v>
      </c>
      <c r="I160" s="5">
        <v>-7.55784957858224</v>
      </c>
      <c r="J160" s="5">
        <v>-7.55784957858224</v>
      </c>
      <c r="K160" s="5">
        <v>-7.55784957858224</v>
      </c>
      <c r="L160" s="5">
        <v>-7.55784957858224</v>
      </c>
      <c r="M160" s="5">
        <v>-7.55784957858224</v>
      </c>
      <c r="N160" s="5">
        <v>0.0</v>
      </c>
      <c r="O160" s="5">
        <v>0.0</v>
      </c>
      <c r="P160" s="5">
        <v>0.0</v>
      </c>
      <c r="Q160" s="5">
        <v>275.922710631723</v>
      </c>
    </row>
    <row r="161">
      <c r="A161" s="5">
        <v>159.0</v>
      </c>
      <c r="B161" s="6">
        <v>45755.0</v>
      </c>
      <c r="C161" s="5">
        <v>283.937597986542</v>
      </c>
      <c r="D161" s="5">
        <v>238.515053855561</v>
      </c>
      <c r="E161" s="5">
        <v>317.294078886401</v>
      </c>
      <c r="F161" s="5">
        <v>283.937597986542</v>
      </c>
      <c r="G161" s="5">
        <v>283.937597986542</v>
      </c>
      <c r="H161" s="5">
        <v>-5.80867743827027</v>
      </c>
      <c r="I161" s="5">
        <v>-5.80867743827027</v>
      </c>
      <c r="J161" s="5">
        <v>-5.80867743827027</v>
      </c>
      <c r="K161" s="5">
        <v>-5.80867743827027</v>
      </c>
      <c r="L161" s="5">
        <v>-5.80867743827027</v>
      </c>
      <c r="M161" s="5">
        <v>-5.80867743827027</v>
      </c>
      <c r="N161" s="5">
        <v>0.0</v>
      </c>
      <c r="O161" s="5">
        <v>0.0</v>
      </c>
      <c r="P161" s="5">
        <v>0.0</v>
      </c>
      <c r="Q161" s="5">
        <v>278.128920548272</v>
      </c>
    </row>
    <row r="162">
      <c r="A162" s="5">
        <v>160.0</v>
      </c>
      <c r="B162" s="6">
        <v>45756.0</v>
      </c>
      <c r="C162" s="5">
        <v>284.394635762778</v>
      </c>
      <c r="D162" s="5">
        <v>243.049613625843</v>
      </c>
      <c r="E162" s="5">
        <v>318.87787928064</v>
      </c>
      <c r="F162" s="5">
        <v>284.394635762778</v>
      </c>
      <c r="G162" s="5">
        <v>284.394635762778</v>
      </c>
      <c r="H162" s="5">
        <v>-5.59577255012483</v>
      </c>
      <c r="I162" s="5">
        <v>-5.59577255012483</v>
      </c>
      <c r="J162" s="5">
        <v>-5.59577255012483</v>
      </c>
      <c r="K162" s="5">
        <v>-5.59577255012483</v>
      </c>
      <c r="L162" s="5">
        <v>-5.59577255012483</v>
      </c>
      <c r="M162" s="5">
        <v>-5.59577255012483</v>
      </c>
      <c r="N162" s="5">
        <v>0.0</v>
      </c>
      <c r="O162" s="5">
        <v>0.0</v>
      </c>
      <c r="P162" s="5">
        <v>0.0</v>
      </c>
      <c r="Q162" s="5">
        <v>278.798863212653</v>
      </c>
    </row>
    <row r="163">
      <c r="A163" s="5">
        <v>161.0</v>
      </c>
      <c r="B163" s="6">
        <v>45757.0</v>
      </c>
      <c r="C163" s="5">
        <v>284.851673539014</v>
      </c>
      <c r="D163" s="5">
        <v>236.734513903075</v>
      </c>
      <c r="E163" s="5">
        <v>315.267013733982</v>
      </c>
      <c r="F163" s="5">
        <v>284.851673539014</v>
      </c>
      <c r="G163" s="5">
        <v>284.851673539014</v>
      </c>
      <c r="H163" s="5">
        <v>-7.07558826860713</v>
      </c>
      <c r="I163" s="5">
        <v>-7.07558826860713</v>
      </c>
      <c r="J163" s="5">
        <v>-7.07558826860713</v>
      </c>
      <c r="K163" s="5">
        <v>-7.07558826860713</v>
      </c>
      <c r="L163" s="5">
        <v>-7.07558826860713</v>
      </c>
      <c r="M163" s="5">
        <v>-7.07558826860713</v>
      </c>
      <c r="N163" s="5">
        <v>0.0</v>
      </c>
      <c r="O163" s="5">
        <v>0.0</v>
      </c>
      <c r="P163" s="5">
        <v>0.0</v>
      </c>
      <c r="Q163" s="5">
        <v>277.776085270407</v>
      </c>
    </row>
    <row r="164">
      <c r="A164" s="5">
        <v>162.0</v>
      </c>
      <c r="B164" s="6">
        <v>45758.0</v>
      </c>
      <c r="C164" s="5">
        <v>285.30871131525</v>
      </c>
      <c r="D164" s="5">
        <v>241.733478968236</v>
      </c>
      <c r="E164" s="5">
        <v>318.307264770279</v>
      </c>
      <c r="F164" s="5">
        <v>285.30871131525</v>
      </c>
      <c r="G164" s="5">
        <v>285.30871131525</v>
      </c>
      <c r="H164" s="5">
        <v>-4.10893706490529</v>
      </c>
      <c r="I164" s="5">
        <v>-4.10893706490529</v>
      </c>
      <c r="J164" s="5">
        <v>-4.10893706490529</v>
      </c>
      <c r="K164" s="5">
        <v>-4.10893706490529</v>
      </c>
      <c r="L164" s="5">
        <v>-4.10893706490529</v>
      </c>
      <c r="M164" s="5">
        <v>-4.10893706490529</v>
      </c>
      <c r="N164" s="5">
        <v>0.0</v>
      </c>
      <c r="O164" s="5">
        <v>0.0</v>
      </c>
      <c r="P164" s="5">
        <v>0.0</v>
      </c>
      <c r="Q164" s="5">
        <v>281.199774250345</v>
      </c>
    </row>
    <row r="165">
      <c r="A165" s="5">
        <v>163.0</v>
      </c>
      <c r="B165" s="6">
        <v>45761.0</v>
      </c>
      <c r="C165" s="5">
        <v>286.679824643958</v>
      </c>
      <c r="D165" s="5">
        <v>238.373181331562</v>
      </c>
      <c r="E165" s="5">
        <v>316.469807566209</v>
      </c>
      <c r="F165" s="5">
        <v>286.679824643958</v>
      </c>
      <c r="G165" s="5">
        <v>286.679824643958</v>
      </c>
      <c r="H165" s="5">
        <v>-7.55784957859478</v>
      </c>
      <c r="I165" s="5">
        <v>-7.55784957859478</v>
      </c>
      <c r="J165" s="5">
        <v>-7.55784957859478</v>
      </c>
      <c r="K165" s="5">
        <v>-7.55784957859478</v>
      </c>
      <c r="L165" s="5">
        <v>-7.55784957859478</v>
      </c>
      <c r="M165" s="5">
        <v>-7.55784957859478</v>
      </c>
      <c r="N165" s="5">
        <v>0.0</v>
      </c>
      <c r="O165" s="5">
        <v>0.0</v>
      </c>
      <c r="P165" s="5">
        <v>0.0</v>
      </c>
      <c r="Q165" s="5">
        <v>279.121975065364</v>
      </c>
    </row>
    <row r="166">
      <c r="A166" s="5">
        <v>164.0</v>
      </c>
      <c r="B166" s="6">
        <v>45762.0</v>
      </c>
      <c r="C166" s="5">
        <v>287.136862420194</v>
      </c>
      <c r="D166" s="5">
        <v>243.800541884249</v>
      </c>
      <c r="E166" s="5">
        <v>320.138167361974</v>
      </c>
      <c r="F166" s="5">
        <v>287.136862420194</v>
      </c>
      <c r="G166" s="5">
        <v>287.136862420194</v>
      </c>
      <c r="H166" s="5">
        <v>-5.80867743826647</v>
      </c>
      <c r="I166" s="5">
        <v>-5.80867743826647</v>
      </c>
      <c r="J166" s="5">
        <v>-5.80867743826647</v>
      </c>
      <c r="K166" s="5">
        <v>-5.80867743826647</v>
      </c>
      <c r="L166" s="5">
        <v>-5.80867743826647</v>
      </c>
      <c r="M166" s="5">
        <v>-5.80867743826647</v>
      </c>
      <c r="N166" s="5">
        <v>0.0</v>
      </c>
      <c r="O166" s="5">
        <v>0.0</v>
      </c>
      <c r="P166" s="5">
        <v>0.0</v>
      </c>
      <c r="Q166" s="5">
        <v>281.328184981928</v>
      </c>
    </row>
    <row r="167">
      <c r="A167" s="5">
        <v>165.0</v>
      </c>
      <c r="B167" s="6">
        <v>45763.0</v>
      </c>
      <c r="C167" s="5">
        <v>287.593900196431</v>
      </c>
      <c r="D167" s="5">
        <v>243.944148406018</v>
      </c>
      <c r="E167" s="5">
        <v>320.129471255197</v>
      </c>
      <c r="F167" s="5">
        <v>287.593900196431</v>
      </c>
      <c r="G167" s="5">
        <v>287.593900196431</v>
      </c>
      <c r="H167" s="5">
        <v>-5.59577255011392</v>
      </c>
      <c r="I167" s="5">
        <v>-5.59577255011392</v>
      </c>
      <c r="J167" s="5">
        <v>-5.59577255011392</v>
      </c>
      <c r="K167" s="5">
        <v>-5.59577255011392</v>
      </c>
      <c r="L167" s="5">
        <v>-5.59577255011392</v>
      </c>
      <c r="M167" s="5">
        <v>-5.59577255011392</v>
      </c>
      <c r="N167" s="5">
        <v>0.0</v>
      </c>
      <c r="O167" s="5">
        <v>0.0</v>
      </c>
      <c r="P167" s="5">
        <v>0.0</v>
      </c>
      <c r="Q167" s="5">
        <v>281.998127646317</v>
      </c>
    </row>
    <row r="168">
      <c r="A168" s="5">
        <v>166.0</v>
      </c>
      <c r="B168" s="6">
        <v>45764.0</v>
      </c>
      <c r="C168" s="5">
        <v>288.050937972667</v>
      </c>
      <c r="D168" s="5">
        <v>242.183302674148</v>
      </c>
      <c r="E168" s="5">
        <v>317.482503611766</v>
      </c>
      <c r="F168" s="5">
        <v>288.050937972667</v>
      </c>
      <c r="G168" s="5">
        <v>288.050937972667</v>
      </c>
      <c r="H168" s="5">
        <v>-7.07558826860052</v>
      </c>
      <c r="I168" s="5">
        <v>-7.07558826860052</v>
      </c>
      <c r="J168" s="5">
        <v>-7.07558826860052</v>
      </c>
      <c r="K168" s="5">
        <v>-7.07558826860052</v>
      </c>
      <c r="L168" s="5">
        <v>-7.07558826860052</v>
      </c>
      <c r="M168" s="5">
        <v>-7.07558826860052</v>
      </c>
      <c r="N168" s="5">
        <v>0.0</v>
      </c>
      <c r="O168" s="5">
        <v>0.0</v>
      </c>
      <c r="P168" s="5">
        <v>0.0</v>
      </c>
      <c r="Q168" s="5">
        <v>280.975349704066</v>
      </c>
    </row>
    <row r="169">
      <c r="A169" s="5">
        <v>167.0</v>
      </c>
      <c r="B169" s="6">
        <v>45768.0</v>
      </c>
      <c r="C169" s="5">
        <v>289.884578037802</v>
      </c>
      <c r="D169" s="5">
        <v>244.14238933941</v>
      </c>
      <c r="E169" s="5">
        <v>320.062904579528</v>
      </c>
      <c r="F169" s="5">
        <v>289.884578037802</v>
      </c>
      <c r="G169" s="5">
        <v>289.884578037802</v>
      </c>
      <c r="H169" s="5">
        <v>-7.55784957859858</v>
      </c>
      <c r="I169" s="5">
        <v>-7.55784957859858</v>
      </c>
      <c r="J169" s="5">
        <v>-7.55784957859858</v>
      </c>
      <c r="K169" s="5">
        <v>-7.55784957859858</v>
      </c>
      <c r="L169" s="5">
        <v>-7.55784957859858</v>
      </c>
      <c r="M169" s="5">
        <v>-7.55784957859858</v>
      </c>
      <c r="N169" s="5">
        <v>0.0</v>
      </c>
      <c r="O169" s="5">
        <v>0.0</v>
      </c>
      <c r="P169" s="5">
        <v>0.0</v>
      </c>
      <c r="Q169" s="5">
        <v>282.326728459204</v>
      </c>
    </row>
    <row r="170">
      <c r="A170" s="5">
        <v>168.0</v>
      </c>
      <c r="B170" s="6">
        <v>45769.0</v>
      </c>
      <c r="C170" s="5">
        <v>290.342988054086</v>
      </c>
      <c r="D170" s="5">
        <v>243.763084469199</v>
      </c>
      <c r="E170" s="5">
        <v>321.015751112114</v>
      </c>
      <c r="F170" s="5">
        <v>290.342988054086</v>
      </c>
      <c r="G170" s="5">
        <v>290.342988054086</v>
      </c>
      <c r="H170" s="5">
        <v>-5.8086774382872</v>
      </c>
      <c r="I170" s="5">
        <v>-5.8086774382872</v>
      </c>
      <c r="J170" s="5">
        <v>-5.8086774382872</v>
      </c>
      <c r="K170" s="5">
        <v>-5.8086774382872</v>
      </c>
      <c r="L170" s="5">
        <v>-5.8086774382872</v>
      </c>
      <c r="M170" s="5">
        <v>-5.8086774382872</v>
      </c>
      <c r="N170" s="5">
        <v>0.0</v>
      </c>
      <c r="O170" s="5">
        <v>0.0</v>
      </c>
      <c r="P170" s="5">
        <v>0.0</v>
      </c>
      <c r="Q170" s="5">
        <v>284.534310615799</v>
      </c>
    </row>
    <row r="171">
      <c r="A171" s="5">
        <v>169.0</v>
      </c>
      <c r="B171" s="6">
        <v>45770.0</v>
      </c>
      <c r="C171" s="5">
        <v>290.80139807037</v>
      </c>
      <c r="D171" s="5">
        <v>247.558572032562</v>
      </c>
      <c r="E171" s="5">
        <v>323.615362057692</v>
      </c>
      <c r="F171" s="5">
        <v>290.80139807037</v>
      </c>
      <c r="G171" s="5">
        <v>290.80139807037</v>
      </c>
      <c r="H171" s="5">
        <v>-5.59577255011972</v>
      </c>
      <c r="I171" s="5">
        <v>-5.59577255011972</v>
      </c>
      <c r="J171" s="5">
        <v>-5.59577255011972</v>
      </c>
      <c r="K171" s="5">
        <v>-5.59577255011972</v>
      </c>
      <c r="L171" s="5">
        <v>-5.59577255011972</v>
      </c>
      <c r="M171" s="5">
        <v>-5.59577255011972</v>
      </c>
      <c r="N171" s="5">
        <v>0.0</v>
      </c>
      <c r="O171" s="5">
        <v>0.0</v>
      </c>
      <c r="P171" s="5">
        <v>0.0</v>
      </c>
      <c r="Q171" s="5">
        <v>285.205625520251</v>
      </c>
    </row>
    <row r="172">
      <c r="A172" s="5">
        <v>170.0</v>
      </c>
      <c r="B172" s="6">
        <v>45771.0</v>
      </c>
      <c r="C172" s="5">
        <v>291.259808086654</v>
      </c>
      <c r="D172" s="5">
        <v>243.585545535428</v>
      </c>
      <c r="E172" s="5">
        <v>322.159533081101</v>
      </c>
      <c r="F172" s="5">
        <v>291.259808086654</v>
      </c>
      <c r="G172" s="5">
        <v>291.259808086654</v>
      </c>
      <c r="H172" s="5">
        <v>-7.07558826860718</v>
      </c>
      <c r="I172" s="5">
        <v>-7.07558826860718</v>
      </c>
      <c r="J172" s="5">
        <v>-7.07558826860718</v>
      </c>
      <c r="K172" s="5">
        <v>-7.07558826860718</v>
      </c>
      <c r="L172" s="5">
        <v>-7.07558826860718</v>
      </c>
      <c r="M172" s="5">
        <v>-7.07558826860718</v>
      </c>
      <c r="N172" s="5">
        <v>0.0</v>
      </c>
      <c r="O172" s="5">
        <v>0.0</v>
      </c>
      <c r="P172" s="5">
        <v>0.0</v>
      </c>
      <c r="Q172" s="5">
        <v>284.184219818047</v>
      </c>
    </row>
    <row r="173">
      <c r="A173" s="5">
        <v>171.0</v>
      </c>
      <c r="B173" s="6">
        <v>45772.0</v>
      </c>
      <c r="C173" s="5">
        <v>291.718218102938</v>
      </c>
      <c r="D173" s="5">
        <v>248.181235889614</v>
      </c>
      <c r="E173" s="5">
        <v>324.957234486897</v>
      </c>
      <c r="F173" s="5">
        <v>291.718218102938</v>
      </c>
      <c r="G173" s="5">
        <v>291.718218102938</v>
      </c>
      <c r="H173" s="5">
        <v>-4.10893706487306</v>
      </c>
      <c r="I173" s="5">
        <v>-4.10893706487306</v>
      </c>
      <c r="J173" s="5">
        <v>-4.10893706487306</v>
      </c>
      <c r="K173" s="5">
        <v>-4.10893706487306</v>
      </c>
      <c r="L173" s="5">
        <v>-4.10893706487306</v>
      </c>
      <c r="M173" s="5">
        <v>-4.10893706487306</v>
      </c>
      <c r="N173" s="5">
        <v>0.0</v>
      </c>
      <c r="O173" s="5">
        <v>0.0</v>
      </c>
      <c r="P173" s="5">
        <v>0.0</v>
      </c>
      <c r="Q173" s="5">
        <v>287.609281038065</v>
      </c>
    </row>
    <row r="174">
      <c r="A174" s="5">
        <v>172.0</v>
      </c>
      <c r="B174" s="6">
        <v>45775.0</v>
      </c>
      <c r="C174" s="5">
        <v>293.09344815179</v>
      </c>
      <c r="D174" s="5">
        <v>246.885891106323</v>
      </c>
      <c r="E174" s="5">
        <v>321.706227010757</v>
      </c>
      <c r="F174" s="5">
        <v>293.09344815179</v>
      </c>
      <c r="G174" s="5">
        <v>293.09344815179</v>
      </c>
      <c r="H174" s="5">
        <v>-7.55784957860237</v>
      </c>
      <c r="I174" s="5">
        <v>-7.55784957860237</v>
      </c>
      <c r="J174" s="5">
        <v>-7.55784957860237</v>
      </c>
      <c r="K174" s="5">
        <v>-7.55784957860237</v>
      </c>
      <c r="L174" s="5">
        <v>-7.55784957860237</v>
      </c>
      <c r="M174" s="5">
        <v>-7.55784957860237</v>
      </c>
      <c r="N174" s="5">
        <v>0.0</v>
      </c>
      <c r="O174" s="5">
        <v>0.0</v>
      </c>
      <c r="P174" s="5">
        <v>0.0</v>
      </c>
      <c r="Q174" s="5">
        <v>285.535598573188</v>
      </c>
    </row>
    <row r="175">
      <c r="A175" s="5">
        <v>173.0</v>
      </c>
      <c r="B175" s="6">
        <v>45776.0</v>
      </c>
      <c r="C175" s="5">
        <v>293.551858168074</v>
      </c>
      <c r="D175" s="5">
        <v>251.022593980351</v>
      </c>
      <c r="E175" s="5">
        <v>324.113547774918</v>
      </c>
      <c r="F175" s="5">
        <v>293.551858168074</v>
      </c>
      <c r="G175" s="5">
        <v>293.551858168074</v>
      </c>
      <c r="H175" s="5">
        <v>-5.80867743828229</v>
      </c>
      <c r="I175" s="5">
        <v>-5.80867743828229</v>
      </c>
      <c r="J175" s="5">
        <v>-5.80867743828229</v>
      </c>
      <c r="K175" s="5">
        <v>-5.80867743828229</v>
      </c>
      <c r="L175" s="5">
        <v>-5.80867743828229</v>
      </c>
      <c r="M175" s="5">
        <v>-5.80867743828229</v>
      </c>
      <c r="N175" s="5">
        <v>0.0</v>
      </c>
      <c r="O175" s="5">
        <v>0.0</v>
      </c>
      <c r="P175" s="5">
        <v>0.0</v>
      </c>
      <c r="Q175" s="5">
        <v>287.743180729792</v>
      </c>
    </row>
    <row r="176">
      <c r="A176" s="5">
        <v>174.0</v>
      </c>
      <c r="B176" s="6">
        <v>45777.0</v>
      </c>
      <c r="C176" s="5">
        <v>294.010268184358</v>
      </c>
      <c r="D176" s="5">
        <v>252.228498877207</v>
      </c>
      <c r="E176" s="5">
        <v>324.832415377528</v>
      </c>
      <c r="F176" s="5">
        <v>294.010268184358</v>
      </c>
      <c r="G176" s="5">
        <v>294.010268184358</v>
      </c>
      <c r="H176" s="5">
        <v>-5.59577255011201</v>
      </c>
      <c r="I176" s="5">
        <v>-5.59577255011201</v>
      </c>
      <c r="J176" s="5">
        <v>-5.59577255011201</v>
      </c>
      <c r="K176" s="5">
        <v>-5.59577255011201</v>
      </c>
      <c r="L176" s="5">
        <v>-5.59577255011201</v>
      </c>
      <c r="M176" s="5">
        <v>-5.59577255011201</v>
      </c>
      <c r="N176" s="5">
        <v>0.0</v>
      </c>
      <c r="O176" s="5">
        <v>0.0</v>
      </c>
      <c r="P176" s="5">
        <v>0.0</v>
      </c>
      <c r="Q176" s="5">
        <v>288.414495634246</v>
      </c>
    </row>
    <row r="177">
      <c r="A177" s="5">
        <v>175.0</v>
      </c>
      <c r="B177" s="6">
        <v>45778.0</v>
      </c>
      <c r="C177" s="5">
        <v>294.468678200484</v>
      </c>
      <c r="D177" s="5">
        <v>250.674156439506</v>
      </c>
      <c r="E177" s="5">
        <v>324.99463722116</v>
      </c>
      <c r="F177" s="5">
        <v>294.468678200484</v>
      </c>
      <c r="G177" s="5">
        <v>294.468678200484</v>
      </c>
      <c r="H177" s="5">
        <v>-7.07558826861383</v>
      </c>
      <c r="I177" s="5">
        <v>-7.07558826861383</v>
      </c>
      <c r="J177" s="5">
        <v>-7.07558826861383</v>
      </c>
      <c r="K177" s="5">
        <v>-7.07558826861383</v>
      </c>
      <c r="L177" s="5">
        <v>-7.07558826861383</v>
      </c>
      <c r="M177" s="5">
        <v>-7.07558826861383</v>
      </c>
      <c r="N177" s="5">
        <v>0.0</v>
      </c>
      <c r="O177" s="5">
        <v>0.0</v>
      </c>
      <c r="P177" s="5">
        <v>0.0</v>
      </c>
      <c r="Q177" s="5">
        <v>287.39308993187</v>
      </c>
    </row>
    <row r="178">
      <c r="A178" s="5">
        <v>176.0</v>
      </c>
      <c r="B178" s="6">
        <v>45779.0</v>
      </c>
      <c r="C178" s="5">
        <v>294.92708821661</v>
      </c>
      <c r="D178" s="5">
        <v>252.497450834075</v>
      </c>
      <c r="E178" s="5">
        <v>325.4902534306</v>
      </c>
      <c r="F178" s="5">
        <v>294.92708821661</v>
      </c>
      <c r="G178" s="5">
        <v>294.92708821661</v>
      </c>
      <c r="H178" s="5">
        <v>-4.1089370648741</v>
      </c>
      <c r="I178" s="5">
        <v>-4.1089370648741</v>
      </c>
      <c r="J178" s="5">
        <v>-4.1089370648741</v>
      </c>
      <c r="K178" s="5">
        <v>-4.1089370648741</v>
      </c>
      <c r="L178" s="5">
        <v>-4.1089370648741</v>
      </c>
      <c r="M178" s="5">
        <v>-4.1089370648741</v>
      </c>
      <c r="N178" s="5">
        <v>0.0</v>
      </c>
      <c r="O178" s="5">
        <v>0.0</v>
      </c>
      <c r="P178" s="5">
        <v>0.0</v>
      </c>
      <c r="Q178" s="5">
        <v>290.818151151736</v>
      </c>
    </row>
    <row r="179">
      <c r="A179" s="5">
        <v>177.0</v>
      </c>
      <c r="B179" s="6">
        <v>45782.0</v>
      </c>
      <c r="C179" s="5">
        <v>296.302318264987</v>
      </c>
      <c r="D179" s="5">
        <v>251.637475124708</v>
      </c>
      <c r="E179" s="5">
        <v>327.315642180385</v>
      </c>
      <c r="F179" s="5">
        <v>296.302318264987</v>
      </c>
      <c r="G179" s="5">
        <v>296.302318264987</v>
      </c>
      <c r="H179" s="5">
        <v>-7.55784957861491</v>
      </c>
      <c r="I179" s="5">
        <v>-7.55784957861491</v>
      </c>
      <c r="J179" s="5">
        <v>-7.55784957861491</v>
      </c>
      <c r="K179" s="5">
        <v>-7.55784957861491</v>
      </c>
      <c r="L179" s="5">
        <v>-7.55784957861491</v>
      </c>
      <c r="M179" s="5">
        <v>-7.55784957861491</v>
      </c>
      <c r="N179" s="5">
        <v>0.0</v>
      </c>
      <c r="O179" s="5">
        <v>0.0</v>
      </c>
      <c r="P179" s="5">
        <v>0.0</v>
      </c>
      <c r="Q179" s="5">
        <v>288.744468686372</v>
      </c>
    </row>
    <row r="180">
      <c r="A180" s="5">
        <v>178.0</v>
      </c>
      <c r="B180" s="6">
        <v>45783.0</v>
      </c>
      <c r="C180" s="5">
        <v>296.760728281113</v>
      </c>
      <c r="D180" s="5">
        <v>253.406663395705</v>
      </c>
      <c r="E180" s="5">
        <v>329.728654010113</v>
      </c>
      <c r="F180" s="5">
        <v>296.760728281113</v>
      </c>
      <c r="G180" s="5">
        <v>296.760728281113</v>
      </c>
      <c r="H180" s="5">
        <v>-5.80867743827738</v>
      </c>
      <c r="I180" s="5">
        <v>-5.80867743827738</v>
      </c>
      <c r="J180" s="5">
        <v>-5.80867743827738</v>
      </c>
      <c r="K180" s="5">
        <v>-5.80867743827738</v>
      </c>
      <c r="L180" s="5">
        <v>-5.80867743827738</v>
      </c>
      <c r="M180" s="5">
        <v>-5.80867743827738</v>
      </c>
      <c r="N180" s="5">
        <v>0.0</v>
      </c>
      <c r="O180" s="5">
        <v>0.0</v>
      </c>
      <c r="P180" s="5">
        <v>0.0</v>
      </c>
      <c r="Q180" s="5">
        <v>290.952050842836</v>
      </c>
    </row>
    <row r="181">
      <c r="A181" s="5">
        <v>179.0</v>
      </c>
      <c r="B181" s="6">
        <v>45784.0</v>
      </c>
      <c r="C181" s="5">
        <v>297.219138297239</v>
      </c>
      <c r="D181" s="5">
        <v>253.410994450846</v>
      </c>
      <c r="E181" s="5">
        <v>330.336412067834</v>
      </c>
      <c r="F181" s="5">
        <v>297.219138297239</v>
      </c>
      <c r="G181" s="5">
        <v>297.219138297239</v>
      </c>
      <c r="H181" s="5">
        <v>-5.59577255011781</v>
      </c>
      <c r="I181" s="5">
        <v>-5.59577255011781</v>
      </c>
      <c r="J181" s="5">
        <v>-5.59577255011781</v>
      </c>
      <c r="K181" s="5">
        <v>-5.59577255011781</v>
      </c>
      <c r="L181" s="5">
        <v>-5.59577255011781</v>
      </c>
      <c r="M181" s="5">
        <v>-5.59577255011781</v>
      </c>
      <c r="N181" s="5">
        <v>0.0</v>
      </c>
      <c r="O181" s="5">
        <v>0.0</v>
      </c>
      <c r="P181" s="5">
        <v>0.0</v>
      </c>
      <c r="Q181" s="5">
        <v>291.623365747121</v>
      </c>
    </row>
    <row r="182">
      <c r="A182" s="5">
        <v>180.0</v>
      </c>
      <c r="B182" s="6">
        <v>45785.0</v>
      </c>
      <c r="C182" s="5">
        <v>297.677548313365</v>
      </c>
      <c r="D182" s="5">
        <v>252.367371340025</v>
      </c>
      <c r="E182" s="5">
        <v>328.871032924895</v>
      </c>
      <c r="F182" s="5">
        <v>297.677548313365</v>
      </c>
      <c r="G182" s="5">
        <v>297.677548313365</v>
      </c>
      <c r="H182" s="5">
        <v>-7.07558826860046</v>
      </c>
      <c r="I182" s="5">
        <v>-7.07558826860046</v>
      </c>
      <c r="J182" s="5">
        <v>-7.07558826860046</v>
      </c>
      <c r="K182" s="5">
        <v>-7.07558826860046</v>
      </c>
      <c r="L182" s="5">
        <v>-7.07558826860046</v>
      </c>
      <c r="M182" s="5">
        <v>-7.07558826860046</v>
      </c>
      <c r="N182" s="5">
        <v>0.0</v>
      </c>
      <c r="O182" s="5">
        <v>0.0</v>
      </c>
      <c r="P182" s="5">
        <v>0.0</v>
      </c>
      <c r="Q182" s="5">
        <v>290.601960044764</v>
      </c>
    </row>
    <row r="183">
      <c r="A183" s="5">
        <v>181.0</v>
      </c>
      <c r="B183" s="6">
        <v>45786.0</v>
      </c>
      <c r="C183" s="5">
        <v>298.135958329491</v>
      </c>
      <c r="D183" s="5">
        <v>255.385530426523</v>
      </c>
      <c r="E183" s="5">
        <v>334.843307282849</v>
      </c>
      <c r="F183" s="5">
        <v>298.135958329491</v>
      </c>
      <c r="G183" s="5">
        <v>298.135958329491</v>
      </c>
      <c r="H183" s="5">
        <v>-4.10893706487515</v>
      </c>
      <c r="I183" s="5">
        <v>-4.10893706487515</v>
      </c>
      <c r="J183" s="5">
        <v>-4.10893706487515</v>
      </c>
      <c r="K183" s="5">
        <v>-4.10893706487515</v>
      </c>
      <c r="L183" s="5">
        <v>-4.10893706487515</v>
      </c>
      <c r="M183" s="5">
        <v>-4.10893706487515</v>
      </c>
      <c r="N183" s="5">
        <v>0.0</v>
      </c>
      <c r="O183" s="5">
        <v>0.0</v>
      </c>
      <c r="P183" s="5">
        <v>0.0</v>
      </c>
      <c r="Q183" s="5">
        <v>294.027021264616</v>
      </c>
    </row>
    <row r="184">
      <c r="A184" s="5">
        <v>182.0</v>
      </c>
      <c r="B184" s="6">
        <v>45789.0</v>
      </c>
      <c r="C184" s="5">
        <v>299.511188377868</v>
      </c>
      <c r="D184" s="5">
        <v>250.997721019343</v>
      </c>
      <c r="E184" s="5">
        <v>327.829544307754</v>
      </c>
      <c r="F184" s="5">
        <v>299.511188377868</v>
      </c>
      <c r="G184" s="5">
        <v>299.511188377868</v>
      </c>
      <c r="H184" s="5">
        <v>-7.55784957862746</v>
      </c>
      <c r="I184" s="5">
        <v>-7.55784957862746</v>
      </c>
      <c r="J184" s="5">
        <v>-7.55784957862746</v>
      </c>
      <c r="K184" s="5">
        <v>-7.55784957862746</v>
      </c>
      <c r="L184" s="5">
        <v>-7.55784957862746</v>
      </c>
      <c r="M184" s="5">
        <v>-7.55784957862746</v>
      </c>
      <c r="N184" s="5">
        <v>0.0</v>
      </c>
      <c r="O184" s="5">
        <v>0.0</v>
      </c>
      <c r="P184" s="5">
        <v>0.0</v>
      </c>
      <c r="Q184" s="5">
        <v>291.953338799241</v>
      </c>
    </row>
    <row r="185">
      <c r="A185" s="5">
        <v>183.0</v>
      </c>
      <c r="B185" s="6">
        <v>45790.0</v>
      </c>
      <c r="C185" s="5">
        <v>299.969598395155</v>
      </c>
      <c r="D185" s="5">
        <v>258.714020449849</v>
      </c>
      <c r="E185" s="5">
        <v>332.691601039731</v>
      </c>
      <c r="F185" s="5">
        <v>299.969598395155</v>
      </c>
      <c r="G185" s="5">
        <v>299.969598395155</v>
      </c>
      <c r="H185" s="5">
        <v>-5.80867743827359</v>
      </c>
      <c r="I185" s="5">
        <v>-5.80867743827359</v>
      </c>
      <c r="J185" s="5">
        <v>-5.80867743827359</v>
      </c>
      <c r="K185" s="5">
        <v>-5.80867743827359</v>
      </c>
      <c r="L185" s="5">
        <v>-5.80867743827359</v>
      </c>
      <c r="M185" s="5">
        <v>-5.80867743827359</v>
      </c>
      <c r="N185" s="5">
        <v>0.0</v>
      </c>
      <c r="O185" s="5">
        <v>0.0</v>
      </c>
      <c r="P185" s="5">
        <v>0.0</v>
      </c>
      <c r="Q185" s="5">
        <v>294.160920956881</v>
      </c>
    </row>
    <row r="186">
      <c r="A186" s="5">
        <v>184.0</v>
      </c>
      <c r="B186" s="6">
        <v>45791.0</v>
      </c>
      <c r="C186" s="5">
        <v>300.428008412442</v>
      </c>
      <c r="D186" s="5">
        <v>255.383244646893</v>
      </c>
      <c r="E186" s="5">
        <v>334.273836842831</v>
      </c>
      <c r="F186" s="5">
        <v>300.428008412442</v>
      </c>
      <c r="G186" s="5">
        <v>300.428008412442</v>
      </c>
      <c r="H186" s="5">
        <v>-5.59577255011686</v>
      </c>
      <c r="I186" s="5">
        <v>-5.59577255011686</v>
      </c>
      <c r="J186" s="5">
        <v>-5.59577255011686</v>
      </c>
      <c r="K186" s="5">
        <v>-5.59577255011686</v>
      </c>
      <c r="L186" s="5">
        <v>-5.59577255011686</v>
      </c>
      <c r="M186" s="5">
        <v>-5.59577255011686</v>
      </c>
      <c r="N186" s="5">
        <v>0.0</v>
      </c>
      <c r="O186" s="5">
        <v>0.0</v>
      </c>
      <c r="P186" s="5">
        <v>0.0</v>
      </c>
      <c r="Q186" s="5">
        <v>294.832235862325</v>
      </c>
    </row>
    <row r="187">
      <c r="A187" s="5">
        <v>185.0</v>
      </c>
      <c r="B187" s="6">
        <v>45792.0</v>
      </c>
      <c r="C187" s="5">
        <v>300.886418429729</v>
      </c>
      <c r="D187" s="5">
        <v>255.632750737686</v>
      </c>
      <c r="E187" s="5">
        <v>332.212726930544</v>
      </c>
      <c r="F187" s="5">
        <v>300.886418429729</v>
      </c>
      <c r="G187" s="5">
        <v>300.886418429729</v>
      </c>
      <c r="H187" s="5">
        <v>-7.07558826859385</v>
      </c>
      <c r="I187" s="5">
        <v>-7.07558826859385</v>
      </c>
      <c r="J187" s="5">
        <v>-7.07558826859385</v>
      </c>
      <c r="K187" s="5">
        <v>-7.07558826859385</v>
      </c>
      <c r="L187" s="5">
        <v>-7.07558826859385</v>
      </c>
      <c r="M187" s="5">
        <v>-7.07558826859385</v>
      </c>
      <c r="N187" s="5">
        <v>0.0</v>
      </c>
      <c r="O187" s="5">
        <v>0.0</v>
      </c>
      <c r="P187" s="5">
        <v>0.0</v>
      </c>
      <c r="Q187" s="5">
        <v>293.810830161135</v>
      </c>
    </row>
    <row r="188">
      <c r="A188" s="5">
        <v>186.0</v>
      </c>
      <c r="B188" s="6">
        <v>45793.0</v>
      </c>
      <c r="C188" s="5">
        <v>301.344828447015</v>
      </c>
      <c r="D188" s="5">
        <v>257.44917676269</v>
      </c>
      <c r="E188" s="5">
        <v>337.796602043682</v>
      </c>
      <c r="F188" s="5">
        <v>301.344828447015</v>
      </c>
      <c r="G188" s="5">
        <v>301.344828447015</v>
      </c>
      <c r="H188" s="5">
        <v>-4.10893706485903</v>
      </c>
      <c r="I188" s="5">
        <v>-4.10893706485903</v>
      </c>
      <c r="J188" s="5">
        <v>-4.10893706485903</v>
      </c>
      <c r="K188" s="5">
        <v>-4.10893706485903</v>
      </c>
      <c r="L188" s="5">
        <v>-4.10893706485903</v>
      </c>
      <c r="M188" s="5">
        <v>-4.10893706485903</v>
      </c>
      <c r="N188" s="5">
        <v>0.0</v>
      </c>
      <c r="O188" s="5">
        <v>0.0</v>
      </c>
      <c r="P188" s="5">
        <v>0.0</v>
      </c>
      <c r="Q188" s="5">
        <v>297.235891382156</v>
      </c>
    </row>
    <row r="189">
      <c r="A189" s="5">
        <v>187.0</v>
      </c>
      <c r="B189" s="6">
        <v>45796.0</v>
      </c>
      <c r="C189" s="5">
        <v>302.720058498876</v>
      </c>
      <c r="D189" s="5">
        <v>260.44517822203</v>
      </c>
      <c r="E189" s="5">
        <v>332.321426508699</v>
      </c>
      <c r="F189" s="5">
        <v>302.720058498876</v>
      </c>
      <c r="G189" s="5">
        <v>302.720058498876</v>
      </c>
      <c r="H189" s="5">
        <v>-7.55784957858189</v>
      </c>
      <c r="I189" s="5">
        <v>-7.55784957858189</v>
      </c>
      <c r="J189" s="5">
        <v>-7.55784957858189</v>
      </c>
      <c r="K189" s="5">
        <v>-7.55784957858189</v>
      </c>
      <c r="L189" s="5">
        <v>-7.55784957858189</v>
      </c>
      <c r="M189" s="5">
        <v>-7.55784957858189</v>
      </c>
      <c r="N189" s="5">
        <v>0.0</v>
      </c>
      <c r="O189" s="5">
        <v>0.0</v>
      </c>
      <c r="P189" s="5">
        <v>0.0</v>
      </c>
      <c r="Q189" s="5">
        <v>295.162208920294</v>
      </c>
    </row>
    <row r="190">
      <c r="A190" s="5">
        <v>188.0</v>
      </c>
      <c r="B190" s="6">
        <v>45797.0</v>
      </c>
      <c r="C190" s="5">
        <v>303.178468516163</v>
      </c>
      <c r="D190" s="5">
        <v>258.564820900517</v>
      </c>
      <c r="E190" s="5">
        <v>334.407275521563</v>
      </c>
      <c r="F190" s="5">
        <v>303.178468516163</v>
      </c>
      <c r="G190" s="5">
        <v>303.178468516163</v>
      </c>
      <c r="H190" s="5">
        <v>-5.8086774382932</v>
      </c>
      <c r="I190" s="5">
        <v>-5.8086774382932</v>
      </c>
      <c r="J190" s="5">
        <v>-5.8086774382932</v>
      </c>
      <c r="K190" s="5">
        <v>-5.8086774382932</v>
      </c>
      <c r="L190" s="5">
        <v>-5.8086774382932</v>
      </c>
      <c r="M190" s="5">
        <v>-5.8086774382932</v>
      </c>
      <c r="N190" s="5">
        <v>0.0</v>
      </c>
      <c r="O190" s="5">
        <v>0.0</v>
      </c>
      <c r="P190" s="5">
        <v>0.0</v>
      </c>
      <c r="Q190" s="5">
        <v>297.36979107787</v>
      </c>
    </row>
    <row r="191">
      <c r="A191" s="5">
        <v>189.0</v>
      </c>
      <c r="B191" s="6">
        <v>45798.0</v>
      </c>
      <c r="C191" s="5">
        <v>303.63687853345</v>
      </c>
      <c r="D191" s="5">
        <v>258.914525539863</v>
      </c>
      <c r="E191" s="5">
        <v>335.668633150425</v>
      </c>
      <c r="F191" s="5">
        <v>303.63687853345</v>
      </c>
      <c r="G191" s="5">
        <v>303.63687853345</v>
      </c>
      <c r="H191" s="5">
        <v>-5.59577255012265</v>
      </c>
      <c r="I191" s="5">
        <v>-5.59577255012265</v>
      </c>
      <c r="J191" s="5">
        <v>-5.59577255012265</v>
      </c>
      <c r="K191" s="5">
        <v>-5.59577255012265</v>
      </c>
      <c r="L191" s="5">
        <v>-5.59577255012265</v>
      </c>
      <c r="M191" s="5">
        <v>-5.59577255012265</v>
      </c>
      <c r="N191" s="5">
        <v>0.0</v>
      </c>
      <c r="O191" s="5">
        <v>0.0</v>
      </c>
      <c r="P191" s="5">
        <v>0.0</v>
      </c>
      <c r="Q191" s="5">
        <v>298.041105983327</v>
      </c>
    </row>
    <row r="192">
      <c r="A192" s="5">
        <v>190.0</v>
      </c>
      <c r="B192" s="6">
        <v>45799.0</v>
      </c>
      <c r="C192" s="5">
        <v>304.095288550736</v>
      </c>
      <c r="D192" s="5">
        <v>258.813060416994</v>
      </c>
      <c r="E192" s="5">
        <v>332.518960762592</v>
      </c>
      <c r="F192" s="5">
        <v>304.095288550736</v>
      </c>
      <c r="G192" s="5">
        <v>304.095288550736</v>
      </c>
      <c r="H192" s="5">
        <v>-7.07558826861377</v>
      </c>
      <c r="I192" s="5">
        <v>-7.07558826861377</v>
      </c>
      <c r="J192" s="5">
        <v>-7.07558826861377</v>
      </c>
      <c r="K192" s="5">
        <v>-7.07558826861377</v>
      </c>
      <c r="L192" s="5">
        <v>-7.07558826861377</v>
      </c>
      <c r="M192" s="5">
        <v>-7.07558826861377</v>
      </c>
      <c r="N192" s="5">
        <v>0.0</v>
      </c>
      <c r="O192" s="5">
        <v>0.0</v>
      </c>
      <c r="P192" s="5">
        <v>0.0</v>
      </c>
      <c r="Q192" s="5">
        <v>297.019700282123</v>
      </c>
    </row>
    <row r="193">
      <c r="A193" s="5">
        <v>191.0</v>
      </c>
      <c r="B193" s="6">
        <v>45800.0</v>
      </c>
      <c r="C193" s="5">
        <v>304.553698468903</v>
      </c>
      <c r="D193" s="5">
        <v>262.369801745468</v>
      </c>
      <c r="E193" s="5">
        <v>336.592576300167</v>
      </c>
      <c r="F193" s="5">
        <v>304.553698468903</v>
      </c>
      <c r="G193" s="5">
        <v>304.553698468903</v>
      </c>
      <c r="H193" s="5">
        <v>-4.10893706484291</v>
      </c>
      <c r="I193" s="5">
        <v>-4.10893706484291</v>
      </c>
      <c r="J193" s="5">
        <v>-4.10893706484291</v>
      </c>
      <c r="K193" s="5">
        <v>-4.10893706484291</v>
      </c>
      <c r="L193" s="5">
        <v>-4.10893706484291</v>
      </c>
      <c r="M193" s="5">
        <v>-4.10893706484291</v>
      </c>
      <c r="N193" s="5">
        <v>0.0</v>
      </c>
      <c r="O193" s="5">
        <v>0.0</v>
      </c>
      <c r="P193" s="5">
        <v>0.0</v>
      </c>
      <c r="Q193" s="5">
        <v>300.44476140406</v>
      </c>
    </row>
    <row r="194">
      <c r="A194" s="5">
        <v>192.0</v>
      </c>
      <c r="B194" s="6">
        <v>45804.0</v>
      </c>
      <c r="C194" s="5">
        <v>306.387338141569</v>
      </c>
      <c r="D194" s="5">
        <v>264.066584087083</v>
      </c>
      <c r="E194" s="5">
        <v>336.295567909573</v>
      </c>
      <c r="F194" s="5">
        <v>306.387338141569</v>
      </c>
      <c r="G194" s="5">
        <v>306.387338141569</v>
      </c>
      <c r="H194" s="5">
        <v>-5.80867743828941</v>
      </c>
      <c r="I194" s="5">
        <v>-5.80867743828941</v>
      </c>
      <c r="J194" s="5">
        <v>-5.80867743828941</v>
      </c>
      <c r="K194" s="5">
        <v>-5.80867743828941</v>
      </c>
      <c r="L194" s="5">
        <v>-5.80867743828941</v>
      </c>
      <c r="M194" s="5">
        <v>-5.80867743828941</v>
      </c>
      <c r="N194" s="5">
        <v>0.0</v>
      </c>
      <c r="O194" s="5">
        <v>0.0</v>
      </c>
      <c r="P194" s="5">
        <v>0.0</v>
      </c>
      <c r="Q194" s="5">
        <v>300.578660703279</v>
      </c>
    </row>
    <row r="195">
      <c r="A195" s="5">
        <v>193.0</v>
      </c>
      <c r="B195" s="6">
        <v>45805.0</v>
      </c>
      <c r="C195" s="5">
        <v>306.845748059735</v>
      </c>
      <c r="D195" s="5">
        <v>262.064144534402</v>
      </c>
      <c r="E195" s="5">
        <v>339.13915113396</v>
      </c>
      <c r="F195" s="5">
        <v>306.845748059735</v>
      </c>
      <c r="G195" s="5">
        <v>306.845748059735</v>
      </c>
      <c r="H195" s="5">
        <v>-5.5957725501217</v>
      </c>
      <c r="I195" s="5">
        <v>-5.5957725501217</v>
      </c>
      <c r="J195" s="5">
        <v>-5.5957725501217</v>
      </c>
      <c r="K195" s="5">
        <v>-5.5957725501217</v>
      </c>
      <c r="L195" s="5">
        <v>-5.5957725501217</v>
      </c>
      <c r="M195" s="5">
        <v>-5.5957725501217</v>
      </c>
      <c r="N195" s="5">
        <v>0.0</v>
      </c>
      <c r="O195" s="5">
        <v>0.0</v>
      </c>
      <c r="P195" s="5">
        <v>0.0</v>
      </c>
      <c r="Q195" s="5">
        <v>301.249975509613</v>
      </c>
    </row>
    <row r="196">
      <c r="A196" s="5">
        <v>194.0</v>
      </c>
      <c r="B196" s="6">
        <v>45806.0</v>
      </c>
      <c r="C196" s="5">
        <v>307.304157977902</v>
      </c>
      <c r="D196" s="5">
        <v>262.003138776667</v>
      </c>
      <c r="E196" s="5">
        <v>341.800469381078</v>
      </c>
      <c r="F196" s="5">
        <v>307.304157977902</v>
      </c>
      <c r="G196" s="5">
        <v>307.304157977902</v>
      </c>
      <c r="H196" s="5">
        <v>-7.07558826860717</v>
      </c>
      <c r="I196" s="5">
        <v>-7.07558826860717</v>
      </c>
      <c r="J196" s="5">
        <v>-7.07558826860717</v>
      </c>
      <c r="K196" s="5">
        <v>-7.07558826860717</v>
      </c>
      <c r="L196" s="5">
        <v>-7.07558826860717</v>
      </c>
      <c r="M196" s="5">
        <v>-7.07558826860717</v>
      </c>
      <c r="N196" s="5">
        <v>0.0</v>
      </c>
      <c r="O196" s="5">
        <v>0.0</v>
      </c>
      <c r="P196" s="5">
        <v>0.0</v>
      </c>
      <c r="Q196" s="5">
        <v>300.228569709294</v>
      </c>
    </row>
    <row r="197">
      <c r="A197" s="5">
        <v>195.0</v>
      </c>
      <c r="B197" s="6">
        <v>45807.0</v>
      </c>
      <c r="C197" s="5">
        <v>307.762567896068</v>
      </c>
      <c r="D197" s="5">
        <v>265.45453226066</v>
      </c>
      <c r="E197" s="5">
        <v>338.879599522542</v>
      </c>
      <c r="F197" s="5">
        <v>307.762567896068</v>
      </c>
      <c r="G197" s="5">
        <v>307.762567896068</v>
      </c>
      <c r="H197" s="5">
        <v>-4.10893706487688</v>
      </c>
      <c r="I197" s="5">
        <v>-4.10893706487688</v>
      </c>
      <c r="J197" s="5">
        <v>-4.10893706487688</v>
      </c>
      <c r="K197" s="5">
        <v>-4.10893706487688</v>
      </c>
      <c r="L197" s="5">
        <v>-4.10893706487688</v>
      </c>
      <c r="M197" s="5">
        <v>-4.10893706487688</v>
      </c>
      <c r="N197" s="5">
        <v>0.0</v>
      </c>
      <c r="O197" s="5">
        <v>0.0</v>
      </c>
      <c r="P197" s="5">
        <v>0.0</v>
      </c>
      <c r="Q197" s="5">
        <v>303.653630831191</v>
      </c>
    </row>
    <row r="198">
      <c r="A198" s="5">
        <v>196.0</v>
      </c>
      <c r="B198" s="6">
        <v>45810.0</v>
      </c>
      <c r="C198" s="5">
        <v>309.137797650568</v>
      </c>
      <c r="D198" s="5">
        <v>263.012163745505</v>
      </c>
      <c r="E198" s="5">
        <v>337.788882398801</v>
      </c>
      <c r="F198" s="5">
        <v>309.137797650568</v>
      </c>
      <c r="G198" s="5">
        <v>309.137797650568</v>
      </c>
      <c r="H198" s="5">
        <v>-7.55784957860697</v>
      </c>
      <c r="I198" s="5">
        <v>-7.55784957860697</v>
      </c>
      <c r="J198" s="5">
        <v>-7.55784957860697</v>
      </c>
      <c r="K198" s="5">
        <v>-7.55784957860697</v>
      </c>
      <c r="L198" s="5">
        <v>-7.55784957860697</v>
      </c>
      <c r="M198" s="5">
        <v>-7.55784957860697</v>
      </c>
      <c r="N198" s="5">
        <v>0.0</v>
      </c>
      <c r="O198" s="5">
        <v>0.0</v>
      </c>
      <c r="P198" s="5">
        <v>0.0</v>
      </c>
      <c r="Q198" s="5">
        <v>301.579948071961</v>
      </c>
    </row>
    <row r="199">
      <c r="A199" s="5">
        <v>197.0</v>
      </c>
      <c r="B199" s="6">
        <v>45811.0</v>
      </c>
      <c r="C199" s="5">
        <v>309.596207568734</v>
      </c>
      <c r="D199" s="5">
        <v>267.139107089015</v>
      </c>
      <c r="E199" s="5">
        <v>340.572486159159</v>
      </c>
      <c r="F199" s="5">
        <v>309.596207568734</v>
      </c>
      <c r="G199" s="5">
        <v>309.596207568734</v>
      </c>
      <c r="H199" s="5">
        <v>-5.80867743828339</v>
      </c>
      <c r="I199" s="5">
        <v>-5.80867743828339</v>
      </c>
      <c r="J199" s="5">
        <v>-5.80867743828339</v>
      </c>
      <c r="K199" s="5">
        <v>-5.80867743828339</v>
      </c>
      <c r="L199" s="5">
        <v>-5.80867743828339</v>
      </c>
      <c r="M199" s="5">
        <v>-5.80867743828339</v>
      </c>
      <c r="N199" s="5">
        <v>0.0</v>
      </c>
      <c r="O199" s="5">
        <v>0.0</v>
      </c>
      <c r="P199" s="5">
        <v>0.0</v>
      </c>
      <c r="Q199" s="5">
        <v>303.787530130451</v>
      </c>
    </row>
    <row r="200">
      <c r="A200" s="5">
        <v>198.0</v>
      </c>
      <c r="B200" s="6">
        <v>45812.0</v>
      </c>
      <c r="C200" s="5">
        <v>310.054617486901</v>
      </c>
      <c r="D200" s="5">
        <v>268.497699845408</v>
      </c>
      <c r="E200" s="5">
        <v>341.815453690209</v>
      </c>
      <c r="F200" s="5">
        <v>310.054617486901</v>
      </c>
      <c r="G200" s="5">
        <v>310.054617486901</v>
      </c>
      <c r="H200" s="5">
        <v>-5.59577255011753</v>
      </c>
      <c r="I200" s="5">
        <v>-5.59577255011753</v>
      </c>
      <c r="J200" s="5">
        <v>-5.59577255011753</v>
      </c>
      <c r="K200" s="5">
        <v>-5.59577255011753</v>
      </c>
      <c r="L200" s="5">
        <v>-5.59577255011753</v>
      </c>
      <c r="M200" s="5">
        <v>-5.59577255011753</v>
      </c>
      <c r="N200" s="5">
        <v>0.0</v>
      </c>
      <c r="O200" s="5">
        <v>0.0</v>
      </c>
      <c r="P200" s="5">
        <v>0.0</v>
      </c>
      <c r="Q200" s="5">
        <v>304.458844936783</v>
      </c>
    </row>
    <row r="201">
      <c r="A201" s="5">
        <v>199.0</v>
      </c>
      <c r="B201" s="6">
        <v>45813.0</v>
      </c>
      <c r="C201" s="5">
        <v>310.513027221497</v>
      </c>
      <c r="D201" s="5">
        <v>267.186909654513</v>
      </c>
      <c r="E201" s="5">
        <v>342.807577257645</v>
      </c>
      <c r="F201" s="5">
        <v>310.513027221497</v>
      </c>
      <c r="G201" s="5">
        <v>310.513027221497</v>
      </c>
      <c r="H201" s="5">
        <v>-7.07558826861382</v>
      </c>
      <c r="I201" s="5">
        <v>-7.07558826861382</v>
      </c>
      <c r="J201" s="5">
        <v>-7.07558826861382</v>
      </c>
      <c r="K201" s="5">
        <v>-7.07558826861382</v>
      </c>
      <c r="L201" s="5">
        <v>-7.07558826861382</v>
      </c>
      <c r="M201" s="5">
        <v>-7.07558826861382</v>
      </c>
      <c r="N201" s="5">
        <v>0.0</v>
      </c>
      <c r="O201" s="5">
        <v>0.0</v>
      </c>
      <c r="P201" s="5">
        <v>0.0</v>
      </c>
      <c r="Q201" s="5">
        <v>303.437438952883</v>
      </c>
    </row>
    <row r="202">
      <c r="A202" s="5">
        <v>200.0</v>
      </c>
      <c r="B202" s="6">
        <v>45814.0</v>
      </c>
      <c r="C202" s="5">
        <v>310.971436956094</v>
      </c>
      <c r="D202" s="5">
        <v>269.479125403731</v>
      </c>
      <c r="E202" s="5">
        <v>344.101710410533</v>
      </c>
      <c r="F202" s="5">
        <v>310.971436956094</v>
      </c>
      <c r="G202" s="5">
        <v>310.971436956094</v>
      </c>
      <c r="H202" s="5">
        <v>-4.10893706487793</v>
      </c>
      <c r="I202" s="5">
        <v>-4.10893706487793</v>
      </c>
      <c r="J202" s="5">
        <v>-4.10893706487793</v>
      </c>
      <c r="K202" s="5">
        <v>-4.10893706487793</v>
      </c>
      <c r="L202" s="5">
        <v>-4.10893706487793</v>
      </c>
      <c r="M202" s="5">
        <v>-4.10893706487793</v>
      </c>
      <c r="N202" s="5">
        <v>0.0</v>
      </c>
      <c r="O202" s="5">
        <v>0.0</v>
      </c>
      <c r="P202" s="5">
        <v>0.0</v>
      </c>
      <c r="Q202" s="5">
        <v>306.862499891216</v>
      </c>
    </row>
    <row r="203">
      <c r="A203" s="5">
        <v>201.0</v>
      </c>
      <c r="B203" s="6">
        <v>45817.0</v>
      </c>
      <c r="C203" s="5">
        <v>312.346666159884</v>
      </c>
      <c r="D203" s="5">
        <v>268.216868687498</v>
      </c>
      <c r="E203" s="5">
        <v>343.250730703292</v>
      </c>
      <c r="F203" s="5">
        <v>312.346666159884</v>
      </c>
      <c r="G203" s="5">
        <v>312.346666159884</v>
      </c>
      <c r="H203" s="5">
        <v>-7.55784957861077</v>
      </c>
      <c r="I203" s="5">
        <v>-7.55784957861077</v>
      </c>
      <c r="J203" s="5">
        <v>-7.55784957861077</v>
      </c>
      <c r="K203" s="5">
        <v>-7.55784957861077</v>
      </c>
      <c r="L203" s="5">
        <v>-7.55784957861077</v>
      </c>
      <c r="M203" s="5">
        <v>-7.55784957861077</v>
      </c>
      <c r="N203" s="5">
        <v>0.0</v>
      </c>
      <c r="O203" s="5">
        <v>0.0</v>
      </c>
      <c r="P203" s="5">
        <v>0.0</v>
      </c>
      <c r="Q203" s="5">
        <v>304.788816581274</v>
      </c>
    </row>
    <row r="204">
      <c r="A204" s="5">
        <v>202.0</v>
      </c>
      <c r="B204" s="6">
        <v>45818.0</v>
      </c>
      <c r="C204" s="5">
        <v>312.805075894481</v>
      </c>
      <c r="D204" s="5">
        <v>269.1887581704</v>
      </c>
      <c r="E204" s="5">
        <v>344.9239162645</v>
      </c>
      <c r="F204" s="5">
        <v>312.805075894481</v>
      </c>
      <c r="G204" s="5">
        <v>312.805075894481</v>
      </c>
      <c r="H204" s="5">
        <v>-5.80867743827959</v>
      </c>
      <c r="I204" s="5">
        <v>-5.80867743827959</v>
      </c>
      <c r="J204" s="5">
        <v>-5.80867743827959</v>
      </c>
      <c r="K204" s="5">
        <v>-5.80867743827959</v>
      </c>
      <c r="L204" s="5">
        <v>-5.80867743827959</v>
      </c>
      <c r="M204" s="5">
        <v>-5.80867743827959</v>
      </c>
      <c r="N204" s="5">
        <v>0.0</v>
      </c>
      <c r="O204" s="5">
        <v>0.0</v>
      </c>
      <c r="P204" s="5">
        <v>0.0</v>
      </c>
      <c r="Q204" s="5">
        <v>306.996398456202</v>
      </c>
    </row>
    <row r="205">
      <c r="A205" s="5">
        <v>203.0</v>
      </c>
      <c r="B205" s="6">
        <v>45819.0</v>
      </c>
      <c r="C205" s="5">
        <v>313.263485629078</v>
      </c>
      <c r="D205" s="5">
        <v>269.878189665083</v>
      </c>
      <c r="E205" s="5">
        <v>344.749393288054</v>
      </c>
      <c r="F205" s="5">
        <v>313.263485629078</v>
      </c>
      <c r="G205" s="5">
        <v>313.263485629078</v>
      </c>
      <c r="H205" s="5">
        <v>-5.59577255011658</v>
      </c>
      <c r="I205" s="5">
        <v>-5.59577255011658</v>
      </c>
      <c r="J205" s="5">
        <v>-5.59577255011658</v>
      </c>
      <c r="K205" s="5">
        <v>-5.59577255011658</v>
      </c>
      <c r="L205" s="5">
        <v>-5.59577255011658</v>
      </c>
      <c r="M205" s="5">
        <v>-5.59577255011658</v>
      </c>
      <c r="N205" s="5">
        <v>0.0</v>
      </c>
      <c r="O205" s="5">
        <v>0.0</v>
      </c>
      <c r="P205" s="5">
        <v>0.0</v>
      </c>
      <c r="Q205" s="5">
        <v>307.667713078961</v>
      </c>
    </row>
    <row r="206">
      <c r="A206" s="5">
        <v>204.0</v>
      </c>
      <c r="B206" s="6">
        <v>45820.0</v>
      </c>
      <c r="C206" s="5">
        <v>313.721895363675</v>
      </c>
      <c r="D206" s="5">
        <v>266.547198057537</v>
      </c>
      <c r="E206" s="5">
        <v>346.990478775994</v>
      </c>
      <c r="F206" s="5">
        <v>313.721895363675</v>
      </c>
      <c r="G206" s="5">
        <v>313.721895363675</v>
      </c>
      <c r="H206" s="5">
        <v>-7.07558826860721</v>
      </c>
      <c r="I206" s="5">
        <v>-7.07558826860721</v>
      </c>
      <c r="J206" s="5">
        <v>-7.07558826860721</v>
      </c>
      <c r="K206" s="5">
        <v>-7.07558826860721</v>
      </c>
      <c r="L206" s="5">
        <v>-7.07558826860721</v>
      </c>
      <c r="M206" s="5">
        <v>-7.07558826860721</v>
      </c>
      <c r="N206" s="5">
        <v>0.0</v>
      </c>
      <c r="O206" s="5">
        <v>0.0</v>
      </c>
      <c r="P206" s="5">
        <v>0.0</v>
      </c>
      <c r="Q206" s="5">
        <v>306.646307095068</v>
      </c>
    </row>
    <row r="207">
      <c r="A207" s="5">
        <v>205.0</v>
      </c>
      <c r="B207" s="6">
        <v>45821.0</v>
      </c>
      <c r="C207" s="5">
        <v>314.180305098271</v>
      </c>
      <c r="D207" s="5">
        <v>272.721775658246</v>
      </c>
      <c r="E207" s="5">
        <v>348.031730892757</v>
      </c>
      <c r="F207" s="5">
        <v>314.180305098271</v>
      </c>
      <c r="G207" s="5">
        <v>314.180305098271</v>
      </c>
      <c r="H207" s="5">
        <v>-4.10893706486181</v>
      </c>
      <c r="I207" s="5">
        <v>-4.10893706486181</v>
      </c>
      <c r="J207" s="5">
        <v>-4.10893706486181</v>
      </c>
      <c r="K207" s="5">
        <v>-4.10893706486181</v>
      </c>
      <c r="L207" s="5">
        <v>-4.10893706486181</v>
      </c>
      <c r="M207" s="5">
        <v>-4.10893706486181</v>
      </c>
      <c r="N207" s="5">
        <v>0.0</v>
      </c>
      <c r="O207" s="5">
        <v>0.0</v>
      </c>
      <c r="P207" s="5">
        <v>0.0</v>
      </c>
      <c r="Q207" s="5">
        <v>310.07136803341</v>
      </c>
    </row>
    <row r="208">
      <c r="A208" s="5">
        <v>206.0</v>
      </c>
      <c r="B208" s="6">
        <v>45824.0</v>
      </c>
      <c r="C208" s="5">
        <v>315.555534302062</v>
      </c>
      <c r="D208" s="5">
        <v>270.977613871471</v>
      </c>
      <c r="E208" s="5">
        <v>346.079194220266</v>
      </c>
      <c r="F208" s="5">
        <v>315.555534302062</v>
      </c>
      <c r="G208" s="5">
        <v>315.555534302062</v>
      </c>
      <c r="H208" s="5">
        <v>-7.55784957857395</v>
      </c>
      <c r="I208" s="5">
        <v>-7.55784957857395</v>
      </c>
      <c r="J208" s="5">
        <v>-7.55784957857395</v>
      </c>
      <c r="K208" s="5">
        <v>-7.55784957857395</v>
      </c>
      <c r="L208" s="5">
        <v>-7.55784957857395</v>
      </c>
      <c r="M208" s="5">
        <v>-7.55784957857395</v>
      </c>
      <c r="N208" s="5">
        <v>0.0</v>
      </c>
      <c r="O208" s="5">
        <v>0.0</v>
      </c>
      <c r="P208" s="5">
        <v>0.0</v>
      </c>
      <c r="Q208" s="5">
        <v>307.997684723488</v>
      </c>
    </row>
    <row r="209">
      <c r="A209" s="5">
        <v>207.0</v>
      </c>
      <c r="B209" s="6">
        <v>45825.0</v>
      </c>
      <c r="C209" s="5">
        <v>316.013944036659</v>
      </c>
      <c r="D209" s="5">
        <v>274.205755377389</v>
      </c>
      <c r="E209" s="5">
        <v>347.74804941407</v>
      </c>
      <c r="F209" s="5">
        <v>316.013944036659</v>
      </c>
      <c r="G209" s="5">
        <v>316.013944036659</v>
      </c>
      <c r="H209" s="5">
        <v>-5.8086774382758</v>
      </c>
      <c r="I209" s="5">
        <v>-5.8086774382758</v>
      </c>
      <c r="J209" s="5">
        <v>-5.8086774382758</v>
      </c>
      <c r="K209" s="5">
        <v>-5.8086774382758</v>
      </c>
      <c r="L209" s="5">
        <v>-5.8086774382758</v>
      </c>
      <c r="M209" s="5">
        <v>-5.8086774382758</v>
      </c>
      <c r="N209" s="5">
        <v>0.0</v>
      </c>
      <c r="O209" s="5">
        <v>0.0</v>
      </c>
      <c r="P209" s="5">
        <v>0.0</v>
      </c>
      <c r="Q209" s="5">
        <v>310.205266598383</v>
      </c>
    </row>
    <row r="210">
      <c r="A210" s="5">
        <v>208.0</v>
      </c>
      <c r="B210" s="6">
        <v>45826.0</v>
      </c>
      <c r="C210" s="5">
        <v>316.472353771255</v>
      </c>
      <c r="D210" s="5">
        <v>271.33735841162</v>
      </c>
      <c r="E210" s="5">
        <v>350.614534811784</v>
      </c>
      <c r="F210" s="5">
        <v>316.472353771255</v>
      </c>
      <c r="G210" s="5">
        <v>316.472353771255</v>
      </c>
      <c r="H210" s="5">
        <v>-5.59577255012238</v>
      </c>
      <c r="I210" s="5">
        <v>-5.59577255012238</v>
      </c>
      <c r="J210" s="5">
        <v>-5.59577255012238</v>
      </c>
      <c r="K210" s="5">
        <v>-5.59577255012238</v>
      </c>
      <c r="L210" s="5">
        <v>-5.59577255012238</v>
      </c>
      <c r="M210" s="5">
        <v>-5.59577255012238</v>
      </c>
      <c r="N210" s="5">
        <v>0.0</v>
      </c>
      <c r="O210" s="5">
        <v>0.0</v>
      </c>
      <c r="P210" s="5">
        <v>0.0</v>
      </c>
      <c r="Q210" s="5">
        <v>310.876581221133</v>
      </c>
    </row>
    <row r="211">
      <c r="A211" s="5">
        <v>209.0</v>
      </c>
      <c r="B211" s="6">
        <v>45828.0</v>
      </c>
      <c r="C211" s="5">
        <v>317.389173240449</v>
      </c>
      <c r="D211" s="5">
        <v>278.151504107719</v>
      </c>
      <c r="E211" s="5">
        <v>350.544691060741</v>
      </c>
      <c r="F211" s="5">
        <v>317.389173240449</v>
      </c>
      <c r="G211" s="5">
        <v>317.389173240449</v>
      </c>
      <c r="H211" s="5">
        <v>-4.1089370649301</v>
      </c>
      <c r="I211" s="5">
        <v>-4.1089370649301</v>
      </c>
      <c r="J211" s="5">
        <v>-4.1089370649301</v>
      </c>
      <c r="K211" s="5">
        <v>-4.1089370649301</v>
      </c>
      <c r="L211" s="5">
        <v>-4.1089370649301</v>
      </c>
      <c r="M211" s="5">
        <v>-4.1089370649301</v>
      </c>
      <c r="N211" s="5">
        <v>0.0</v>
      </c>
      <c r="O211" s="5">
        <v>0.0</v>
      </c>
      <c r="P211" s="5">
        <v>0.0</v>
      </c>
      <c r="Q211" s="5">
        <v>313.280236175519</v>
      </c>
    </row>
    <row r="212">
      <c r="A212" s="5">
        <v>210.0</v>
      </c>
      <c r="B212" s="6">
        <v>45831.0</v>
      </c>
      <c r="C212" s="5">
        <v>318.764402444239</v>
      </c>
      <c r="D212" s="5">
        <v>274.720939793385</v>
      </c>
      <c r="E212" s="5">
        <v>349.583460634513</v>
      </c>
      <c r="F212" s="5">
        <v>318.764402444239</v>
      </c>
      <c r="G212" s="5">
        <v>318.764402444239</v>
      </c>
      <c r="H212" s="5">
        <v>-7.55784957857774</v>
      </c>
      <c r="I212" s="5">
        <v>-7.55784957857774</v>
      </c>
      <c r="J212" s="5">
        <v>-7.55784957857774</v>
      </c>
      <c r="K212" s="5">
        <v>-7.55784957857774</v>
      </c>
      <c r="L212" s="5">
        <v>-7.55784957857774</v>
      </c>
      <c r="M212" s="5">
        <v>-7.55784957857774</v>
      </c>
      <c r="N212" s="5">
        <v>0.0</v>
      </c>
      <c r="O212" s="5">
        <v>0.0</v>
      </c>
      <c r="P212" s="5">
        <v>0.0</v>
      </c>
      <c r="Q212" s="5">
        <v>311.206552865661</v>
      </c>
    </row>
    <row r="213">
      <c r="A213" s="5">
        <v>211.0</v>
      </c>
      <c r="B213" s="6">
        <v>45832.0</v>
      </c>
      <c r="C213" s="5">
        <v>319.222812178836</v>
      </c>
      <c r="D213" s="5">
        <v>277.372324086456</v>
      </c>
      <c r="E213" s="5">
        <v>352.1340512539</v>
      </c>
      <c r="F213" s="5">
        <v>319.222812178836</v>
      </c>
      <c r="G213" s="5">
        <v>319.222812178836</v>
      </c>
      <c r="H213" s="5">
        <v>-5.80867743827089</v>
      </c>
      <c r="I213" s="5">
        <v>-5.80867743827089</v>
      </c>
      <c r="J213" s="5">
        <v>-5.80867743827089</v>
      </c>
      <c r="K213" s="5">
        <v>-5.80867743827089</v>
      </c>
      <c r="L213" s="5">
        <v>-5.80867743827089</v>
      </c>
      <c r="M213" s="5">
        <v>-5.80867743827089</v>
      </c>
      <c r="N213" s="5">
        <v>0.0</v>
      </c>
      <c r="O213" s="5">
        <v>0.0</v>
      </c>
      <c r="P213" s="5">
        <v>0.0</v>
      </c>
      <c r="Q213" s="5">
        <v>313.414134740565</v>
      </c>
    </row>
    <row r="214">
      <c r="A214" s="5">
        <v>212.0</v>
      </c>
      <c r="B214" s="6">
        <v>45833.0</v>
      </c>
      <c r="C214" s="5">
        <v>319.681221913433</v>
      </c>
      <c r="D214" s="5">
        <v>276.030910677809</v>
      </c>
      <c r="E214" s="5">
        <v>353.453397495511</v>
      </c>
      <c r="F214" s="5">
        <v>319.681221913433</v>
      </c>
      <c r="G214" s="5">
        <v>319.681221913433</v>
      </c>
      <c r="H214" s="5">
        <v>-5.59577255011467</v>
      </c>
      <c r="I214" s="5">
        <v>-5.59577255011467</v>
      </c>
      <c r="J214" s="5">
        <v>-5.59577255011467</v>
      </c>
      <c r="K214" s="5">
        <v>-5.59577255011467</v>
      </c>
      <c r="L214" s="5">
        <v>-5.59577255011467</v>
      </c>
      <c r="M214" s="5">
        <v>-5.59577255011467</v>
      </c>
      <c r="N214" s="5">
        <v>0.0</v>
      </c>
      <c r="O214" s="5">
        <v>0.0</v>
      </c>
      <c r="P214" s="5">
        <v>0.0</v>
      </c>
      <c r="Q214" s="5">
        <v>314.085449363318</v>
      </c>
    </row>
    <row r="215">
      <c r="A215" s="5">
        <v>213.0</v>
      </c>
      <c r="B215" s="6">
        <v>45834.0</v>
      </c>
      <c r="C215" s="5">
        <v>320.13963164803</v>
      </c>
      <c r="D215" s="5">
        <v>275.749451826243</v>
      </c>
      <c r="E215" s="5">
        <v>351.027289550455</v>
      </c>
      <c r="F215" s="5">
        <v>320.13963164803</v>
      </c>
      <c r="G215" s="5">
        <v>320.13963164803</v>
      </c>
      <c r="H215" s="5">
        <v>-7.07558826860049</v>
      </c>
      <c r="I215" s="5">
        <v>-7.07558826860049</v>
      </c>
      <c r="J215" s="5">
        <v>-7.07558826860049</v>
      </c>
      <c r="K215" s="5">
        <v>-7.07558826860049</v>
      </c>
      <c r="L215" s="5">
        <v>-7.07558826860049</v>
      </c>
      <c r="M215" s="5">
        <v>-7.07558826860049</v>
      </c>
      <c r="N215" s="5">
        <v>0.0</v>
      </c>
      <c r="O215" s="5">
        <v>0.0</v>
      </c>
      <c r="P215" s="5">
        <v>0.0</v>
      </c>
      <c r="Q215" s="5">
        <v>313.064043379429</v>
      </c>
    </row>
    <row r="216">
      <c r="A216" s="5">
        <v>214.0</v>
      </c>
      <c r="B216" s="6">
        <v>45835.0</v>
      </c>
      <c r="C216" s="5">
        <v>320.598041382626</v>
      </c>
      <c r="D216" s="5">
        <v>278.361603569723</v>
      </c>
      <c r="E216" s="5">
        <v>355.239524520594</v>
      </c>
      <c r="F216" s="5">
        <v>320.598041382626</v>
      </c>
      <c r="G216" s="5">
        <v>320.598041382626</v>
      </c>
      <c r="H216" s="5">
        <v>-4.10893706489683</v>
      </c>
      <c r="I216" s="5">
        <v>-4.10893706489683</v>
      </c>
      <c r="J216" s="5">
        <v>-4.10893706489683</v>
      </c>
      <c r="K216" s="5">
        <v>-4.10893706489683</v>
      </c>
      <c r="L216" s="5">
        <v>-4.10893706489683</v>
      </c>
      <c r="M216" s="5">
        <v>-4.10893706489683</v>
      </c>
      <c r="N216" s="5">
        <v>0.0</v>
      </c>
      <c r="O216" s="5">
        <v>0.0</v>
      </c>
      <c r="P216" s="5">
        <v>0.0</v>
      </c>
      <c r="Q216" s="5">
        <v>316.489104317729</v>
      </c>
    </row>
    <row r="217">
      <c r="A217" s="5">
        <v>215.0</v>
      </c>
      <c r="B217" s="6">
        <v>45838.0</v>
      </c>
      <c r="C217" s="5">
        <v>321.973270586417</v>
      </c>
      <c r="D217" s="5">
        <v>276.825431750683</v>
      </c>
      <c r="E217" s="5">
        <v>355.31828900961</v>
      </c>
      <c r="F217" s="5">
        <v>321.973270586417</v>
      </c>
      <c r="G217" s="5">
        <v>321.973270586417</v>
      </c>
      <c r="H217" s="5">
        <v>-7.55784957859028</v>
      </c>
      <c r="I217" s="5">
        <v>-7.55784957859028</v>
      </c>
      <c r="J217" s="5">
        <v>-7.55784957859028</v>
      </c>
      <c r="K217" s="5">
        <v>-7.55784957859028</v>
      </c>
      <c r="L217" s="5">
        <v>-7.55784957859028</v>
      </c>
      <c r="M217" s="5">
        <v>-7.55784957859028</v>
      </c>
      <c r="N217" s="5">
        <v>0.0</v>
      </c>
      <c r="O217" s="5">
        <v>0.0</v>
      </c>
      <c r="P217" s="5">
        <v>0.0</v>
      </c>
      <c r="Q217" s="5">
        <v>314.415421007826</v>
      </c>
    </row>
    <row r="218">
      <c r="A218" s="5">
        <v>216.0</v>
      </c>
      <c r="B218" s="6">
        <v>45839.0</v>
      </c>
      <c r="C218" s="5">
        <v>322.431680321013</v>
      </c>
      <c r="D218" s="5">
        <v>277.617956194587</v>
      </c>
      <c r="E218" s="5">
        <v>355.349120751631</v>
      </c>
      <c r="F218" s="5">
        <v>322.431680321013</v>
      </c>
      <c r="G218" s="5">
        <v>322.431680321013</v>
      </c>
      <c r="H218" s="5">
        <v>-5.80867743829272</v>
      </c>
      <c r="I218" s="5">
        <v>-5.80867743829272</v>
      </c>
      <c r="J218" s="5">
        <v>-5.80867743829272</v>
      </c>
      <c r="K218" s="5">
        <v>-5.80867743829272</v>
      </c>
      <c r="L218" s="5">
        <v>-5.80867743829272</v>
      </c>
      <c r="M218" s="5">
        <v>-5.80867743829272</v>
      </c>
      <c r="N218" s="5">
        <v>0.0</v>
      </c>
      <c r="O218" s="5">
        <v>0.0</v>
      </c>
      <c r="P218" s="5">
        <v>0.0</v>
      </c>
      <c r="Q218" s="5">
        <v>316.623002882721</v>
      </c>
    </row>
    <row r="219">
      <c r="A219" s="5">
        <v>217.0</v>
      </c>
      <c r="B219" s="6">
        <v>45840.0</v>
      </c>
      <c r="C219" s="5">
        <v>322.89009005561</v>
      </c>
      <c r="D219" s="5">
        <v>280.420545914637</v>
      </c>
      <c r="E219" s="5">
        <v>355.316231258067</v>
      </c>
      <c r="F219" s="5">
        <v>322.89009005561</v>
      </c>
      <c r="G219" s="5">
        <v>322.89009005561</v>
      </c>
      <c r="H219" s="5">
        <v>-5.59577255012047</v>
      </c>
      <c r="I219" s="5">
        <v>-5.59577255012047</v>
      </c>
      <c r="J219" s="5">
        <v>-5.59577255012047</v>
      </c>
      <c r="K219" s="5">
        <v>-5.59577255012047</v>
      </c>
      <c r="L219" s="5">
        <v>-5.59577255012047</v>
      </c>
      <c r="M219" s="5">
        <v>-5.59577255012047</v>
      </c>
      <c r="N219" s="5">
        <v>0.0</v>
      </c>
      <c r="O219" s="5">
        <v>0.0</v>
      </c>
      <c r="P219" s="5">
        <v>0.0</v>
      </c>
      <c r="Q219" s="5">
        <v>317.29431750549</v>
      </c>
    </row>
    <row r="220">
      <c r="A220" s="5">
        <v>218.0</v>
      </c>
      <c r="B220" s="6">
        <v>45841.0</v>
      </c>
      <c r="C220" s="5">
        <v>323.348499790207</v>
      </c>
      <c r="D220" s="5">
        <v>278.549688028067</v>
      </c>
      <c r="E220" s="5">
        <v>354.917123596374</v>
      </c>
      <c r="F220" s="5">
        <v>323.348499790207</v>
      </c>
      <c r="G220" s="5">
        <v>323.348499790207</v>
      </c>
      <c r="H220" s="5">
        <v>-7.07558826862042</v>
      </c>
      <c r="I220" s="5">
        <v>-7.07558826862042</v>
      </c>
      <c r="J220" s="5">
        <v>-7.07558826862042</v>
      </c>
      <c r="K220" s="5">
        <v>-7.07558826862042</v>
      </c>
      <c r="L220" s="5">
        <v>-7.07558826862042</v>
      </c>
      <c r="M220" s="5">
        <v>-7.07558826862042</v>
      </c>
      <c r="N220" s="5">
        <v>0.0</v>
      </c>
      <c r="O220" s="5">
        <v>0.0</v>
      </c>
      <c r="P220" s="5">
        <v>0.0</v>
      </c>
      <c r="Q220" s="5">
        <v>316.272911521586</v>
      </c>
    </row>
    <row r="221">
      <c r="A221" s="5">
        <v>219.0</v>
      </c>
      <c r="B221" s="6">
        <v>45845.0</v>
      </c>
      <c r="C221" s="5">
        <v>325.182138728594</v>
      </c>
      <c r="D221" s="5">
        <v>282.805536765995</v>
      </c>
      <c r="E221" s="5">
        <v>357.965282128119</v>
      </c>
      <c r="F221" s="5">
        <v>325.182138728594</v>
      </c>
      <c r="G221" s="5">
        <v>325.182138728594</v>
      </c>
      <c r="H221" s="5">
        <v>-7.55784957860283</v>
      </c>
      <c r="I221" s="5">
        <v>-7.55784957860283</v>
      </c>
      <c r="J221" s="5">
        <v>-7.55784957860283</v>
      </c>
      <c r="K221" s="5">
        <v>-7.55784957860283</v>
      </c>
      <c r="L221" s="5">
        <v>-7.55784957860283</v>
      </c>
      <c r="M221" s="5">
        <v>-7.55784957860283</v>
      </c>
      <c r="N221" s="5">
        <v>0.0</v>
      </c>
      <c r="O221" s="5">
        <v>0.0</v>
      </c>
      <c r="P221" s="5">
        <v>0.0</v>
      </c>
      <c r="Q221" s="5">
        <v>317.624289149991</v>
      </c>
    </row>
    <row r="222">
      <c r="A222" s="5">
        <v>220.0</v>
      </c>
      <c r="B222" s="6">
        <v>45846.0</v>
      </c>
      <c r="C222" s="5">
        <v>325.640548463191</v>
      </c>
      <c r="D222" s="5">
        <v>279.304722359242</v>
      </c>
      <c r="E222" s="5">
        <v>355.116647158402</v>
      </c>
      <c r="F222" s="5">
        <v>325.640548463191</v>
      </c>
      <c r="G222" s="5">
        <v>325.640548463191</v>
      </c>
      <c r="H222" s="5">
        <v>-5.80867743828671</v>
      </c>
      <c r="I222" s="5">
        <v>-5.80867743828671</v>
      </c>
      <c r="J222" s="5">
        <v>-5.80867743828671</v>
      </c>
      <c r="K222" s="5">
        <v>-5.80867743828671</v>
      </c>
      <c r="L222" s="5">
        <v>-5.80867743828671</v>
      </c>
      <c r="M222" s="5">
        <v>-5.80867743828671</v>
      </c>
      <c r="N222" s="5">
        <v>0.0</v>
      </c>
      <c r="O222" s="5">
        <v>0.0</v>
      </c>
      <c r="P222" s="5">
        <v>0.0</v>
      </c>
      <c r="Q222" s="5">
        <v>319.831871024904</v>
      </c>
    </row>
    <row r="223">
      <c r="A223" s="5">
        <v>221.0</v>
      </c>
      <c r="B223" s="6">
        <v>45847.0</v>
      </c>
      <c r="C223" s="5">
        <v>326.098958197788</v>
      </c>
      <c r="D223" s="5">
        <v>284.43229403165</v>
      </c>
      <c r="E223" s="5">
        <v>358.534179278001</v>
      </c>
      <c r="F223" s="5">
        <v>326.098958197788</v>
      </c>
      <c r="G223" s="5">
        <v>326.098958197788</v>
      </c>
      <c r="H223" s="5">
        <v>-5.59577255012627</v>
      </c>
      <c r="I223" s="5">
        <v>-5.59577255012627</v>
      </c>
      <c r="J223" s="5">
        <v>-5.59577255012627</v>
      </c>
      <c r="K223" s="5">
        <v>-5.59577255012627</v>
      </c>
      <c r="L223" s="5">
        <v>-5.59577255012627</v>
      </c>
      <c r="M223" s="5">
        <v>-5.59577255012627</v>
      </c>
      <c r="N223" s="5">
        <v>0.0</v>
      </c>
      <c r="O223" s="5">
        <v>0.0</v>
      </c>
      <c r="P223" s="5">
        <v>0.0</v>
      </c>
      <c r="Q223" s="5">
        <v>320.503185647661</v>
      </c>
    </row>
    <row r="224">
      <c r="A224" s="5">
        <v>222.0</v>
      </c>
      <c r="B224" s="6">
        <v>45848.0</v>
      </c>
      <c r="C224" s="5">
        <v>326.557367932384</v>
      </c>
      <c r="D224" s="5">
        <v>278.513485239294</v>
      </c>
      <c r="E224" s="5">
        <v>357.587498434888</v>
      </c>
      <c r="F224" s="5">
        <v>326.557367932384</v>
      </c>
      <c r="G224" s="5">
        <v>326.557367932384</v>
      </c>
      <c r="H224" s="5">
        <v>-7.07558826861381</v>
      </c>
      <c r="I224" s="5">
        <v>-7.07558826861381</v>
      </c>
      <c r="J224" s="5">
        <v>-7.07558826861381</v>
      </c>
      <c r="K224" s="5">
        <v>-7.07558826861381</v>
      </c>
      <c r="L224" s="5">
        <v>-7.07558826861381</v>
      </c>
      <c r="M224" s="5">
        <v>-7.07558826861381</v>
      </c>
      <c r="N224" s="5">
        <v>0.0</v>
      </c>
      <c r="O224" s="5">
        <v>0.0</v>
      </c>
      <c r="P224" s="5">
        <v>0.0</v>
      </c>
      <c r="Q224" s="5">
        <v>319.48177966377</v>
      </c>
    </row>
    <row r="225">
      <c r="A225" s="5">
        <v>223.0</v>
      </c>
      <c r="B225" s="6">
        <v>45849.0</v>
      </c>
      <c r="C225" s="5">
        <v>327.015777666981</v>
      </c>
      <c r="D225" s="5">
        <v>285.575099406872</v>
      </c>
      <c r="E225" s="5">
        <v>363.517440642675</v>
      </c>
      <c r="F225" s="5">
        <v>327.015777666981</v>
      </c>
      <c r="G225" s="5">
        <v>327.015777666981</v>
      </c>
      <c r="H225" s="5">
        <v>-4.10893706488175</v>
      </c>
      <c r="I225" s="5">
        <v>-4.10893706488175</v>
      </c>
      <c r="J225" s="5">
        <v>-4.10893706488175</v>
      </c>
      <c r="K225" s="5">
        <v>-4.10893706488175</v>
      </c>
      <c r="L225" s="5">
        <v>-4.10893706488175</v>
      </c>
      <c r="M225" s="5">
        <v>-4.10893706488175</v>
      </c>
      <c r="N225" s="5">
        <v>0.0</v>
      </c>
      <c r="O225" s="5">
        <v>0.0</v>
      </c>
      <c r="P225" s="5">
        <v>0.0</v>
      </c>
      <c r="Q225" s="5">
        <v>322.906840602099</v>
      </c>
    </row>
    <row r="226">
      <c r="A226" s="5">
        <v>224.0</v>
      </c>
      <c r="B226" s="6">
        <v>45852.0</v>
      </c>
      <c r="C226" s="5">
        <v>328.391006870771</v>
      </c>
      <c r="D226" s="5">
        <v>280.132944158038</v>
      </c>
      <c r="E226" s="5">
        <v>359.553458797224</v>
      </c>
      <c r="F226" s="5">
        <v>328.391006870771</v>
      </c>
      <c r="G226" s="5">
        <v>328.391006870771</v>
      </c>
      <c r="H226" s="5">
        <v>-7.55784957861537</v>
      </c>
      <c r="I226" s="5">
        <v>-7.55784957861537</v>
      </c>
      <c r="J226" s="5">
        <v>-7.55784957861537</v>
      </c>
      <c r="K226" s="5">
        <v>-7.55784957861537</v>
      </c>
      <c r="L226" s="5">
        <v>-7.55784957861537</v>
      </c>
      <c r="M226" s="5">
        <v>-7.55784957861537</v>
      </c>
      <c r="N226" s="5">
        <v>0.0</v>
      </c>
      <c r="O226" s="5">
        <v>0.0</v>
      </c>
      <c r="P226" s="5">
        <v>0.0</v>
      </c>
      <c r="Q226" s="5">
        <v>320.833157292156</v>
      </c>
    </row>
    <row r="227">
      <c r="A227" s="5">
        <v>225.0</v>
      </c>
      <c r="B227" s="6">
        <v>45853.0</v>
      </c>
      <c r="C227" s="5">
        <v>328.849416605368</v>
      </c>
      <c r="D227" s="5">
        <v>285.537542410874</v>
      </c>
      <c r="E227" s="5">
        <v>359.189179548237</v>
      </c>
      <c r="F227" s="5">
        <v>328.849416605368</v>
      </c>
      <c r="G227" s="5">
        <v>328.849416605368</v>
      </c>
      <c r="H227" s="5">
        <v>-5.80867743828291</v>
      </c>
      <c r="I227" s="5">
        <v>-5.80867743828291</v>
      </c>
      <c r="J227" s="5">
        <v>-5.80867743828291</v>
      </c>
      <c r="K227" s="5">
        <v>-5.80867743828291</v>
      </c>
      <c r="L227" s="5">
        <v>-5.80867743828291</v>
      </c>
      <c r="M227" s="5">
        <v>-5.80867743828291</v>
      </c>
      <c r="N227" s="5">
        <v>0.0</v>
      </c>
      <c r="O227" s="5">
        <v>0.0</v>
      </c>
      <c r="P227" s="5">
        <v>0.0</v>
      </c>
      <c r="Q227" s="5">
        <v>323.040739167085</v>
      </c>
    </row>
    <row r="228">
      <c r="A228" s="5">
        <v>226.0</v>
      </c>
      <c r="B228" s="6">
        <v>45854.0</v>
      </c>
      <c r="C228" s="5">
        <v>329.307826339965</v>
      </c>
      <c r="D228" s="5">
        <v>283.946591174581</v>
      </c>
      <c r="E228" s="5">
        <v>358.621116471347</v>
      </c>
      <c r="F228" s="5">
        <v>329.307826339965</v>
      </c>
      <c r="G228" s="5">
        <v>329.307826339965</v>
      </c>
      <c r="H228" s="5">
        <v>-5.59577255012531</v>
      </c>
      <c r="I228" s="5">
        <v>-5.59577255012531</v>
      </c>
      <c r="J228" s="5">
        <v>-5.59577255012531</v>
      </c>
      <c r="K228" s="5">
        <v>-5.59577255012531</v>
      </c>
      <c r="L228" s="5">
        <v>-5.59577255012531</v>
      </c>
      <c r="M228" s="5">
        <v>-5.59577255012531</v>
      </c>
      <c r="N228" s="5">
        <v>0.0</v>
      </c>
      <c r="O228" s="5">
        <v>0.0</v>
      </c>
      <c r="P228" s="5">
        <v>0.0</v>
      </c>
      <c r="Q228" s="5">
        <v>323.71205378984</v>
      </c>
    </row>
    <row r="229">
      <c r="A229" s="5">
        <v>227.0</v>
      </c>
      <c r="B229" s="6">
        <v>45855.0</v>
      </c>
      <c r="C229" s="5">
        <v>329.766236074562</v>
      </c>
      <c r="D229" s="5">
        <v>281.775449380229</v>
      </c>
      <c r="E229" s="5">
        <v>359.682322703735</v>
      </c>
      <c r="F229" s="5">
        <v>329.766236074562</v>
      </c>
      <c r="G229" s="5">
        <v>329.766236074562</v>
      </c>
      <c r="H229" s="5">
        <v>-7.07558826860044</v>
      </c>
      <c r="I229" s="5">
        <v>-7.07558826860044</v>
      </c>
      <c r="J229" s="5">
        <v>-7.07558826860044</v>
      </c>
      <c r="K229" s="5">
        <v>-7.07558826860044</v>
      </c>
      <c r="L229" s="5">
        <v>-7.07558826860044</v>
      </c>
      <c r="M229" s="5">
        <v>-7.07558826860044</v>
      </c>
      <c r="N229" s="5">
        <v>0.0</v>
      </c>
      <c r="O229" s="5">
        <v>0.0</v>
      </c>
      <c r="P229" s="5">
        <v>0.0</v>
      </c>
      <c r="Q229" s="5">
        <v>322.690647805961</v>
      </c>
    </row>
    <row r="230">
      <c r="A230" s="5">
        <v>228.0</v>
      </c>
      <c r="B230" s="6">
        <v>45856.0</v>
      </c>
      <c r="C230" s="5">
        <v>330.224645809159</v>
      </c>
      <c r="D230" s="5">
        <v>287.131386860257</v>
      </c>
      <c r="E230" s="5">
        <v>365.816136590975</v>
      </c>
      <c r="F230" s="5">
        <v>330.224645809159</v>
      </c>
      <c r="G230" s="5">
        <v>330.224645809159</v>
      </c>
      <c r="H230" s="5">
        <v>-4.10893706486564</v>
      </c>
      <c r="I230" s="5">
        <v>-4.10893706486564</v>
      </c>
      <c r="J230" s="5">
        <v>-4.10893706486564</v>
      </c>
      <c r="K230" s="5">
        <v>-4.10893706486564</v>
      </c>
      <c r="L230" s="5">
        <v>-4.10893706486564</v>
      </c>
      <c r="M230" s="5">
        <v>-4.10893706486564</v>
      </c>
      <c r="N230" s="5">
        <v>0.0</v>
      </c>
      <c r="O230" s="5">
        <v>0.0</v>
      </c>
      <c r="P230" s="5">
        <v>0.0</v>
      </c>
      <c r="Q230" s="5">
        <v>326.115708744293</v>
      </c>
    </row>
    <row r="231">
      <c r="A231" s="5">
        <v>229.0</v>
      </c>
      <c r="B231" s="6">
        <v>45859.0</v>
      </c>
      <c r="C231" s="5">
        <v>331.599875012949</v>
      </c>
      <c r="D231" s="5">
        <v>285.122866764882</v>
      </c>
      <c r="E231" s="5">
        <v>362.588967164326</v>
      </c>
      <c r="F231" s="5">
        <v>331.599875012949</v>
      </c>
      <c r="G231" s="5">
        <v>331.599875012949</v>
      </c>
      <c r="H231" s="5">
        <v>-7.55784957861917</v>
      </c>
      <c r="I231" s="5">
        <v>-7.55784957861917</v>
      </c>
      <c r="J231" s="5">
        <v>-7.55784957861917</v>
      </c>
      <c r="K231" s="5">
        <v>-7.55784957861917</v>
      </c>
      <c r="L231" s="5">
        <v>-7.55784957861917</v>
      </c>
      <c r="M231" s="5">
        <v>-7.55784957861917</v>
      </c>
      <c r="N231" s="5">
        <v>0.0</v>
      </c>
      <c r="O231" s="5">
        <v>0.0</v>
      </c>
      <c r="P231" s="5">
        <v>0.0</v>
      </c>
      <c r="Q231" s="5">
        <v>324.04202543433</v>
      </c>
    </row>
    <row r="232">
      <c r="A232" s="5">
        <v>230.0</v>
      </c>
      <c r="B232" s="6">
        <v>45860.0</v>
      </c>
      <c r="C232" s="5">
        <v>332.058284747546</v>
      </c>
      <c r="D232" s="5">
        <v>288.745435915608</v>
      </c>
      <c r="E232" s="5">
        <v>360.99865388653</v>
      </c>
      <c r="F232" s="5">
        <v>332.058284747546</v>
      </c>
      <c r="G232" s="5">
        <v>332.058284747546</v>
      </c>
      <c r="H232" s="5">
        <v>-5.808677438278</v>
      </c>
      <c r="I232" s="5">
        <v>-5.808677438278</v>
      </c>
      <c r="J232" s="5">
        <v>-5.808677438278</v>
      </c>
      <c r="K232" s="5">
        <v>-5.808677438278</v>
      </c>
      <c r="L232" s="5">
        <v>-5.808677438278</v>
      </c>
      <c r="M232" s="5">
        <v>-5.808677438278</v>
      </c>
      <c r="N232" s="5">
        <v>0.0</v>
      </c>
      <c r="O232" s="5">
        <v>0.0</v>
      </c>
      <c r="P232" s="5">
        <v>0.0</v>
      </c>
      <c r="Q232" s="5">
        <v>326.249607309268</v>
      </c>
    </row>
    <row r="233">
      <c r="A233" s="5">
        <v>231.0</v>
      </c>
      <c r="B233" s="6">
        <v>45861.0</v>
      </c>
      <c r="C233" s="5">
        <v>332.516694482142</v>
      </c>
      <c r="D233" s="5">
        <v>289.897559929026</v>
      </c>
      <c r="E233" s="5">
        <v>364.558350124772</v>
      </c>
      <c r="F233" s="5">
        <v>332.516694482142</v>
      </c>
      <c r="G233" s="5">
        <v>332.516694482142</v>
      </c>
      <c r="H233" s="5">
        <v>-5.5957725501279</v>
      </c>
      <c r="I233" s="5">
        <v>-5.5957725501279</v>
      </c>
      <c r="J233" s="5">
        <v>-5.5957725501279</v>
      </c>
      <c r="K233" s="5">
        <v>-5.5957725501279</v>
      </c>
      <c r="L233" s="5">
        <v>-5.5957725501279</v>
      </c>
      <c r="M233" s="5">
        <v>-5.5957725501279</v>
      </c>
      <c r="N233" s="5">
        <v>0.0</v>
      </c>
      <c r="O233" s="5">
        <v>0.0</v>
      </c>
      <c r="P233" s="5">
        <v>0.0</v>
      </c>
      <c r="Q233" s="5">
        <v>326.920921932014</v>
      </c>
    </row>
    <row r="234">
      <c r="A234" s="5">
        <v>232.0</v>
      </c>
      <c r="B234" s="6">
        <v>45862.0</v>
      </c>
      <c r="C234" s="5">
        <v>332.975104216739</v>
      </c>
      <c r="D234" s="5">
        <v>284.475717946759</v>
      </c>
      <c r="E234" s="5">
        <v>363.986960060872</v>
      </c>
      <c r="F234" s="5">
        <v>332.975104216739</v>
      </c>
      <c r="G234" s="5">
        <v>332.975104216739</v>
      </c>
      <c r="H234" s="5">
        <v>-7.07558826859383</v>
      </c>
      <c r="I234" s="5">
        <v>-7.07558826859383</v>
      </c>
      <c r="J234" s="5">
        <v>-7.07558826859383</v>
      </c>
      <c r="K234" s="5">
        <v>-7.07558826859383</v>
      </c>
      <c r="L234" s="5">
        <v>-7.07558826859383</v>
      </c>
      <c r="M234" s="5">
        <v>-7.07558826859383</v>
      </c>
      <c r="N234" s="5">
        <v>0.0</v>
      </c>
      <c r="O234" s="5">
        <v>0.0</v>
      </c>
      <c r="P234" s="5">
        <v>0.0</v>
      </c>
      <c r="Q234" s="5">
        <v>325.899515948145</v>
      </c>
    </row>
    <row r="235">
      <c r="A235" s="5">
        <v>233.0</v>
      </c>
      <c r="B235" s="6">
        <v>45863.0</v>
      </c>
      <c r="C235" s="5">
        <v>333.433513951336</v>
      </c>
      <c r="D235" s="5">
        <v>292.23461788212</v>
      </c>
      <c r="E235" s="5">
        <v>367.266854804553</v>
      </c>
      <c r="F235" s="5">
        <v>333.433513951336</v>
      </c>
      <c r="G235" s="5">
        <v>333.433513951336</v>
      </c>
      <c r="H235" s="5">
        <v>-4.10893706484952</v>
      </c>
      <c r="I235" s="5">
        <v>-4.10893706484952</v>
      </c>
      <c r="J235" s="5">
        <v>-4.10893706484952</v>
      </c>
      <c r="K235" s="5">
        <v>-4.10893706484952</v>
      </c>
      <c r="L235" s="5">
        <v>-4.10893706484952</v>
      </c>
      <c r="M235" s="5">
        <v>-4.10893706484952</v>
      </c>
      <c r="N235" s="5">
        <v>0.0</v>
      </c>
      <c r="O235" s="5">
        <v>0.0</v>
      </c>
      <c r="P235" s="5">
        <v>0.0</v>
      </c>
      <c r="Q235" s="5">
        <v>329.324576886486</v>
      </c>
    </row>
    <row r="236">
      <c r="A236" s="5">
        <v>234.0</v>
      </c>
      <c r="B236" s="6">
        <v>45866.0</v>
      </c>
      <c r="C236" s="5">
        <v>334.808743155126</v>
      </c>
      <c r="D236" s="5">
        <v>289.603280714067</v>
      </c>
      <c r="E236" s="5">
        <v>365.695068049928</v>
      </c>
      <c r="F236" s="5">
        <v>334.808743155126</v>
      </c>
      <c r="G236" s="5">
        <v>334.808743155126</v>
      </c>
      <c r="H236" s="5">
        <v>-7.5578495785736</v>
      </c>
      <c r="I236" s="5">
        <v>-7.5578495785736</v>
      </c>
      <c r="J236" s="5">
        <v>-7.5578495785736</v>
      </c>
      <c r="K236" s="5">
        <v>-7.5578495785736</v>
      </c>
      <c r="L236" s="5">
        <v>-7.5578495785736</v>
      </c>
      <c r="M236" s="5">
        <v>-7.5578495785736</v>
      </c>
      <c r="N236" s="5">
        <v>0.0</v>
      </c>
      <c r="O236" s="5">
        <v>0.0</v>
      </c>
      <c r="P236" s="5">
        <v>0.0</v>
      </c>
      <c r="Q236" s="5">
        <v>327.250893576553</v>
      </c>
    </row>
    <row r="237">
      <c r="A237" s="5">
        <v>235.0</v>
      </c>
      <c r="B237" s="6">
        <v>45867.0</v>
      </c>
      <c r="C237" s="5">
        <v>335.267152889723</v>
      </c>
      <c r="D237" s="5">
        <v>291.742201563351</v>
      </c>
      <c r="E237" s="5">
        <v>368.579831977522</v>
      </c>
      <c r="F237" s="5">
        <v>335.267152889723</v>
      </c>
      <c r="G237" s="5">
        <v>335.267152889723</v>
      </c>
      <c r="H237" s="5">
        <v>-5.8086774382731</v>
      </c>
      <c r="I237" s="5">
        <v>-5.8086774382731</v>
      </c>
      <c r="J237" s="5">
        <v>-5.8086774382731</v>
      </c>
      <c r="K237" s="5">
        <v>-5.8086774382731</v>
      </c>
      <c r="L237" s="5">
        <v>-5.8086774382731</v>
      </c>
      <c r="M237" s="5">
        <v>-5.8086774382731</v>
      </c>
      <c r="N237" s="5">
        <v>0.0</v>
      </c>
      <c r="O237" s="5">
        <v>0.0</v>
      </c>
      <c r="P237" s="5">
        <v>0.0</v>
      </c>
      <c r="Q237" s="5">
        <v>329.45847545145</v>
      </c>
    </row>
    <row r="238">
      <c r="A238" s="5">
        <v>236.0</v>
      </c>
      <c r="B238" s="6">
        <v>45868.0</v>
      </c>
      <c r="C238" s="5">
        <v>335.72556262432</v>
      </c>
      <c r="D238" s="5">
        <v>291.6112419259</v>
      </c>
      <c r="E238" s="5">
        <v>365.91318236544</v>
      </c>
      <c r="F238" s="5">
        <v>335.72556262432</v>
      </c>
      <c r="G238" s="5">
        <v>335.72556262432</v>
      </c>
      <c r="H238" s="5">
        <v>-5.59577255011345</v>
      </c>
      <c r="I238" s="5">
        <v>-5.59577255011345</v>
      </c>
      <c r="J238" s="5">
        <v>-5.59577255011345</v>
      </c>
      <c r="K238" s="5">
        <v>-5.59577255011345</v>
      </c>
      <c r="L238" s="5">
        <v>-5.59577255011345</v>
      </c>
      <c r="M238" s="5">
        <v>-5.59577255011345</v>
      </c>
      <c r="N238" s="5">
        <v>0.0</v>
      </c>
      <c r="O238" s="5">
        <v>0.0</v>
      </c>
      <c r="P238" s="5">
        <v>0.0</v>
      </c>
      <c r="Q238" s="5">
        <v>330.129790074206</v>
      </c>
    </row>
    <row r="239">
      <c r="A239" s="5">
        <v>237.0</v>
      </c>
      <c r="B239" s="6">
        <v>45869.0</v>
      </c>
      <c r="C239" s="5">
        <v>336.183972358917</v>
      </c>
      <c r="D239" s="5">
        <v>289.065708915029</v>
      </c>
      <c r="E239" s="5">
        <v>365.727386501069</v>
      </c>
      <c r="F239" s="5">
        <v>336.183972358917</v>
      </c>
      <c r="G239" s="5">
        <v>336.183972358917</v>
      </c>
      <c r="H239" s="5">
        <v>-7.07558826861375</v>
      </c>
      <c r="I239" s="5">
        <v>-7.07558826861375</v>
      </c>
      <c r="J239" s="5">
        <v>-7.07558826861375</v>
      </c>
      <c r="K239" s="5">
        <v>-7.07558826861375</v>
      </c>
      <c r="L239" s="5">
        <v>-7.07558826861375</v>
      </c>
      <c r="M239" s="5">
        <v>-7.07558826861375</v>
      </c>
      <c r="N239" s="5">
        <v>0.0</v>
      </c>
      <c r="O239" s="5">
        <v>0.0</v>
      </c>
      <c r="P239" s="5">
        <v>0.0</v>
      </c>
      <c r="Q239" s="5">
        <v>329.108384090303</v>
      </c>
    </row>
    <row r="240">
      <c r="A240" s="5">
        <v>238.0</v>
      </c>
      <c r="B240" s="6">
        <v>45870.0</v>
      </c>
      <c r="C240" s="5">
        <v>336.642382093513</v>
      </c>
      <c r="D240" s="5">
        <v>295.10809094081</v>
      </c>
      <c r="E240" s="5">
        <v>370.271935016061</v>
      </c>
      <c r="F240" s="5">
        <v>336.642382093513</v>
      </c>
      <c r="G240" s="5">
        <v>336.642382093513</v>
      </c>
      <c r="H240" s="5">
        <v>-4.10893706485056</v>
      </c>
      <c r="I240" s="5">
        <v>-4.10893706485056</v>
      </c>
      <c r="J240" s="5">
        <v>-4.10893706485056</v>
      </c>
      <c r="K240" s="5">
        <v>-4.10893706485056</v>
      </c>
      <c r="L240" s="5">
        <v>-4.10893706485056</v>
      </c>
      <c r="M240" s="5">
        <v>-4.10893706485056</v>
      </c>
      <c r="N240" s="5">
        <v>0.0</v>
      </c>
      <c r="O240" s="5">
        <v>0.0</v>
      </c>
      <c r="P240" s="5">
        <v>0.0</v>
      </c>
      <c r="Q240" s="5">
        <v>332.533445028663</v>
      </c>
    </row>
    <row r="241">
      <c r="A241" s="5">
        <v>239.0</v>
      </c>
      <c r="B241" s="6">
        <v>45873.0</v>
      </c>
      <c r="C241" s="5">
        <v>338.017611297304</v>
      </c>
      <c r="D241" s="5">
        <v>289.573986282348</v>
      </c>
      <c r="E241" s="5">
        <v>369.13792367586</v>
      </c>
      <c r="F241" s="5">
        <v>338.017611297304</v>
      </c>
      <c r="G241" s="5">
        <v>338.017611297304</v>
      </c>
      <c r="H241" s="5">
        <v>-7.55784957857739</v>
      </c>
      <c r="I241" s="5">
        <v>-7.55784957857739</v>
      </c>
      <c r="J241" s="5">
        <v>-7.55784957857739</v>
      </c>
      <c r="K241" s="5">
        <v>-7.55784957857739</v>
      </c>
      <c r="L241" s="5">
        <v>-7.55784957857739</v>
      </c>
      <c r="M241" s="5">
        <v>-7.55784957857739</v>
      </c>
      <c r="N241" s="5">
        <v>0.0</v>
      </c>
      <c r="O241" s="5">
        <v>0.0</v>
      </c>
      <c r="P241" s="5">
        <v>0.0</v>
      </c>
      <c r="Q241" s="5">
        <v>330.459761718726</v>
      </c>
    </row>
    <row r="242">
      <c r="A242" s="5">
        <v>240.0</v>
      </c>
      <c r="B242" s="6">
        <v>45874.0</v>
      </c>
      <c r="C242" s="5">
        <v>338.4760210319</v>
      </c>
      <c r="D242" s="5">
        <v>294.817992266118</v>
      </c>
      <c r="E242" s="5">
        <v>372.188578467644</v>
      </c>
      <c r="F242" s="5">
        <v>338.4760210319</v>
      </c>
      <c r="G242" s="5">
        <v>338.4760210319</v>
      </c>
      <c r="H242" s="5">
        <v>-5.80867743826819</v>
      </c>
      <c r="I242" s="5">
        <v>-5.80867743826819</v>
      </c>
      <c r="J242" s="5">
        <v>-5.80867743826819</v>
      </c>
      <c r="K242" s="5">
        <v>-5.80867743826819</v>
      </c>
      <c r="L242" s="5">
        <v>-5.80867743826819</v>
      </c>
      <c r="M242" s="5">
        <v>-5.80867743826819</v>
      </c>
      <c r="N242" s="5">
        <v>0.0</v>
      </c>
      <c r="O242" s="5">
        <v>0.0</v>
      </c>
      <c r="P242" s="5">
        <v>0.0</v>
      </c>
      <c r="Q242" s="5">
        <v>332.667343593632</v>
      </c>
    </row>
    <row r="243">
      <c r="A243" s="5">
        <v>241.0</v>
      </c>
      <c r="B243" s="6">
        <v>45875.0</v>
      </c>
      <c r="C243" s="5">
        <v>338.934430766497</v>
      </c>
      <c r="D243" s="5">
        <v>295.308215401165</v>
      </c>
      <c r="E243" s="5">
        <v>368.755823354719</v>
      </c>
      <c r="F243" s="5">
        <v>338.934430766497</v>
      </c>
      <c r="G243" s="5">
        <v>338.934430766497</v>
      </c>
      <c r="H243" s="5">
        <v>-5.59577255011924</v>
      </c>
      <c r="I243" s="5">
        <v>-5.59577255011924</v>
      </c>
      <c r="J243" s="5">
        <v>-5.59577255011924</v>
      </c>
      <c r="K243" s="5">
        <v>-5.59577255011924</v>
      </c>
      <c r="L243" s="5">
        <v>-5.59577255011924</v>
      </c>
      <c r="M243" s="5">
        <v>-5.59577255011924</v>
      </c>
      <c r="N243" s="5">
        <v>0.0</v>
      </c>
      <c r="O243" s="5">
        <v>0.0</v>
      </c>
      <c r="P243" s="5">
        <v>0.0</v>
      </c>
      <c r="Q243" s="5">
        <v>333.338658216378</v>
      </c>
    </row>
    <row r="244">
      <c r="A244" s="5">
        <v>242.0</v>
      </c>
      <c r="B244" s="6">
        <v>45876.0</v>
      </c>
      <c r="C244" s="5">
        <v>339.392840501094</v>
      </c>
      <c r="D244" s="5">
        <v>295.620749677111</v>
      </c>
      <c r="E244" s="5">
        <v>368.957171172043</v>
      </c>
      <c r="F244" s="5">
        <v>339.392840501094</v>
      </c>
      <c r="G244" s="5">
        <v>339.392840501094</v>
      </c>
      <c r="H244" s="5">
        <v>-7.07558826860714</v>
      </c>
      <c r="I244" s="5">
        <v>-7.07558826860714</v>
      </c>
      <c r="J244" s="5">
        <v>-7.07558826860714</v>
      </c>
      <c r="K244" s="5">
        <v>-7.07558826860714</v>
      </c>
      <c r="L244" s="5">
        <v>-7.07558826860714</v>
      </c>
      <c r="M244" s="5">
        <v>-7.07558826860714</v>
      </c>
      <c r="N244" s="5">
        <v>0.0</v>
      </c>
      <c r="O244" s="5">
        <v>0.0</v>
      </c>
      <c r="P244" s="5">
        <v>0.0</v>
      </c>
      <c r="Q244" s="5">
        <v>332.317252232487</v>
      </c>
    </row>
    <row r="245">
      <c r="A245" s="5">
        <v>243.0</v>
      </c>
      <c r="B245" s="6">
        <v>45877.0</v>
      </c>
      <c r="C245" s="5">
        <v>339.851250235691</v>
      </c>
      <c r="D245" s="5">
        <v>296.555057615575</v>
      </c>
      <c r="E245" s="5">
        <v>372.831227914674</v>
      </c>
      <c r="F245" s="5">
        <v>339.851250235691</v>
      </c>
      <c r="G245" s="5">
        <v>339.851250235691</v>
      </c>
      <c r="H245" s="5">
        <v>-4.10893706490169</v>
      </c>
      <c r="I245" s="5">
        <v>-4.10893706490169</v>
      </c>
      <c r="J245" s="5">
        <v>-4.10893706490169</v>
      </c>
      <c r="K245" s="5">
        <v>-4.10893706490169</v>
      </c>
      <c r="L245" s="5">
        <v>-4.10893706490169</v>
      </c>
      <c r="M245" s="5">
        <v>-4.10893706490169</v>
      </c>
      <c r="N245" s="5">
        <v>0.0</v>
      </c>
      <c r="O245" s="5">
        <v>0.0</v>
      </c>
      <c r="P245" s="5">
        <v>0.0</v>
      </c>
      <c r="Q245" s="5">
        <v>335.742313170789</v>
      </c>
    </row>
    <row r="246">
      <c r="A246" s="5">
        <v>244.0</v>
      </c>
      <c r="B246" s="6">
        <v>45880.0</v>
      </c>
      <c r="C246" s="5">
        <v>341.226479439481</v>
      </c>
      <c r="D246" s="5">
        <v>297.958696127916</v>
      </c>
      <c r="E246" s="5">
        <v>371.100401361806</v>
      </c>
      <c r="F246" s="5">
        <v>341.226479439481</v>
      </c>
      <c r="G246" s="5">
        <v>341.226479439481</v>
      </c>
      <c r="H246" s="5">
        <v>-7.55784957859868</v>
      </c>
      <c r="I246" s="5">
        <v>-7.55784957859868</v>
      </c>
      <c r="J246" s="5">
        <v>-7.55784957859868</v>
      </c>
      <c r="K246" s="5">
        <v>-7.55784957859868</v>
      </c>
      <c r="L246" s="5">
        <v>-7.55784957859868</v>
      </c>
      <c r="M246" s="5">
        <v>-7.55784957859868</v>
      </c>
      <c r="N246" s="5">
        <v>0.0</v>
      </c>
      <c r="O246" s="5">
        <v>0.0</v>
      </c>
      <c r="P246" s="5">
        <v>0.0</v>
      </c>
      <c r="Q246" s="5">
        <v>333.668629860882</v>
      </c>
    </row>
    <row r="247">
      <c r="A247" s="5">
        <v>245.0</v>
      </c>
      <c r="B247" s="6">
        <v>45881.0</v>
      </c>
      <c r="C247" s="5">
        <v>341.684889174078</v>
      </c>
      <c r="D247" s="5">
        <v>294.548564479622</v>
      </c>
      <c r="E247" s="5">
        <v>370.598770255605</v>
      </c>
      <c r="F247" s="5">
        <v>341.684889174078</v>
      </c>
      <c r="G247" s="5">
        <v>341.684889174078</v>
      </c>
      <c r="H247" s="5">
        <v>-5.80867743826439</v>
      </c>
      <c r="I247" s="5">
        <v>-5.80867743826439</v>
      </c>
      <c r="J247" s="5">
        <v>-5.80867743826439</v>
      </c>
      <c r="K247" s="5">
        <v>-5.80867743826439</v>
      </c>
      <c r="L247" s="5">
        <v>-5.80867743826439</v>
      </c>
      <c r="M247" s="5">
        <v>-5.80867743826439</v>
      </c>
      <c r="N247" s="5">
        <v>0.0</v>
      </c>
      <c r="O247" s="5">
        <v>0.0</v>
      </c>
      <c r="P247" s="5">
        <v>0.0</v>
      </c>
      <c r="Q247" s="5">
        <v>335.876211735813</v>
      </c>
    </row>
    <row r="248">
      <c r="A248" s="5">
        <v>246.0</v>
      </c>
      <c r="B248" s="6">
        <v>45882.0</v>
      </c>
      <c r="C248" s="5">
        <v>342.143298908675</v>
      </c>
      <c r="D248" s="5">
        <v>297.406731277917</v>
      </c>
      <c r="E248" s="5">
        <v>374.993700648863</v>
      </c>
      <c r="F248" s="5">
        <v>342.143298908675</v>
      </c>
      <c r="G248" s="5">
        <v>342.143298908675</v>
      </c>
      <c r="H248" s="5">
        <v>-5.59577255011508</v>
      </c>
      <c r="I248" s="5">
        <v>-5.59577255011508</v>
      </c>
      <c r="J248" s="5">
        <v>-5.59577255011508</v>
      </c>
      <c r="K248" s="5">
        <v>-5.59577255011508</v>
      </c>
      <c r="L248" s="5">
        <v>-5.59577255011508</v>
      </c>
      <c r="M248" s="5">
        <v>-5.59577255011508</v>
      </c>
      <c r="N248" s="5">
        <v>0.0</v>
      </c>
      <c r="O248" s="5">
        <v>0.0</v>
      </c>
      <c r="P248" s="5">
        <v>0.0</v>
      </c>
      <c r="Q248" s="5">
        <v>336.547526358559</v>
      </c>
    </row>
    <row r="249">
      <c r="A249" s="5">
        <v>247.0</v>
      </c>
      <c r="B249" s="6">
        <v>45883.0</v>
      </c>
      <c r="C249" s="5">
        <v>342.601708643271</v>
      </c>
      <c r="D249" s="5">
        <v>296.610587285356</v>
      </c>
      <c r="E249" s="5">
        <v>376.902577413335</v>
      </c>
      <c r="F249" s="5">
        <v>342.601708643271</v>
      </c>
      <c r="G249" s="5">
        <v>342.601708643271</v>
      </c>
      <c r="H249" s="5">
        <v>-7.07558826860053</v>
      </c>
      <c r="I249" s="5">
        <v>-7.07558826860053</v>
      </c>
      <c r="J249" s="5">
        <v>-7.07558826860053</v>
      </c>
      <c r="K249" s="5">
        <v>-7.07558826860053</v>
      </c>
      <c r="L249" s="5">
        <v>-7.07558826860053</v>
      </c>
      <c r="M249" s="5">
        <v>-7.07558826860053</v>
      </c>
      <c r="N249" s="5">
        <v>0.0</v>
      </c>
      <c r="O249" s="5">
        <v>0.0</v>
      </c>
      <c r="P249" s="5">
        <v>0.0</v>
      </c>
      <c r="Q249" s="5">
        <v>335.526120374671</v>
      </c>
    </row>
    <row r="250">
      <c r="A250" s="5">
        <v>248.0</v>
      </c>
      <c r="B250" s="6">
        <v>45884.0</v>
      </c>
      <c r="C250" s="5">
        <v>343.060118377868</v>
      </c>
      <c r="D250" s="5">
        <v>301.255414905326</v>
      </c>
      <c r="E250" s="5">
        <v>376.234834367855</v>
      </c>
      <c r="F250" s="5">
        <v>343.060118377868</v>
      </c>
      <c r="G250" s="5">
        <v>343.060118377868</v>
      </c>
      <c r="H250" s="5">
        <v>-4.10893706490274</v>
      </c>
      <c r="I250" s="5">
        <v>-4.10893706490274</v>
      </c>
      <c r="J250" s="5">
        <v>-4.10893706490274</v>
      </c>
      <c r="K250" s="5">
        <v>-4.10893706490274</v>
      </c>
      <c r="L250" s="5">
        <v>-4.10893706490274</v>
      </c>
      <c r="M250" s="5">
        <v>-4.10893706490274</v>
      </c>
      <c r="N250" s="5">
        <v>0.0</v>
      </c>
      <c r="O250" s="5">
        <v>0.0</v>
      </c>
      <c r="P250" s="5">
        <v>0.0</v>
      </c>
      <c r="Q250" s="5">
        <v>338.951181312965</v>
      </c>
    </row>
    <row r="251">
      <c r="A251" s="5">
        <v>249.0</v>
      </c>
      <c r="B251" s="6">
        <v>45885.0</v>
      </c>
      <c r="C251" s="5">
        <v>343.518528112465</v>
      </c>
      <c r="D251" s="5">
        <v>317.048543478812</v>
      </c>
      <c r="E251" s="5">
        <v>396.069356969894</v>
      </c>
      <c r="F251" s="5">
        <v>343.518528112465</v>
      </c>
      <c r="G251" s="5">
        <v>343.518528112465</v>
      </c>
      <c r="H251" s="5">
        <v>15.0734194156928</v>
      </c>
      <c r="I251" s="5">
        <v>15.0734194156928</v>
      </c>
      <c r="J251" s="5">
        <v>15.0734194156928</v>
      </c>
      <c r="K251" s="5">
        <v>15.0734194156928</v>
      </c>
      <c r="L251" s="5">
        <v>15.0734194156928</v>
      </c>
      <c r="M251" s="5">
        <v>15.0734194156928</v>
      </c>
      <c r="N251" s="5">
        <v>0.0</v>
      </c>
      <c r="O251" s="5">
        <v>0.0</v>
      </c>
      <c r="P251" s="5">
        <v>0.0</v>
      </c>
      <c r="Q251" s="5">
        <v>358.591947528158</v>
      </c>
    </row>
    <row r="252">
      <c r="A252" s="5">
        <v>250.0</v>
      </c>
      <c r="B252" s="6">
        <v>45886.0</v>
      </c>
      <c r="C252" s="5">
        <v>343.976937847062</v>
      </c>
      <c r="D252" s="5">
        <v>321.806537912443</v>
      </c>
      <c r="E252" s="5">
        <v>397.991708766853</v>
      </c>
      <c r="F252" s="5">
        <v>343.976937847062</v>
      </c>
      <c r="G252" s="5">
        <v>343.976937847062</v>
      </c>
      <c r="H252" s="5">
        <v>15.0734054847469</v>
      </c>
      <c r="I252" s="5">
        <v>15.0734054847469</v>
      </c>
      <c r="J252" s="5">
        <v>15.0734054847469</v>
      </c>
      <c r="K252" s="5">
        <v>15.0734054847469</v>
      </c>
      <c r="L252" s="5">
        <v>15.0734054847469</v>
      </c>
      <c r="M252" s="5">
        <v>15.0734054847469</v>
      </c>
      <c r="N252" s="5">
        <v>0.0</v>
      </c>
      <c r="O252" s="5">
        <v>0.0</v>
      </c>
      <c r="P252" s="5">
        <v>0.0</v>
      </c>
      <c r="Q252" s="5">
        <v>359.050343331809</v>
      </c>
    </row>
    <row r="253">
      <c r="A253" s="5">
        <v>251.0</v>
      </c>
      <c r="B253" s="6">
        <v>45887.0</v>
      </c>
      <c r="C253" s="5">
        <v>344.435347581658</v>
      </c>
      <c r="D253" s="5">
        <v>297.017773119501</v>
      </c>
      <c r="E253" s="5">
        <v>376.472191186135</v>
      </c>
      <c r="F253" s="5">
        <v>344.411583209076</v>
      </c>
      <c r="G253" s="5">
        <v>344.436121545122</v>
      </c>
      <c r="H253" s="5">
        <v>-7.55784957860248</v>
      </c>
      <c r="I253" s="5">
        <v>-7.55784957860248</v>
      </c>
      <c r="J253" s="5">
        <v>-7.55784957860248</v>
      </c>
      <c r="K253" s="5">
        <v>-7.55784957860248</v>
      </c>
      <c r="L253" s="5">
        <v>-7.55784957860248</v>
      </c>
      <c r="M253" s="5">
        <v>-7.55784957860248</v>
      </c>
      <c r="N253" s="5">
        <v>0.0</v>
      </c>
      <c r="O253" s="5">
        <v>0.0</v>
      </c>
      <c r="P253" s="5">
        <v>0.0</v>
      </c>
      <c r="Q253" s="5">
        <v>336.877498003056</v>
      </c>
    </row>
    <row r="254">
      <c r="A254" s="5">
        <v>252.0</v>
      </c>
      <c r="B254" s="6">
        <v>45888.0</v>
      </c>
      <c r="C254" s="5">
        <v>344.893757316255</v>
      </c>
      <c r="D254" s="5">
        <v>301.654791489138</v>
      </c>
      <c r="E254" s="5">
        <v>379.610379756854</v>
      </c>
      <c r="F254" s="5">
        <v>344.800344806726</v>
      </c>
      <c r="G254" s="5">
        <v>344.954430487395</v>
      </c>
      <c r="H254" s="5">
        <v>-5.80867743828512</v>
      </c>
      <c r="I254" s="5">
        <v>-5.80867743828512</v>
      </c>
      <c r="J254" s="5">
        <v>-5.80867743828512</v>
      </c>
      <c r="K254" s="5">
        <v>-5.80867743828512</v>
      </c>
      <c r="L254" s="5">
        <v>-5.80867743828512</v>
      </c>
      <c r="M254" s="5">
        <v>-5.80867743828512</v>
      </c>
      <c r="N254" s="5">
        <v>0.0</v>
      </c>
      <c r="O254" s="5">
        <v>0.0</v>
      </c>
      <c r="P254" s="5">
        <v>0.0</v>
      </c>
      <c r="Q254" s="5">
        <v>339.08507987797</v>
      </c>
    </row>
    <row r="255">
      <c r="A255" s="5">
        <v>253.0</v>
      </c>
      <c r="B255" s="6">
        <v>45889.0</v>
      </c>
      <c r="C255" s="5">
        <v>345.352167050852</v>
      </c>
      <c r="D255" s="5">
        <v>300.760687256108</v>
      </c>
      <c r="E255" s="5">
        <v>379.126975906053</v>
      </c>
      <c r="F255" s="5">
        <v>345.170624510815</v>
      </c>
      <c r="G255" s="5">
        <v>345.548692792543</v>
      </c>
      <c r="H255" s="5">
        <v>-5.59577255012087</v>
      </c>
      <c r="I255" s="5">
        <v>-5.59577255012087</v>
      </c>
      <c r="J255" s="5">
        <v>-5.59577255012087</v>
      </c>
      <c r="K255" s="5">
        <v>-5.59577255012087</v>
      </c>
      <c r="L255" s="5">
        <v>-5.59577255012087</v>
      </c>
      <c r="M255" s="5">
        <v>-5.59577255012087</v>
      </c>
      <c r="N255" s="5">
        <v>0.0</v>
      </c>
      <c r="O255" s="5">
        <v>0.0</v>
      </c>
      <c r="P255" s="5">
        <v>0.0</v>
      </c>
      <c r="Q255" s="5">
        <v>339.756394500731</v>
      </c>
    </row>
    <row r="256">
      <c r="A256" s="5">
        <v>254.0</v>
      </c>
      <c r="B256" s="6">
        <v>45890.0</v>
      </c>
      <c r="C256" s="5">
        <v>345.810576785449</v>
      </c>
      <c r="D256" s="5">
        <v>298.913549638088</v>
      </c>
      <c r="E256" s="5">
        <v>376.454589016444</v>
      </c>
      <c r="F256" s="5">
        <v>345.448245285847</v>
      </c>
      <c r="G256" s="5">
        <v>346.154018424348</v>
      </c>
      <c r="H256" s="5">
        <v>-7.07558826862045</v>
      </c>
      <c r="I256" s="5">
        <v>-7.07558826862045</v>
      </c>
      <c r="J256" s="5">
        <v>-7.07558826862045</v>
      </c>
      <c r="K256" s="5">
        <v>-7.07558826862045</v>
      </c>
      <c r="L256" s="5">
        <v>-7.07558826862045</v>
      </c>
      <c r="M256" s="5">
        <v>-7.07558826862045</v>
      </c>
      <c r="N256" s="5">
        <v>0.0</v>
      </c>
      <c r="O256" s="5">
        <v>0.0</v>
      </c>
      <c r="P256" s="5">
        <v>0.0</v>
      </c>
      <c r="Q256" s="5">
        <v>338.734988516828</v>
      </c>
    </row>
    <row r="257">
      <c r="A257" s="5">
        <v>255.0</v>
      </c>
      <c r="B257" s="6">
        <v>45891.0</v>
      </c>
      <c r="C257" s="5">
        <v>346.268986520046</v>
      </c>
      <c r="D257" s="5">
        <v>303.576179288317</v>
      </c>
      <c r="E257" s="5">
        <v>378.996540769921</v>
      </c>
      <c r="F257" s="5">
        <v>345.710261119476</v>
      </c>
      <c r="G257" s="5">
        <v>346.726443872366</v>
      </c>
      <c r="H257" s="5">
        <v>-4.10893706486946</v>
      </c>
      <c r="I257" s="5">
        <v>-4.10893706486946</v>
      </c>
      <c r="J257" s="5">
        <v>-4.10893706486946</v>
      </c>
      <c r="K257" s="5">
        <v>-4.10893706486946</v>
      </c>
      <c r="L257" s="5">
        <v>-4.10893706486946</v>
      </c>
      <c r="M257" s="5">
        <v>-4.10893706486946</v>
      </c>
      <c r="N257" s="5">
        <v>0.0</v>
      </c>
      <c r="O257" s="5">
        <v>0.0</v>
      </c>
      <c r="P257" s="5">
        <v>0.0</v>
      </c>
      <c r="Q257" s="5">
        <v>342.160049455176</v>
      </c>
    </row>
    <row r="258">
      <c r="A258" s="5">
        <v>256.0</v>
      </c>
      <c r="B258" s="6">
        <v>45892.0</v>
      </c>
      <c r="C258" s="5">
        <v>346.727396254642</v>
      </c>
      <c r="D258" s="5">
        <v>321.160733195555</v>
      </c>
      <c r="E258" s="5">
        <v>399.818604122167</v>
      </c>
      <c r="F258" s="5">
        <v>345.952565584179</v>
      </c>
      <c r="G258" s="5">
        <v>347.374463261851</v>
      </c>
      <c r="H258" s="5">
        <v>15.0734194156987</v>
      </c>
      <c r="I258" s="5">
        <v>15.0734194156987</v>
      </c>
      <c r="J258" s="5">
        <v>15.0734194156987</v>
      </c>
      <c r="K258" s="5">
        <v>15.0734194156987</v>
      </c>
      <c r="L258" s="5">
        <v>15.0734194156987</v>
      </c>
      <c r="M258" s="5">
        <v>15.0734194156987</v>
      </c>
      <c r="N258" s="5">
        <v>0.0</v>
      </c>
      <c r="O258" s="5">
        <v>0.0</v>
      </c>
      <c r="P258" s="5">
        <v>0.0</v>
      </c>
      <c r="Q258" s="5">
        <v>361.800815670341</v>
      </c>
    </row>
    <row r="259">
      <c r="A259" s="5">
        <v>257.0</v>
      </c>
      <c r="B259" s="6">
        <v>45893.0</v>
      </c>
      <c r="C259" s="5">
        <v>347.185805989239</v>
      </c>
      <c r="D259" s="5">
        <v>324.872560872838</v>
      </c>
      <c r="E259" s="5">
        <v>400.067732213608</v>
      </c>
      <c r="F259" s="5">
        <v>346.223343792905</v>
      </c>
      <c r="G259" s="5">
        <v>348.041361462483</v>
      </c>
      <c r="H259" s="5">
        <v>15.0734054848044</v>
      </c>
      <c r="I259" s="5">
        <v>15.0734054848044</v>
      </c>
      <c r="J259" s="5">
        <v>15.0734054848044</v>
      </c>
      <c r="K259" s="5">
        <v>15.0734054848044</v>
      </c>
      <c r="L259" s="5">
        <v>15.0734054848044</v>
      </c>
      <c r="M259" s="5">
        <v>15.0734054848044</v>
      </c>
      <c r="N259" s="5">
        <v>0.0</v>
      </c>
      <c r="O259" s="5">
        <v>0.0</v>
      </c>
      <c r="P259" s="5">
        <v>0.0</v>
      </c>
      <c r="Q259" s="5">
        <v>362.259211474043</v>
      </c>
    </row>
    <row r="260">
      <c r="A260" s="5">
        <v>258.0</v>
      </c>
      <c r="B260" s="6">
        <v>45894.0</v>
      </c>
      <c r="C260" s="5">
        <v>347.644215723836</v>
      </c>
      <c r="D260" s="5">
        <v>302.044069477061</v>
      </c>
      <c r="E260" s="5">
        <v>378.202947285618</v>
      </c>
      <c r="F260" s="5">
        <v>346.433136726757</v>
      </c>
      <c r="G260" s="5">
        <v>348.794491270179</v>
      </c>
      <c r="H260" s="5">
        <v>-7.55784957860628</v>
      </c>
      <c r="I260" s="5">
        <v>-7.55784957860628</v>
      </c>
      <c r="J260" s="5">
        <v>-7.55784957860628</v>
      </c>
      <c r="K260" s="5">
        <v>-7.55784957860628</v>
      </c>
      <c r="L260" s="5">
        <v>-7.55784957860628</v>
      </c>
      <c r="M260" s="5">
        <v>-7.55784957860628</v>
      </c>
      <c r="N260" s="5">
        <v>0.0</v>
      </c>
      <c r="O260" s="5">
        <v>0.0</v>
      </c>
      <c r="P260" s="5">
        <v>0.0</v>
      </c>
      <c r="Q260" s="5">
        <v>340.08636614523</v>
      </c>
    </row>
    <row r="261">
      <c r="A261" s="5">
        <v>259.0</v>
      </c>
      <c r="B261" s="6">
        <v>45895.0</v>
      </c>
      <c r="C261" s="5">
        <v>348.102625458433</v>
      </c>
      <c r="D261" s="5">
        <v>302.931823485805</v>
      </c>
      <c r="E261" s="5">
        <v>379.0823966868</v>
      </c>
      <c r="F261" s="5">
        <v>346.69858621736</v>
      </c>
      <c r="G261" s="5">
        <v>349.583432950798</v>
      </c>
      <c r="H261" s="5">
        <v>-5.80867743828021</v>
      </c>
      <c r="I261" s="5">
        <v>-5.80867743828021</v>
      </c>
      <c r="J261" s="5">
        <v>-5.80867743828021</v>
      </c>
      <c r="K261" s="5">
        <v>-5.80867743828021</v>
      </c>
      <c r="L261" s="5">
        <v>-5.80867743828021</v>
      </c>
      <c r="M261" s="5">
        <v>-5.80867743828021</v>
      </c>
      <c r="N261" s="5">
        <v>0.0</v>
      </c>
      <c r="O261" s="5">
        <v>0.0</v>
      </c>
      <c r="P261" s="5">
        <v>0.0</v>
      </c>
      <c r="Q261" s="5">
        <v>342.293948020152</v>
      </c>
    </row>
    <row r="262">
      <c r="A262" s="5">
        <v>260.0</v>
      </c>
      <c r="B262" s="6">
        <v>45896.0</v>
      </c>
      <c r="C262" s="5">
        <v>348.561035193029</v>
      </c>
      <c r="D262" s="5">
        <v>306.066529788488</v>
      </c>
      <c r="E262" s="5">
        <v>384.717318544908</v>
      </c>
      <c r="F262" s="5">
        <v>346.846317994188</v>
      </c>
      <c r="G262" s="5">
        <v>350.396373460646</v>
      </c>
      <c r="H262" s="5">
        <v>-5.59577255011992</v>
      </c>
      <c r="I262" s="5">
        <v>-5.59577255011992</v>
      </c>
      <c r="J262" s="5">
        <v>-5.59577255011992</v>
      </c>
      <c r="K262" s="5">
        <v>-5.59577255011992</v>
      </c>
      <c r="L262" s="5">
        <v>-5.59577255011992</v>
      </c>
      <c r="M262" s="5">
        <v>-5.59577255011992</v>
      </c>
      <c r="N262" s="5">
        <v>0.0</v>
      </c>
      <c r="O262" s="5">
        <v>0.0</v>
      </c>
      <c r="P262" s="5">
        <v>0.0</v>
      </c>
      <c r="Q262" s="5">
        <v>342.965262642909</v>
      </c>
    </row>
    <row r="263">
      <c r="A263" s="5">
        <v>261.0</v>
      </c>
      <c r="B263" s="6">
        <v>45897.0</v>
      </c>
      <c r="C263" s="5">
        <v>349.019444927626</v>
      </c>
      <c r="D263" s="5">
        <v>306.437599567647</v>
      </c>
      <c r="E263" s="5">
        <v>381.274907639712</v>
      </c>
      <c r="F263" s="5">
        <v>346.959423122719</v>
      </c>
      <c r="G263" s="5">
        <v>351.215166370258</v>
      </c>
      <c r="H263" s="5">
        <v>-7.07558826861384</v>
      </c>
      <c r="I263" s="5">
        <v>-7.07558826861384</v>
      </c>
      <c r="J263" s="5">
        <v>-7.07558826861384</v>
      </c>
      <c r="K263" s="5">
        <v>-7.07558826861384</v>
      </c>
      <c r="L263" s="5">
        <v>-7.07558826861384</v>
      </c>
      <c r="M263" s="5">
        <v>-7.07558826861384</v>
      </c>
      <c r="N263" s="5">
        <v>0.0</v>
      </c>
      <c r="O263" s="5">
        <v>0.0</v>
      </c>
      <c r="P263" s="5">
        <v>0.0</v>
      </c>
      <c r="Q263" s="5">
        <v>341.943856659012</v>
      </c>
    </row>
    <row r="264">
      <c r="A264" s="5">
        <v>262.0</v>
      </c>
      <c r="B264" s="6">
        <v>45898.0</v>
      </c>
      <c r="C264" s="5">
        <v>349.477854662223</v>
      </c>
      <c r="D264" s="5">
        <v>304.315632513402</v>
      </c>
      <c r="E264" s="5">
        <v>382.494171850908</v>
      </c>
      <c r="F264" s="5">
        <v>347.096887905205</v>
      </c>
      <c r="G264" s="5">
        <v>351.945319481869</v>
      </c>
      <c r="H264" s="5">
        <v>-4.1089370648705</v>
      </c>
      <c r="I264" s="5">
        <v>-4.1089370648705</v>
      </c>
      <c r="J264" s="5">
        <v>-4.1089370648705</v>
      </c>
      <c r="K264" s="5">
        <v>-4.1089370648705</v>
      </c>
      <c r="L264" s="5">
        <v>-4.1089370648705</v>
      </c>
      <c r="M264" s="5">
        <v>-4.1089370648705</v>
      </c>
      <c r="N264" s="5">
        <v>0.0</v>
      </c>
      <c r="O264" s="5">
        <v>0.0</v>
      </c>
      <c r="P264" s="5">
        <v>0.0</v>
      </c>
      <c r="Q264" s="5">
        <v>345.368917597352</v>
      </c>
    </row>
    <row r="265">
      <c r="A265" s="5">
        <v>263.0</v>
      </c>
      <c r="B265" s="6">
        <v>45899.0</v>
      </c>
      <c r="C265" s="5">
        <v>349.93626439682</v>
      </c>
      <c r="D265" s="5">
        <v>323.939807434676</v>
      </c>
      <c r="E265" s="5">
        <v>401.891601202973</v>
      </c>
      <c r="F265" s="5">
        <v>347.148089493282</v>
      </c>
      <c r="G265" s="5">
        <v>352.695495070558</v>
      </c>
      <c r="H265" s="5">
        <v>15.0734194157046</v>
      </c>
      <c r="I265" s="5">
        <v>15.0734194157046</v>
      </c>
      <c r="J265" s="5">
        <v>15.0734194157046</v>
      </c>
      <c r="K265" s="5">
        <v>15.0734194157046</v>
      </c>
      <c r="L265" s="5">
        <v>15.0734194157046</v>
      </c>
      <c r="M265" s="5">
        <v>15.0734194157046</v>
      </c>
      <c r="N265" s="5">
        <v>0.0</v>
      </c>
      <c r="O265" s="5">
        <v>0.0</v>
      </c>
      <c r="P265" s="5">
        <v>0.0</v>
      </c>
      <c r="Q265" s="5">
        <v>365.009683812524</v>
      </c>
    </row>
    <row r="266">
      <c r="A266" s="5">
        <v>264.0</v>
      </c>
      <c r="B266" s="6">
        <v>45900.0</v>
      </c>
      <c r="C266" s="5">
        <v>350.394674131416</v>
      </c>
      <c r="D266" s="5">
        <v>326.103898464542</v>
      </c>
      <c r="E266" s="5">
        <v>402.789292812446</v>
      </c>
      <c r="F266" s="5">
        <v>347.163102971972</v>
      </c>
      <c r="G266" s="5">
        <v>353.55380282618</v>
      </c>
      <c r="H266" s="5">
        <v>15.073405484781</v>
      </c>
      <c r="I266" s="5">
        <v>15.073405484781</v>
      </c>
      <c r="J266" s="5">
        <v>15.073405484781</v>
      </c>
      <c r="K266" s="5">
        <v>15.073405484781</v>
      </c>
      <c r="L266" s="5">
        <v>15.073405484781</v>
      </c>
      <c r="M266" s="5">
        <v>15.073405484781</v>
      </c>
      <c r="N266" s="5">
        <v>0.0</v>
      </c>
      <c r="O266" s="5">
        <v>0.0</v>
      </c>
      <c r="P266" s="5">
        <v>0.0</v>
      </c>
      <c r="Q266" s="5">
        <v>365.468079616198</v>
      </c>
    </row>
    <row r="267">
      <c r="A267" s="5">
        <v>265.0</v>
      </c>
      <c r="B267" s="6">
        <v>45901.0</v>
      </c>
      <c r="C267" s="5">
        <v>350.853083866013</v>
      </c>
      <c r="D267" s="5">
        <v>303.571821969413</v>
      </c>
      <c r="E267" s="5">
        <v>382.642384080516</v>
      </c>
      <c r="F267" s="5">
        <v>347.230792408377</v>
      </c>
      <c r="G267" s="5">
        <v>354.439895050788</v>
      </c>
      <c r="H267" s="5">
        <v>-7.55784957862756</v>
      </c>
      <c r="I267" s="5">
        <v>-7.55784957862756</v>
      </c>
      <c r="J267" s="5">
        <v>-7.55784957862756</v>
      </c>
      <c r="K267" s="5">
        <v>-7.55784957862756</v>
      </c>
      <c r="L267" s="5">
        <v>-7.55784957862756</v>
      </c>
      <c r="M267" s="5">
        <v>-7.55784957862756</v>
      </c>
      <c r="N267" s="5">
        <v>0.0</v>
      </c>
      <c r="O267" s="5">
        <v>0.0</v>
      </c>
      <c r="P267" s="5">
        <v>0.0</v>
      </c>
      <c r="Q267" s="5">
        <v>343.295234287386</v>
      </c>
    </row>
    <row r="268">
      <c r="A268" s="5">
        <v>266.0</v>
      </c>
      <c r="B268" s="6">
        <v>45902.0</v>
      </c>
      <c r="C268" s="5">
        <v>351.31149360061</v>
      </c>
      <c r="D268" s="5">
        <v>304.46060018576</v>
      </c>
      <c r="E268" s="5">
        <v>381.22006106353</v>
      </c>
      <c r="F268" s="5">
        <v>347.246220667445</v>
      </c>
      <c r="G268" s="5">
        <v>355.293639047759</v>
      </c>
      <c r="H268" s="5">
        <v>-5.8086774382742</v>
      </c>
      <c r="I268" s="5">
        <v>-5.8086774382742</v>
      </c>
      <c r="J268" s="5">
        <v>-5.8086774382742</v>
      </c>
      <c r="K268" s="5">
        <v>-5.8086774382742</v>
      </c>
      <c r="L268" s="5">
        <v>-5.8086774382742</v>
      </c>
      <c r="M268" s="5">
        <v>-5.8086774382742</v>
      </c>
      <c r="N268" s="5">
        <v>0.0</v>
      </c>
      <c r="O268" s="5">
        <v>0.0</v>
      </c>
      <c r="P268" s="5">
        <v>0.0</v>
      </c>
      <c r="Q268" s="5">
        <v>345.502816162336</v>
      </c>
    </row>
    <row r="269">
      <c r="A269" s="5">
        <v>267.0</v>
      </c>
      <c r="B269" s="6">
        <v>45903.0</v>
      </c>
      <c r="C269" s="5">
        <v>351.769903335207</v>
      </c>
      <c r="D269" s="5">
        <v>308.195040182175</v>
      </c>
      <c r="E269" s="5">
        <v>383.557804469646</v>
      </c>
      <c r="F269" s="5">
        <v>347.260437797489</v>
      </c>
      <c r="G269" s="5">
        <v>356.256116724039</v>
      </c>
      <c r="H269" s="5">
        <v>-5.59577255011897</v>
      </c>
      <c r="I269" s="5">
        <v>-5.59577255011897</v>
      </c>
      <c r="J269" s="5">
        <v>-5.59577255011897</v>
      </c>
      <c r="K269" s="5">
        <v>-5.59577255011897</v>
      </c>
      <c r="L269" s="5">
        <v>-5.59577255011897</v>
      </c>
      <c r="M269" s="5">
        <v>-5.59577255011897</v>
      </c>
      <c r="N269" s="5">
        <v>0.0</v>
      </c>
      <c r="O269" s="5">
        <v>0.0</v>
      </c>
      <c r="P269" s="5">
        <v>0.0</v>
      </c>
      <c r="Q269" s="5">
        <v>346.174130785088</v>
      </c>
    </row>
    <row r="270">
      <c r="A270" s="5">
        <v>268.0</v>
      </c>
      <c r="B270" s="6">
        <v>45904.0</v>
      </c>
      <c r="C270" s="5">
        <v>352.228313069804</v>
      </c>
      <c r="D270" s="5">
        <v>303.20575566704</v>
      </c>
      <c r="E270" s="5">
        <v>384.943079712197</v>
      </c>
      <c r="F270" s="5">
        <v>347.214565567722</v>
      </c>
      <c r="G270" s="5">
        <v>357.255146558759</v>
      </c>
      <c r="H270" s="5">
        <v>-7.07558826860047</v>
      </c>
      <c r="I270" s="5">
        <v>-7.07558826860047</v>
      </c>
      <c r="J270" s="5">
        <v>-7.07558826860047</v>
      </c>
      <c r="K270" s="5">
        <v>-7.07558826860047</v>
      </c>
      <c r="L270" s="5">
        <v>-7.07558826860047</v>
      </c>
      <c r="M270" s="5">
        <v>-7.07558826860047</v>
      </c>
      <c r="N270" s="5">
        <v>0.0</v>
      </c>
      <c r="O270" s="5">
        <v>0.0</v>
      </c>
      <c r="P270" s="5">
        <v>0.0</v>
      </c>
      <c r="Q270" s="5">
        <v>345.152724801203</v>
      </c>
    </row>
    <row r="271">
      <c r="A271" s="5">
        <v>269.0</v>
      </c>
      <c r="B271" s="6">
        <v>45905.0</v>
      </c>
      <c r="C271" s="5">
        <v>352.6867228044</v>
      </c>
      <c r="D271" s="5">
        <v>308.899685571973</v>
      </c>
      <c r="E271" s="5">
        <v>388.634853958286</v>
      </c>
      <c r="F271" s="5">
        <v>347.158175969289</v>
      </c>
      <c r="G271" s="5">
        <v>358.138784226151</v>
      </c>
      <c r="H271" s="5">
        <v>-4.10893706487155</v>
      </c>
      <c r="I271" s="5">
        <v>-4.10893706487155</v>
      </c>
      <c r="J271" s="5">
        <v>-4.10893706487155</v>
      </c>
      <c r="K271" s="5">
        <v>-4.10893706487155</v>
      </c>
      <c r="L271" s="5">
        <v>-4.10893706487155</v>
      </c>
      <c r="M271" s="5">
        <v>-4.10893706487155</v>
      </c>
      <c r="N271" s="5">
        <v>0.0</v>
      </c>
      <c r="O271" s="5">
        <v>0.0</v>
      </c>
      <c r="P271" s="5">
        <v>0.0</v>
      </c>
      <c r="Q271" s="5">
        <v>348.577785739529</v>
      </c>
    </row>
    <row r="272">
      <c r="A272" s="5">
        <v>270.0</v>
      </c>
      <c r="B272" s="6">
        <v>45906.0</v>
      </c>
      <c r="C272" s="5">
        <v>353.145132538997</v>
      </c>
      <c r="D272" s="5">
        <v>331.012277247836</v>
      </c>
      <c r="E272" s="5">
        <v>406.455642637465</v>
      </c>
      <c r="F272" s="5">
        <v>347.12466461277</v>
      </c>
      <c r="G272" s="5">
        <v>358.986902553887</v>
      </c>
      <c r="H272" s="5">
        <v>15.0734194157281</v>
      </c>
      <c r="I272" s="5">
        <v>15.0734194157281</v>
      </c>
      <c r="J272" s="5">
        <v>15.0734194157281</v>
      </c>
      <c r="K272" s="5">
        <v>15.0734194157281</v>
      </c>
      <c r="L272" s="5">
        <v>15.0734194157281</v>
      </c>
      <c r="M272" s="5">
        <v>15.0734194157281</v>
      </c>
      <c r="N272" s="5">
        <v>0.0</v>
      </c>
      <c r="O272" s="5">
        <v>0.0</v>
      </c>
      <c r="P272" s="5">
        <v>0.0</v>
      </c>
      <c r="Q272" s="5">
        <v>368.218551954725</v>
      </c>
    </row>
    <row r="273">
      <c r="A273" s="5">
        <v>271.0</v>
      </c>
      <c r="B273" s="6">
        <v>45907.0</v>
      </c>
      <c r="C273" s="5">
        <v>353.603542273594</v>
      </c>
      <c r="D273" s="5">
        <v>328.489038779451</v>
      </c>
      <c r="E273" s="5">
        <v>407.579016026108</v>
      </c>
      <c r="F273" s="5">
        <v>347.146306950181</v>
      </c>
      <c r="G273" s="5">
        <v>359.924126425655</v>
      </c>
      <c r="H273" s="5">
        <v>15.0734054847724</v>
      </c>
      <c r="I273" s="5">
        <v>15.0734054847724</v>
      </c>
      <c r="J273" s="5">
        <v>15.0734054847724</v>
      </c>
      <c r="K273" s="5">
        <v>15.0734054847724</v>
      </c>
      <c r="L273" s="5">
        <v>15.0734054847724</v>
      </c>
      <c r="M273" s="5">
        <v>15.0734054847724</v>
      </c>
      <c r="N273" s="5">
        <v>0.0</v>
      </c>
      <c r="O273" s="5">
        <v>0.0</v>
      </c>
      <c r="P273" s="5">
        <v>0.0</v>
      </c>
      <c r="Q273" s="5">
        <v>368.676947758366</v>
      </c>
    </row>
    <row r="274">
      <c r="A274" s="5">
        <v>272.0</v>
      </c>
      <c r="B274" s="6">
        <v>45908.0</v>
      </c>
      <c r="C274" s="5">
        <v>354.061952008191</v>
      </c>
      <c r="D274" s="5">
        <v>307.597165499874</v>
      </c>
      <c r="E274" s="5">
        <v>386.149738601888</v>
      </c>
      <c r="F274" s="5">
        <v>347.131944197693</v>
      </c>
      <c r="G274" s="5">
        <v>360.89967499627</v>
      </c>
      <c r="H274" s="5">
        <v>-7.55784957863136</v>
      </c>
      <c r="I274" s="5">
        <v>-7.55784957863136</v>
      </c>
      <c r="J274" s="5">
        <v>-7.55784957863136</v>
      </c>
      <c r="K274" s="5">
        <v>-7.55784957863136</v>
      </c>
      <c r="L274" s="5">
        <v>-7.55784957863136</v>
      </c>
      <c r="M274" s="5">
        <v>-7.55784957863136</v>
      </c>
      <c r="N274" s="5">
        <v>0.0</v>
      </c>
      <c r="O274" s="5">
        <v>0.0</v>
      </c>
      <c r="P274" s="5">
        <v>0.0</v>
      </c>
      <c r="Q274" s="5">
        <v>346.504102429559</v>
      </c>
    </row>
    <row r="275">
      <c r="A275" s="5">
        <v>273.0</v>
      </c>
      <c r="B275" s="6">
        <v>45909.0</v>
      </c>
      <c r="C275" s="5">
        <v>354.520361742787</v>
      </c>
      <c r="D275" s="5">
        <v>310.468701146652</v>
      </c>
      <c r="E275" s="5">
        <v>387.012962970727</v>
      </c>
      <c r="F275" s="5">
        <v>347.138149036912</v>
      </c>
      <c r="G275" s="5">
        <v>361.77712047579</v>
      </c>
      <c r="H275" s="5">
        <v>-5.80867743829603</v>
      </c>
      <c r="I275" s="5">
        <v>-5.80867743829603</v>
      </c>
      <c r="J275" s="5">
        <v>-5.80867743829603</v>
      </c>
      <c r="K275" s="5">
        <v>-5.80867743829603</v>
      </c>
      <c r="L275" s="5">
        <v>-5.80867743829603</v>
      </c>
      <c r="M275" s="5">
        <v>-5.80867743829603</v>
      </c>
      <c r="N275" s="5">
        <v>0.0</v>
      </c>
      <c r="O275" s="5">
        <v>0.0</v>
      </c>
      <c r="P275" s="5">
        <v>0.0</v>
      </c>
      <c r="Q275" s="5">
        <v>348.711684304491</v>
      </c>
    </row>
    <row r="276">
      <c r="A276" s="5">
        <v>274.0</v>
      </c>
      <c r="B276" s="6">
        <v>45910.0</v>
      </c>
      <c r="C276" s="5">
        <v>354.978771477384</v>
      </c>
      <c r="D276" s="5">
        <v>312.25234138018</v>
      </c>
      <c r="E276" s="5">
        <v>388.849234820589</v>
      </c>
      <c r="F276" s="5">
        <v>347.159103475527</v>
      </c>
      <c r="G276" s="5">
        <v>362.65647373228</v>
      </c>
      <c r="H276" s="5">
        <v>-5.59577255011801</v>
      </c>
      <c r="I276" s="5">
        <v>-5.59577255011801</v>
      </c>
      <c r="J276" s="5">
        <v>-5.59577255011801</v>
      </c>
      <c r="K276" s="5">
        <v>-5.59577255011801</v>
      </c>
      <c r="L276" s="5">
        <v>-5.59577255011801</v>
      </c>
      <c r="M276" s="5">
        <v>-5.59577255011801</v>
      </c>
      <c r="N276" s="5">
        <v>0.0</v>
      </c>
      <c r="O276" s="5">
        <v>0.0</v>
      </c>
      <c r="P276" s="5">
        <v>0.0</v>
      </c>
      <c r="Q276" s="5">
        <v>349.382998927266</v>
      </c>
    </row>
    <row r="277">
      <c r="A277" s="5">
        <v>275.0</v>
      </c>
      <c r="B277" s="6">
        <v>45911.0</v>
      </c>
      <c r="C277" s="5">
        <v>355.437181211981</v>
      </c>
      <c r="D277" s="5">
        <v>309.421756813232</v>
      </c>
      <c r="E277" s="5">
        <v>387.385022899559</v>
      </c>
      <c r="F277" s="5">
        <v>347.109498898048</v>
      </c>
      <c r="G277" s="5">
        <v>363.556195171467</v>
      </c>
      <c r="H277" s="5">
        <v>-7.07558826859386</v>
      </c>
      <c r="I277" s="5">
        <v>-7.07558826859386</v>
      </c>
      <c r="J277" s="5">
        <v>-7.07558826859386</v>
      </c>
      <c r="K277" s="5">
        <v>-7.07558826859386</v>
      </c>
      <c r="L277" s="5">
        <v>-7.07558826859386</v>
      </c>
      <c r="M277" s="5">
        <v>-7.07558826859386</v>
      </c>
      <c r="N277" s="5">
        <v>0.0</v>
      </c>
      <c r="O277" s="5">
        <v>0.0</v>
      </c>
      <c r="P277" s="5">
        <v>0.0</v>
      </c>
      <c r="Q277" s="5">
        <v>348.361592943387</v>
      </c>
    </row>
    <row r="278">
      <c r="A278" s="5">
        <v>276.0</v>
      </c>
      <c r="B278" s="6">
        <v>45912.0</v>
      </c>
      <c r="C278" s="5">
        <v>355.895590946578</v>
      </c>
      <c r="D278" s="5">
        <v>311.176012728523</v>
      </c>
      <c r="E278" s="5">
        <v>389.951209944962</v>
      </c>
      <c r="F278" s="5">
        <v>347.176701711707</v>
      </c>
      <c r="G278" s="5">
        <v>364.541847714913</v>
      </c>
      <c r="H278" s="5">
        <v>-4.10893706490552</v>
      </c>
      <c r="I278" s="5">
        <v>-4.10893706490552</v>
      </c>
      <c r="J278" s="5">
        <v>-4.10893706490552</v>
      </c>
      <c r="K278" s="5">
        <v>-4.10893706490552</v>
      </c>
      <c r="L278" s="5">
        <v>-4.10893706490552</v>
      </c>
      <c r="M278" s="5">
        <v>-4.10893706490552</v>
      </c>
      <c r="N278" s="5">
        <v>0.0</v>
      </c>
      <c r="O278" s="5">
        <v>0.0</v>
      </c>
      <c r="P278" s="5">
        <v>0.0</v>
      </c>
      <c r="Q278" s="5">
        <v>351.786653881672</v>
      </c>
    </row>
    <row r="279">
      <c r="A279" s="5">
        <v>277.0</v>
      </c>
      <c r="B279" s="6">
        <v>45913.0</v>
      </c>
      <c r="C279" s="5">
        <v>356.354000681174</v>
      </c>
      <c r="D279" s="5">
        <v>330.894174733482</v>
      </c>
      <c r="E279" s="5">
        <v>409.527925868721</v>
      </c>
      <c r="F279" s="5">
        <v>347.109581869617</v>
      </c>
      <c r="G279" s="5">
        <v>365.461097326173</v>
      </c>
      <c r="H279" s="5">
        <v>15.0734194157164</v>
      </c>
      <c r="I279" s="5">
        <v>15.0734194157164</v>
      </c>
      <c r="J279" s="5">
        <v>15.0734194157164</v>
      </c>
      <c r="K279" s="5">
        <v>15.0734194157164</v>
      </c>
      <c r="L279" s="5">
        <v>15.0734194157164</v>
      </c>
      <c r="M279" s="5">
        <v>15.0734194157164</v>
      </c>
      <c r="N279" s="5">
        <v>0.0</v>
      </c>
      <c r="O279" s="5">
        <v>0.0</v>
      </c>
      <c r="P279" s="5">
        <v>0.0</v>
      </c>
      <c r="Q279" s="5">
        <v>371.427420096891</v>
      </c>
    </row>
    <row r="280">
      <c r="A280" s="5">
        <v>278.0</v>
      </c>
      <c r="B280" s="6">
        <v>45914.0</v>
      </c>
      <c r="C280" s="5">
        <v>356.812410415771</v>
      </c>
      <c r="D280" s="5">
        <v>330.409911658374</v>
      </c>
      <c r="E280" s="5">
        <v>409.575937087635</v>
      </c>
      <c r="F280" s="5">
        <v>347.099265527384</v>
      </c>
      <c r="G280" s="5">
        <v>366.339605918995</v>
      </c>
      <c r="H280" s="5">
        <v>15.0734054847637</v>
      </c>
      <c r="I280" s="5">
        <v>15.0734054847637</v>
      </c>
      <c r="J280" s="5">
        <v>15.0734054847637</v>
      </c>
      <c r="K280" s="5">
        <v>15.0734054847637</v>
      </c>
      <c r="L280" s="5">
        <v>15.0734054847637</v>
      </c>
      <c r="M280" s="5">
        <v>15.0734054847637</v>
      </c>
      <c r="N280" s="5">
        <v>0.0</v>
      </c>
      <c r="O280" s="5">
        <v>0.0</v>
      </c>
      <c r="P280" s="5">
        <v>0.0</v>
      </c>
      <c r="Q280" s="5">
        <v>371.885815900535</v>
      </c>
    </row>
  </sheetData>
  <drawing r:id="rId1"/>
</worksheet>
</file>