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11\Desktop\Zihao Yan-Yanni Group\Paper Writing\"/>
    </mc:Choice>
  </mc:AlternateContent>
  <bookViews>
    <workbookView xWindow="0" yWindow="0" windowWidth="14040" windowHeight="8220" activeTab="3"/>
  </bookViews>
  <sheets>
    <sheet name="AuAg" sheetId="1" r:id="rId1"/>
    <sheet name="CuAg" sheetId="2" r:id="rId2"/>
    <sheet name="CuAu" sheetId="4" r:id="rId3"/>
    <sheet name="Pure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2" l="1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4" i="2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4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4" i="1"/>
  <c r="H18" i="1" l="1"/>
  <c r="H18" i="4" l="1"/>
  <c r="D19" i="4" l="1"/>
  <c r="G18" i="4"/>
  <c r="D18" i="4"/>
  <c r="G17" i="4"/>
  <c r="H17" i="4" s="1"/>
  <c r="D17" i="4"/>
  <c r="G16" i="4"/>
  <c r="D16" i="4"/>
  <c r="G15" i="4"/>
  <c r="D15" i="4"/>
  <c r="G14" i="4"/>
  <c r="D14" i="4"/>
  <c r="G13" i="4"/>
  <c r="D13" i="4"/>
  <c r="G12" i="4"/>
  <c r="D12" i="4"/>
  <c r="G11" i="4"/>
  <c r="D11" i="4"/>
  <c r="G10" i="4"/>
  <c r="D10" i="4"/>
  <c r="G9" i="4"/>
  <c r="H9" i="4" s="1"/>
  <c r="D9" i="4"/>
  <c r="G8" i="4"/>
  <c r="H8" i="4" s="1"/>
  <c r="D8" i="4"/>
  <c r="G7" i="4"/>
  <c r="D7" i="4"/>
  <c r="G6" i="4"/>
  <c r="D6" i="4"/>
  <c r="G5" i="4"/>
  <c r="H5" i="4" s="1"/>
  <c r="D5" i="4"/>
  <c r="G4" i="4"/>
  <c r="D4" i="4"/>
  <c r="G3" i="4"/>
  <c r="G2" i="4"/>
  <c r="H13" i="4" l="1"/>
  <c r="H6" i="4"/>
  <c r="H10" i="4"/>
  <c r="H14" i="4"/>
  <c r="H7" i="4"/>
  <c r="H11" i="4"/>
  <c r="H15" i="4"/>
  <c r="H4" i="4"/>
  <c r="H12" i="4"/>
  <c r="H16" i="4"/>
  <c r="J8" i="2"/>
  <c r="K8" i="2" s="1"/>
  <c r="J10" i="2"/>
  <c r="J15" i="2"/>
  <c r="J17" i="2"/>
  <c r="J18" i="2"/>
  <c r="F19" i="2"/>
  <c r="D19" i="2"/>
  <c r="F18" i="2"/>
  <c r="D18" i="2"/>
  <c r="F17" i="2"/>
  <c r="D17" i="2"/>
  <c r="F16" i="2"/>
  <c r="D16" i="2"/>
  <c r="F15" i="2"/>
  <c r="D15" i="2"/>
  <c r="F14" i="2"/>
  <c r="D14" i="2"/>
  <c r="F13" i="2"/>
  <c r="D13" i="2"/>
  <c r="J13" i="2" s="1"/>
  <c r="K13" i="2" s="1"/>
  <c r="F12" i="2"/>
  <c r="D12" i="2"/>
  <c r="J12" i="2" s="1"/>
  <c r="F11" i="2"/>
  <c r="D11" i="2"/>
  <c r="J11" i="2" s="1"/>
  <c r="K11" i="2" s="1"/>
  <c r="F10" i="2"/>
  <c r="D10" i="2"/>
  <c r="F9" i="2"/>
  <c r="D9" i="2"/>
  <c r="J9" i="2" s="1"/>
  <c r="F8" i="2"/>
  <c r="D8" i="2"/>
  <c r="F7" i="2"/>
  <c r="D7" i="2"/>
  <c r="F6" i="2"/>
  <c r="D6" i="2"/>
  <c r="F5" i="2"/>
  <c r="D5" i="2"/>
  <c r="J5" i="2" s="1"/>
  <c r="F4" i="2"/>
  <c r="D4" i="2"/>
  <c r="F3" i="2"/>
  <c r="F2" i="2"/>
  <c r="K17" i="2" l="1"/>
  <c r="J16" i="2"/>
  <c r="K16" i="2" s="1"/>
  <c r="J7" i="2"/>
  <c r="K7" i="2" s="1"/>
  <c r="J14" i="2"/>
  <c r="K14" i="2" s="1"/>
  <c r="K4" i="2"/>
  <c r="K15" i="2"/>
  <c r="J4" i="2"/>
  <c r="K9" i="2"/>
  <c r="K10" i="2"/>
  <c r="K18" i="2"/>
  <c r="J6" i="2"/>
  <c r="K6" i="2" s="1"/>
  <c r="K5" i="2"/>
  <c r="K12" i="2"/>
  <c r="J19" i="2"/>
  <c r="K19" i="2" s="1"/>
  <c r="G16" i="2"/>
  <c r="G17" i="2"/>
  <c r="G11" i="2"/>
  <c r="G4" i="2"/>
  <c r="G10" i="2"/>
  <c r="G19" i="2"/>
  <c r="G14" i="2"/>
  <c r="G18" i="2"/>
  <c r="G9" i="2"/>
  <c r="G15" i="2"/>
  <c r="G6" i="2"/>
  <c r="G12" i="2"/>
  <c r="G13" i="2"/>
  <c r="G7" i="2"/>
  <c r="J1" i="2" s="1"/>
  <c r="G5" i="2"/>
  <c r="G8" i="2"/>
  <c r="G19" i="1" l="1"/>
  <c r="H19" i="1" s="1"/>
  <c r="D19" i="1"/>
  <c r="G18" i="1"/>
  <c r="D18" i="1"/>
  <c r="G17" i="1"/>
  <c r="D17" i="1"/>
  <c r="G16" i="1"/>
  <c r="D16" i="1"/>
  <c r="G15" i="1"/>
  <c r="D15" i="1"/>
  <c r="G14" i="1"/>
  <c r="D14" i="1"/>
  <c r="G13" i="1"/>
  <c r="D13" i="1"/>
  <c r="G12" i="1"/>
  <c r="D12" i="1"/>
  <c r="G11" i="1"/>
  <c r="D11" i="1"/>
  <c r="G10" i="1"/>
  <c r="D10" i="1"/>
  <c r="G9" i="1"/>
  <c r="D9" i="1"/>
  <c r="G8" i="1"/>
  <c r="D8" i="1"/>
  <c r="G7" i="1"/>
  <c r="D7" i="1"/>
  <c r="G6" i="1"/>
  <c r="D6" i="1"/>
  <c r="G5" i="1"/>
  <c r="D5" i="1"/>
  <c r="G4" i="1"/>
  <c r="D4" i="1"/>
  <c r="G3" i="1"/>
  <c r="G2" i="1"/>
  <c r="H6" i="1" l="1"/>
  <c r="H7" i="1"/>
  <c r="H4" i="1"/>
  <c r="H8" i="1"/>
  <c r="H12" i="1"/>
  <c r="H16" i="1"/>
  <c r="H10" i="1"/>
  <c r="H14" i="1"/>
  <c r="H5" i="1"/>
  <c r="H9" i="1"/>
  <c r="H13" i="1"/>
  <c r="H17" i="1"/>
  <c r="H15" i="1"/>
  <c r="H11" i="1"/>
</calcChain>
</file>

<file path=xl/sharedStrings.xml><?xml version="1.0" encoding="utf-8"?>
<sst xmlns="http://schemas.openxmlformats.org/spreadsheetml/2006/main" count="158" uniqueCount="121">
  <si>
    <t>Name</t>
  </si>
  <si>
    <t># atoms</t>
  </si>
  <si>
    <t>#Ag</t>
  </si>
  <si>
    <t>Ecluster (hartree)</t>
  </si>
  <si>
    <t>Ecluster (ev)</t>
  </si>
  <si>
    <t>CE-DFT (ev)</t>
  </si>
  <si>
    <t>Ag</t>
  </si>
  <si>
    <t>68%,19</t>
  </si>
  <si>
    <t>42%,19</t>
  </si>
  <si>
    <t>70%,23</t>
  </si>
  <si>
    <t>43%,23</t>
  </si>
  <si>
    <t>62%,39</t>
  </si>
  <si>
    <t>44%,39</t>
  </si>
  <si>
    <t>60%,55</t>
  </si>
  <si>
    <t>44%,55</t>
  </si>
  <si>
    <t>57%,75</t>
  </si>
  <si>
    <t>41%,75</t>
  </si>
  <si>
    <t>61%,85</t>
  </si>
  <si>
    <t>41%,85</t>
  </si>
  <si>
    <t>60%,147</t>
  </si>
  <si>
    <t>33%,147</t>
  </si>
  <si>
    <t>58%,172</t>
  </si>
  <si>
    <t>34%,172</t>
  </si>
  <si>
    <t>Au6Ag13</t>
  </si>
  <si>
    <t>Au11Ag8</t>
  </si>
  <si>
    <t>Au7Ag16</t>
  </si>
  <si>
    <t>Au13Ag10</t>
  </si>
  <si>
    <t>Au15Ag24</t>
  </si>
  <si>
    <t>Au22Ag17</t>
  </si>
  <si>
    <t>Au22Ag33</t>
  </si>
  <si>
    <t>Au31Ag24</t>
  </si>
  <si>
    <t>Au32Ag43</t>
  </si>
  <si>
    <t>Au44Ag33</t>
  </si>
  <si>
    <t>Au33Ag52</t>
  </si>
  <si>
    <t>Au50Ag35</t>
  </si>
  <si>
    <t>Au59Ag88</t>
  </si>
  <si>
    <t>Au98Ag49</t>
  </si>
  <si>
    <t>Au73Ag99</t>
  </si>
  <si>
    <t>Au113Ag59</t>
  </si>
  <si>
    <t># Au</t>
  </si>
  <si>
    <t>Au</t>
  </si>
  <si>
    <t>model_tmk</t>
  </si>
  <si>
    <t>model_BE</t>
  </si>
  <si>
    <t># Cu</t>
  </si>
  <si>
    <t>Cu</t>
  </si>
  <si>
    <t>Cu6Ag13</t>
  </si>
  <si>
    <t>Cu11Ag8</t>
  </si>
  <si>
    <t>Cu7Ag16</t>
  </si>
  <si>
    <t>Cu13Ag10</t>
  </si>
  <si>
    <t>Cu15Ag24</t>
  </si>
  <si>
    <t>Cu22Ag17</t>
  </si>
  <si>
    <t>Cu22Ag33</t>
  </si>
  <si>
    <t>Cu31Ag24</t>
  </si>
  <si>
    <t>Cu32Ag43</t>
  </si>
  <si>
    <t>Cu44Ag33</t>
  </si>
  <si>
    <t>Cu33Ag52</t>
  </si>
  <si>
    <t>Cu50Ag35</t>
  </si>
  <si>
    <t>Cu59Ag88</t>
  </si>
  <si>
    <t>Cu98Ag49</t>
  </si>
  <si>
    <t>Cu73Ag99</t>
  </si>
  <si>
    <t>Cu113Ag59</t>
  </si>
  <si>
    <t>model_TMK (ev)</t>
  </si>
  <si>
    <t>model_radii</t>
  </si>
  <si>
    <t>model_radii_both</t>
  </si>
  <si>
    <t>Cu6Au13</t>
  </si>
  <si>
    <t>Cu11Au8</t>
  </si>
  <si>
    <t>Cu7Au16</t>
  </si>
  <si>
    <t>Cu13Au10</t>
  </si>
  <si>
    <t>Cu15Au24</t>
  </si>
  <si>
    <t>Cu22Au17</t>
  </si>
  <si>
    <t>Cu22Au33</t>
  </si>
  <si>
    <t>Cu31Au24</t>
  </si>
  <si>
    <t>Cu32Au43</t>
  </si>
  <si>
    <t>Cu44Au33</t>
  </si>
  <si>
    <t>Cu33Au52</t>
  </si>
  <si>
    <t>Cu50Au35</t>
  </si>
  <si>
    <t>Cu59Au88</t>
  </si>
  <si>
    <t>Cu98Au49</t>
  </si>
  <si>
    <t>Cu73Au99</t>
  </si>
  <si>
    <t>Cu113Au59</t>
  </si>
  <si>
    <t>#Au</t>
  </si>
  <si>
    <t>xCu =</t>
  </si>
  <si>
    <t>xAu =</t>
  </si>
  <si>
    <t>model_BE2</t>
  </si>
  <si>
    <t>model_correct</t>
  </si>
  <si>
    <t>tmk_correct</t>
  </si>
  <si>
    <t>TMK_correct</t>
  </si>
  <si>
    <t>model_BE_correct</t>
  </si>
  <si>
    <t>Au 19</t>
  </si>
  <si>
    <t>Au 23</t>
  </si>
  <si>
    <t>Au 39</t>
  </si>
  <si>
    <t>Au 55</t>
  </si>
  <si>
    <t>Au 75</t>
  </si>
  <si>
    <t>Au 85</t>
  </si>
  <si>
    <t>Au 147</t>
  </si>
  <si>
    <t>Au 172</t>
  </si>
  <si>
    <t>TMK-model</t>
  </si>
  <si>
    <t>Ag 19</t>
  </si>
  <si>
    <t>Ag 23</t>
  </si>
  <si>
    <t>Ag 39</t>
  </si>
  <si>
    <t>Ag 55</t>
  </si>
  <si>
    <t>Ag 75</t>
  </si>
  <si>
    <t>Ag 85</t>
  </si>
  <si>
    <t>Ag 147</t>
  </si>
  <si>
    <t>Ag 172</t>
  </si>
  <si>
    <t>Cu 19</t>
  </si>
  <si>
    <t>Cu 23</t>
  </si>
  <si>
    <t>Cu 39</t>
  </si>
  <si>
    <t>Cu 55</t>
  </si>
  <si>
    <t>Cu 75</t>
  </si>
  <si>
    <t>Cu 85</t>
  </si>
  <si>
    <t>Cu 147</t>
  </si>
  <si>
    <t>Cu 172</t>
  </si>
  <si>
    <t>Zr 19</t>
  </si>
  <si>
    <t>Zr 23</t>
  </si>
  <si>
    <t>Zr 39</t>
  </si>
  <si>
    <t>Zr 55</t>
  </si>
  <si>
    <t>Zr 75</t>
  </si>
  <si>
    <t>Zr 85</t>
  </si>
  <si>
    <t>Zr 147</t>
  </si>
  <si>
    <t>Zr 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</si>
</sst>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model_tmk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0032633420822397"/>
                  <c:y val="-5.92676436278798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AuAg!$H$4:$H$19</c:f>
              <c:numCache>
                <c:formatCode>General</c:formatCode>
                <c:ptCount val="16"/>
                <c:pt idx="0">
                  <c:v>-1.9016800425208777</c:v>
                </c:pt>
                <c:pt idx="1">
                  <c:v>-1.9971801823724633</c:v>
                </c:pt>
                <c:pt idx="2">
                  <c:v>-1.9768460035917561</c:v>
                </c:pt>
                <c:pt idx="3">
                  <c:v>-2.0913839227450017</c:v>
                </c:pt>
                <c:pt idx="4">
                  <c:v>-2.1381542762304515</c:v>
                </c:pt>
                <c:pt idx="5">
                  <c:v>-2.1941482470671567</c:v>
                </c:pt>
                <c:pt idx="6">
                  <c:v>-2.2430327719900314</c:v>
                </c:pt>
                <c:pt idx="7">
                  <c:v>-2.2898190786593742</c:v>
                </c:pt>
                <c:pt idx="8">
                  <c:v>-2.2739395148747521</c:v>
                </c:pt>
                <c:pt idx="9">
                  <c:v>-2.3478208742399391</c:v>
                </c:pt>
                <c:pt idx="10">
                  <c:v>-2.2857922289623223</c:v>
                </c:pt>
                <c:pt idx="11">
                  <c:v>-2.364477960890166</c:v>
                </c:pt>
                <c:pt idx="12">
                  <c:v>-2.3854781270979863</c:v>
                </c:pt>
                <c:pt idx="13">
                  <c:v>-2.4715574495811143</c:v>
                </c:pt>
                <c:pt idx="14">
                  <c:v>-2.36920241635397</c:v>
                </c:pt>
                <c:pt idx="15">
                  <c:v>-2.4607245335710739</c:v>
                </c:pt>
              </c:numCache>
            </c:numRef>
          </c:xVal>
          <c:yVal>
            <c:numRef>
              <c:f>AuAg!$J$4:$J$19</c:f>
              <c:numCache>
                <c:formatCode>General</c:formatCode>
                <c:ptCount val="16"/>
                <c:pt idx="0">
                  <c:v>-1.936506600821053</c:v>
                </c:pt>
                <c:pt idx="1">
                  <c:v>-2.0181838541000001</c:v>
                </c:pt>
                <c:pt idx="2">
                  <c:v>-1.9996159355269565</c:v>
                </c:pt>
                <c:pt idx="3">
                  <c:v>-2.0677118674017394</c:v>
                </c:pt>
                <c:pt idx="4">
                  <c:v>-2.1464905019282057</c:v>
                </c:pt>
                <c:pt idx="5">
                  <c:v>-2.1999852189743589</c:v>
                </c:pt>
                <c:pt idx="6">
                  <c:v>-2.2884257271781818</c:v>
                </c:pt>
                <c:pt idx="7">
                  <c:v>-2.3408593421920001</c:v>
                </c:pt>
                <c:pt idx="8">
                  <c:v>-2.2842119576352</c:v>
                </c:pt>
                <c:pt idx="9">
                  <c:v>-2.3407808471386669</c:v>
                </c:pt>
                <c:pt idx="10">
                  <c:v>-2.2712441314317648</c:v>
                </c:pt>
                <c:pt idx="11">
                  <c:v>-2.335798711028235</c:v>
                </c:pt>
                <c:pt idx="12">
                  <c:v>-2.4123606049774149</c:v>
                </c:pt>
                <c:pt idx="13">
                  <c:v>-2.5057820027782314</c:v>
                </c:pt>
                <c:pt idx="14">
                  <c:v>-2.3416658868444187</c:v>
                </c:pt>
                <c:pt idx="15">
                  <c:v>-2.4041151509300001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A7-4786-BBED-97E2E0E1F085}"/>
            </c:ext>
          </c:extLst>
        </c:ser>
        <c:ser>
          <c:idx val="1"/>
          <c:order val="1"/>
          <c:tx>
            <c:v>model_BE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3643744531933508"/>
                  <c:y val="-0.213701151939340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AuAg!$H$4:$H$19</c:f>
              <c:numCache>
                <c:formatCode>General</c:formatCode>
                <c:ptCount val="16"/>
                <c:pt idx="0">
                  <c:v>-1.9016800425208777</c:v>
                </c:pt>
                <c:pt idx="1">
                  <c:v>-1.9971801823724633</c:v>
                </c:pt>
                <c:pt idx="2">
                  <c:v>-1.9768460035917561</c:v>
                </c:pt>
                <c:pt idx="3">
                  <c:v>-2.0913839227450017</c:v>
                </c:pt>
                <c:pt idx="4">
                  <c:v>-2.1381542762304515</c:v>
                </c:pt>
                <c:pt idx="5">
                  <c:v>-2.1941482470671567</c:v>
                </c:pt>
                <c:pt idx="6">
                  <c:v>-2.2430327719900314</c:v>
                </c:pt>
                <c:pt idx="7">
                  <c:v>-2.2898190786593742</c:v>
                </c:pt>
                <c:pt idx="8">
                  <c:v>-2.2739395148747521</c:v>
                </c:pt>
                <c:pt idx="9">
                  <c:v>-2.3478208742399391</c:v>
                </c:pt>
                <c:pt idx="10">
                  <c:v>-2.2857922289623223</c:v>
                </c:pt>
                <c:pt idx="11">
                  <c:v>-2.364477960890166</c:v>
                </c:pt>
                <c:pt idx="12">
                  <c:v>-2.3854781270979863</c:v>
                </c:pt>
                <c:pt idx="13">
                  <c:v>-2.4715574495811143</c:v>
                </c:pt>
                <c:pt idx="14">
                  <c:v>-2.36920241635397</c:v>
                </c:pt>
                <c:pt idx="15">
                  <c:v>-2.4607245335710739</c:v>
                </c:pt>
              </c:numCache>
            </c:numRef>
          </c:xVal>
          <c:yVal>
            <c:numRef>
              <c:f>AuAg!$L$4:$L$19</c:f>
              <c:numCache>
                <c:formatCode>General</c:formatCode>
                <c:ptCount val="16"/>
                <c:pt idx="0">
                  <c:v>-1.9521011642315791</c:v>
                </c:pt>
                <c:pt idx="1">
                  <c:v>-2.0220155287473687</c:v>
                </c:pt>
                <c:pt idx="2">
                  <c:v>-2.0098200826747825</c:v>
                </c:pt>
                <c:pt idx="3">
                  <c:v>-2.0838803193286957</c:v>
                </c:pt>
                <c:pt idx="4">
                  <c:v>-2.167951159230769</c:v>
                </c:pt>
                <c:pt idx="5">
                  <c:v>-2.2226093322769227</c:v>
                </c:pt>
                <c:pt idx="6">
                  <c:v>-2.30848004464</c:v>
                </c:pt>
                <c:pt idx="7">
                  <c:v>-2.360796713458909</c:v>
                </c:pt>
                <c:pt idx="8">
                  <c:v>-2.2998824800293334</c:v>
                </c:pt>
                <c:pt idx="9">
                  <c:v>-2.3651157916976002</c:v>
                </c:pt>
                <c:pt idx="10">
                  <c:v>-2.2933987053261173</c:v>
                </c:pt>
                <c:pt idx="11">
                  <c:v>-2.3569722403171767</c:v>
                </c:pt>
                <c:pt idx="12">
                  <c:v>-2.4355385219142858</c:v>
                </c:pt>
                <c:pt idx="13">
                  <c:v>-2.5262148371096598</c:v>
                </c:pt>
                <c:pt idx="14">
                  <c:v>-2.3651117685723255</c:v>
                </c:pt>
                <c:pt idx="15">
                  <c:v>-2.4283901866600002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A7-4786-BBED-97E2E0E1F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32176"/>
        <c:axId val="393398096"/>
      </c:scatterChart>
      <c:valAx>
        <c:axId val="193532176"/>
        <c:scaling>
          <c:orientation val="maxMin"/>
          <c:max val="-1.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98096"/>
        <c:crosses val="autoZero"/>
        <c:crossBetween val="midCat"/>
      </c:valAx>
      <c:valAx>
        <c:axId val="393398096"/>
        <c:scaling>
          <c:orientation val="maxMin"/>
          <c:max val="-1.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3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CuAg Alloy</a:t>
            </a:r>
          </a:p>
        </c:rich>
      </c:tx>
      <c:layout>
        <c:manualLayout>
          <c:xMode val="edge"/>
          <c:yMode val="edge"/>
          <c:x val="0.38591808156835289"/>
          <c:y val="3.68932380833120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0903324584427E-2"/>
          <c:y val="0.14670906078750737"/>
          <c:w val="0.63292715125609156"/>
          <c:h val="0.73755030686192358"/>
        </c:manualLayout>
      </c:layout>
      <c:scatterChart>
        <c:scatterStyle val="lineMarker"/>
        <c:varyColors val="0"/>
        <c:ser>
          <c:idx val="0"/>
          <c:order val="0"/>
          <c:tx>
            <c:v>model_TMK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3625212731688159"/>
                  <c:y val="-0.482286464460485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CuAg!$G$4:$G$19</c:f>
              <c:numCache>
                <c:formatCode>General</c:formatCode>
                <c:ptCount val="16"/>
                <c:pt idx="0">
                  <c:v>-1.9504390303422712</c:v>
                </c:pt>
                <c:pt idx="1">
                  <c:v>-2.1581329240442231</c:v>
                </c:pt>
                <c:pt idx="2">
                  <c:v>-2.0065182722164141</c:v>
                </c:pt>
                <c:pt idx="3">
                  <c:v>-2.1675883006162464</c:v>
                </c:pt>
                <c:pt idx="4">
                  <c:v>-2.21024872210229</c:v>
                </c:pt>
                <c:pt idx="5">
                  <c:v>-2.3355668407867856</c:v>
                </c:pt>
                <c:pt idx="6">
                  <c:v>-2.3295777799623796</c:v>
                </c:pt>
                <c:pt idx="7">
                  <c:v>-2.4761950332129015</c:v>
                </c:pt>
                <c:pt idx="8">
                  <c:v>-2.3692052271122037</c:v>
                </c:pt>
                <c:pt idx="9">
                  <c:v>-2.4844232541276141</c:v>
                </c:pt>
                <c:pt idx="10">
                  <c:v>-2.3381275843400919</c:v>
                </c:pt>
                <c:pt idx="11">
                  <c:v>-2.4956734972665267</c:v>
                </c:pt>
                <c:pt idx="12">
                  <c:v>-2.4419016229033512</c:v>
                </c:pt>
                <c:pt idx="13">
                  <c:v>-2.6891279127068666</c:v>
                </c:pt>
                <c:pt idx="14">
                  <c:v>-2.4442873681852455</c:v>
                </c:pt>
                <c:pt idx="15">
                  <c:v>-2.6349767633501595</c:v>
                </c:pt>
              </c:numCache>
            </c:numRef>
          </c:xVal>
          <c:yVal>
            <c:numRef>
              <c:f>CuAg!$I$4:$I$19</c:f>
              <c:numCache>
                <c:formatCode>General</c:formatCode>
                <c:ptCount val="16"/>
                <c:pt idx="0">
                  <c:v>-2.0688450866947368</c:v>
                </c:pt>
                <c:pt idx="1">
                  <c:v>-2.2598205495578951</c:v>
                </c:pt>
                <c:pt idx="2">
                  <c:v>-2.1313452722504347</c:v>
                </c:pt>
                <c:pt idx="3">
                  <c:v>-2.297345177081739</c:v>
                </c:pt>
                <c:pt idx="4">
                  <c:v>-2.3236012394666665</c:v>
                </c:pt>
                <c:pt idx="5">
                  <c:v>-2.4464955837641025</c:v>
                </c:pt>
                <c:pt idx="6">
                  <c:v>-2.477657063728</c:v>
                </c:pt>
                <c:pt idx="7">
                  <c:v>-2.6061995711869086</c:v>
                </c:pt>
                <c:pt idx="8">
                  <c:v>-2.4981876220943997</c:v>
                </c:pt>
                <c:pt idx="9">
                  <c:v>-2.6133841818314667</c:v>
                </c:pt>
                <c:pt idx="10">
                  <c:v>-2.4522924759804705</c:v>
                </c:pt>
                <c:pt idx="11">
                  <c:v>-2.614682888106588</c:v>
                </c:pt>
                <c:pt idx="12">
                  <c:v>-2.6055293178634016</c:v>
                </c:pt>
                <c:pt idx="13">
                  <c:v>-2.8357404091197282</c:v>
                </c:pt>
                <c:pt idx="14">
                  <c:v>-2.5619979314781394</c:v>
                </c:pt>
                <c:pt idx="15">
                  <c:v>-2.7402499143204651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7-4CE9-AFD4-A59F8C331135}"/>
            </c:ext>
          </c:extLst>
        </c:ser>
        <c:ser>
          <c:idx val="3"/>
          <c:order val="1"/>
          <c:tx>
            <c:v>model_BE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dash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4280804443650042"/>
                  <c:y val="-0.295191655263026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CuAg!$G$4:$G$19</c:f>
              <c:numCache>
                <c:formatCode>General</c:formatCode>
                <c:ptCount val="16"/>
                <c:pt idx="0">
                  <c:v>-1.9504390303422712</c:v>
                </c:pt>
                <c:pt idx="1">
                  <c:v>-2.1581329240442231</c:v>
                </c:pt>
                <c:pt idx="2">
                  <c:v>-2.0065182722164141</c:v>
                </c:pt>
                <c:pt idx="3">
                  <c:v>-2.1675883006162464</c:v>
                </c:pt>
                <c:pt idx="4">
                  <c:v>-2.21024872210229</c:v>
                </c:pt>
                <c:pt idx="5">
                  <c:v>-2.3355668407867856</c:v>
                </c:pt>
                <c:pt idx="6">
                  <c:v>-2.3295777799623796</c:v>
                </c:pt>
                <c:pt idx="7">
                  <c:v>-2.4761950332129015</c:v>
                </c:pt>
                <c:pt idx="8">
                  <c:v>-2.3692052271122037</c:v>
                </c:pt>
                <c:pt idx="9">
                  <c:v>-2.4844232541276141</c:v>
                </c:pt>
                <c:pt idx="10">
                  <c:v>-2.3381275843400919</c:v>
                </c:pt>
                <c:pt idx="11">
                  <c:v>-2.4956734972665267</c:v>
                </c:pt>
                <c:pt idx="12">
                  <c:v>-2.4419016229033512</c:v>
                </c:pt>
                <c:pt idx="13">
                  <c:v>-2.6891279127068666</c:v>
                </c:pt>
                <c:pt idx="14">
                  <c:v>-2.4442873681852455</c:v>
                </c:pt>
                <c:pt idx="15">
                  <c:v>-2.6349767633501595</c:v>
                </c:pt>
              </c:numCache>
            </c:numRef>
          </c:xVal>
          <c:yVal>
            <c:numRef>
              <c:f>CuAg!$M$4:$M$19</c:f>
              <c:numCache>
                <c:formatCode>General</c:formatCode>
                <c:ptCount val="16"/>
                <c:pt idx="0">
                  <c:v>-2.0131045028210526</c:v>
                </c:pt>
                <c:pt idx="1">
                  <c:v>-2.2160365042105266</c:v>
                </c:pt>
                <c:pt idx="2">
                  <c:v>-2.1105467358260874</c:v>
                </c:pt>
                <c:pt idx="3">
                  <c:v>-2.2151344326678259</c:v>
                </c:pt>
                <c:pt idx="4">
                  <c:v>-2.2336625869333333</c:v>
                </c:pt>
                <c:pt idx="5">
                  <c:v>-2.3721429057025638</c:v>
                </c:pt>
                <c:pt idx="6">
                  <c:v>-2.4013193630923637</c:v>
                </c:pt>
                <c:pt idx="7">
                  <c:v>-2.5317612203112727</c:v>
                </c:pt>
                <c:pt idx="8">
                  <c:v>-2.416240117586133</c:v>
                </c:pt>
                <c:pt idx="9">
                  <c:v>-2.5077168676544002</c:v>
                </c:pt>
                <c:pt idx="10">
                  <c:v>-2.3772745882807063</c:v>
                </c:pt>
                <c:pt idx="11">
                  <c:v>-2.5177627363174118</c:v>
                </c:pt>
                <c:pt idx="12">
                  <c:v>-2.5126583379423129</c:v>
                </c:pt>
                <c:pt idx="13">
                  <c:v>-2.7604817787303402</c:v>
                </c:pt>
                <c:pt idx="14">
                  <c:v>-2.4433602866349418</c:v>
                </c:pt>
                <c:pt idx="15">
                  <c:v>-2.6245617393359884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427-4CE9-AFD4-A59F8C331135}"/>
            </c:ext>
          </c:extLst>
        </c:ser>
        <c:ser>
          <c:idx val="4"/>
          <c:order val="2"/>
          <c:tx>
            <c:v>y=x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57676580171715108"/>
                  <c:y val="-0.494258300135511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CuAg!$P$4:$P$5</c:f>
              <c:numCache>
                <c:formatCode>General</c:formatCode>
                <c:ptCount val="2"/>
                <c:pt idx="0">
                  <c:v>-1.9</c:v>
                </c:pt>
                <c:pt idx="1">
                  <c:v>-2.9</c:v>
                </c:pt>
              </c:numCache>
            </c:numRef>
          </c:xVal>
          <c:yVal>
            <c:numRef>
              <c:f>CuAg!$Q$4:$Q$5</c:f>
              <c:numCache>
                <c:formatCode>General</c:formatCode>
                <c:ptCount val="2"/>
                <c:pt idx="0">
                  <c:v>-1.9</c:v>
                </c:pt>
                <c:pt idx="1">
                  <c:v>-2.9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427-4CE9-AFD4-A59F8C331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02416"/>
        <c:axId val="200986848"/>
      </c:scatterChart>
      <c:valAx>
        <c:axId val="200502416"/>
        <c:scaling>
          <c:orientation val="maxMin"/>
          <c:max val="-1.9"/>
          <c:min val="-2.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CE-DFT (eV)</a:t>
                </a:r>
              </a:p>
            </c:rich>
          </c:tx>
          <c:layout>
            <c:manualLayout>
              <c:xMode val="edge"/>
              <c:yMode val="edge"/>
              <c:x val="0.34718197623877139"/>
              <c:y val="0.926342613544710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86848"/>
        <c:crosses val="autoZero"/>
        <c:crossBetween val="midCat"/>
      </c:valAx>
      <c:valAx>
        <c:axId val="200986848"/>
        <c:scaling>
          <c:orientation val="maxMin"/>
          <c:max val="-1.9"/>
          <c:min val="-2.9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CE-model (eV)</a:t>
                </a:r>
              </a:p>
            </c:rich>
          </c:tx>
          <c:layout>
            <c:manualLayout>
              <c:xMode val="edge"/>
              <c:yMode val="edge"/>
              <c:x val="7.7637795275590643E-3"/>
              <c:y val="0.354768518518518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0241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217610623427273"/>
          <c:y val="0.18628131161024228"/>
          <c:w val="0.29782381182824957"/>
          <c:h val="0.46032832604151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CuAu Alloy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270778652668412E-2"/>
          <c:y val="0.16582320728427466"/>
          <c:w val="0.56568678915135606"/>
          <c:h val="0.73952658695440843"/>
        </c:manualLayout>
      </c:layout>
      <c:scatterChart>
        <c:scatterStyle val="lineMarker"/>
        <c:varyColors val="0"/>
        <c:ser>
          <c:idx val="0"/>
          <c:order val="0"/>
          <c:tx>
            <c:v>model_tmk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146937882764652"/>
                  <c:y val="-0.113233449985418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CuAu!$H$4:$H$15</c:f>
              <c:numCache>
                <c:formatCode>General</c:formatCode>
                <c:ptCount val="12"/>
                <c:pt idx="0">
                  <c:v>-2.2751395092498954</c:v>
                </c:pt>
                <c:pt idx="1">
                  <c:v>-2.4088129817692359</c:v>
                </c:pt>
                <c:pt idx="2">
                  <c:v>-2.3633056937852297</c:v>
                </c:pt>
                <c:pt idx="3">
                  <c:v>-2.449676215527965</c:v>
                </c:pt>
                <c:pt idx="4">
                  <c:v>-2.5209662134787858</c:v>
                </c:pt>
                <c:pt idx="5">
                  <c:v>-2.5768052194387283</c:v>
                </c:pt>
                <c:pt idx="6">
                  <c:v>-2.6302394997358944</c:v>
                </c:pt>
                <c:pt idx="7">
                  <c:v>-2.7268362116122842</c:v>
                </c:pt>
                <c:pt idx="8">
                  <c:v>-2.6635548367578306</c:v>
                </c:pt>
                <c:pt idx="9">
                  <c:v>-2.7360189852630721</c:v>
                </c:pt>
                <c:pt idx="10">
                  <c:v>-2.6583791885025088</c:v>
                </c:pt>
                <c:pt idx="11">
                  <c:v>-2.7450312711877118</c:v>
                </c:pt>
              </c:numCache>
            </c:numRef>
          </c:xVal>
          <c:yVal>
            <c:numRef>
              <c:f>CuAu!$I$4:$I$15</c:f>
              <c:numCache>
                <c:formatCode>General</c:formatCode>
                <c:ptCount val="12"/>
                <c:pt idx="0">
                  <c:v>-2.07328576411</c:v>
                </c:pt>
                <c:pt idx="1">
                  <c:v>-2.2494783023</c:v>
                </c:pt>
                <c:pt idx="2">
                  <c:v>-2.1863864585899999</c:v>
                </c:pt>
                <c:pt idx="3">
                  <c:v>-2.2498812785800002</c:v>
                </c:pt>
                <c:pt idx="4">
                  <c:v>-2.3909492347399999</c:v>
                </c:pt>
                <c:pt idx="5">
                  <c:v>-2.48518867709</c:v>
                </c:pt>
                <c:pt idx="6">
                  <c:v>-2.5773906638900002</c:v>
                </c:pt>
                <c:pt idx="7">
                  <c:v>-2.69434929611</c:v>
                </c:pt>
                <c:pt idx="8">
                  <c:v>-2.5945228709400001</c:v>
                </c:pt>
                <c:pt idx="9">
                  <c:v>-2.56883501096</c:v>
                </c:pt>
                <c:pt idx="10">
                  <c:v>-2.4916505439300001</c:v>
                </c:pt>
                <c:pt idx="11">
                  <c:v>-2.6228190712899999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00-47EF-9999-549946E5111D}"/>
            </c:ext>
          </c:extLst>
        </c:ser>
        <c:ser>
          <c:idx val="1"/>
          <c:order val="1"/>
          <c:tx>
            <c:v>model_BE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9906649168853893"/>
                  <c:y val="-0.4208869203849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CuAu!$H$4:$H$15</c:f>
              <c:numCache>
                <c:formatCode>General</c:formatCode>
                <c:ptCount val="12"/>
                <c:pt idx="0">
                  <c:v>-2.2751395092498954</c:v>
                </c:pt>
                <c:pt idx="1">
                  <c:v>-2.4088129817692359</c:v>
                </c:pt>
                <c:pt idx="2">
                  <c:v>-2.3633056937852297</c:v>
                </c:pt>
                <c:pt idx="3">
                  <c:v>-2.449676215527965</c:v>
                </c:pt>
                <c:pt idx="4">
                  <c:v>-2.5209662134787858</c:v>
                </c:pt>
                <c:pt idx="5">
                  <c:v>-2.5768052194387283</c:v>
                </c:pt>
                <c:pt idx="6">
                  <c:v>-2.6302394997358944</c:v>
                </c:pt>
                <c:pt idx="7">
                  <c:v>-2.7268362116122842</c:v>
                </c:pt>
                <c:pt idx="8">
                  <c:v>-2.6635548367578306</c:v>
                </c:pt>
                <c:pt idx="9">
                  <c:v>-2.7360189852630721</c:v>
                </c:pt>
                <c:pt idx="10">
                  <c:v>-2.6583791885025088</c:v>
                </c:pt>
                <c:pt idx="11">
                  <c:v>-2.7450312711877118</c:v>
                </c:pt>
              </c:numCache>
            </c:numRef>
          </c:xVal>
          <c:yVal>
            <c:numRef>
              <c:f>CuAu!$J$4:$J$15</c:f>
              <c:numCache>
                <c:formatCode>General</c:formatCode>
                <c:ptCount val="12"/>
                <c:pt idx="0">
                  <c:v>-2.16537681846</c:v>
                </c:pt>
                <c:pt idx="1">
                  <c:v>-2.33104347501</c:v>
                </c:pt>
                <c:pt idx="2">
                  <c:v>-2.22660279767</c:v>
                </c:pt>
                <c:pt idx="3">
                  <c:v>-2.2956644831599999</c:v>
                </c:pt>
                <c:pt idx="4">
                  <c:v>-2.5148565219000001</c:v>
                </c:pt>
                <c:pt idx="5">
                  <c:v>-2.6699241930299999</c:v>
                </c:pt>
                <c:pt idx="6">
                  <c:v>-2.7275886460200001</c:v>
                </c:pt>
                <c:pt idx="7">
                  <c:v>-2.8356224838799999</c:v>
                </c:pt>
                <c:pt idx="8">
                  <c:v>-2.69572769543</c:v>
                </c:pt>
                <c:pt idx="9">
                  <c:v>-2.7084021119899999</c:v>
                </c:pt>
                <c:pt idx="10">
                  <c:v>-2.7719696044400002</c:v>
                </c:pt>
                <c:pt idx="11">
                  <c:v>-2.7400629413500002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00-47EF-9999-549946E5111D}"/>
            </c:ext>
          </c:extLst>
        </c:ser>
        <c:ser>
          <c:idx val="2"/>
          <c:order val="2"/>
          <c:tx>
            <c:v>y=x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51111111111111107"/>
                  <c:y val="-0.580370370370370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CuAu!$L$4:$L$5</c:f>
              <c:numCache>
                <c:formatCode>General</c:formatCode>
                <c:ptCount val="2"/>
                <c:pt idx="0">
                  <c:v>-2</c:v>
                </c:pt>
                <c:pt idx="1">
                  <c:v>-3</c:v>
                </c:pt>
              </c:numCache>
            </c:numRef>
          </c:xVal>
          <c:yVal>
            <c:numRef>
              <c:f>CuAu!$M$4:$M$5</c:f>
              <c:numCache>
                <c:formatCode>General</c:formatCode>
                <c:ptCount val="2"/>
                <c:pt idx="0">
                  <c:v>-2</c:v>
                </c:pt>
                <c:pt idx="1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100-47EF-9999-549946E5111D}"/>
            </c:ext>
          </c:extLst>
        </c:ser>
        <c:ser>
          <c:idx val="3"/>
          <c:order val="3"/>
          <c:tx>
            <c:v>model_BE2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0129461942257217"/>
                  <c:y val="-0.220638346132659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CuAu!$H$4:$H$15</c:f>
              <c:numCache>
                <c:formatCode>General</c:formatCode>
                <c:ptCount val="12"/>
                <c:pt idx="0">
                  <c:v>-2.2751395092498954</c:v>
                </c:pt>
                <c:pt idx="1">
                  <c:v>-2.4088129817692359</c:v>
                </c:pt>
                <c:pt idx="2">
                  <c:v>-2.3633056937852297</c:v>
                </c:pt>
                <c:pt idx="3">
                  <c:v>-2.449676215527965</c:v>
                </c:pt>
                <c:pt idx="4">
                  <c:v>-2.5209662134787858</c:v>
                </c:pt>
                <c:pt idx="5">
                  <c:v>-2.5768052194387283</c:v>
                </c:pt>
                <c:pt idx="6">
                  <c:v>-2.6302394997358944</c:v>
                </c:pt>
                <c:pt idx="7">
                  <c:v>-2.7268362116122842</c:v>
                </c:pt>
                <c:pt idx="8">
                  <c:v>-2.6635548367578306</c:v>
                </c:pt>
                <c:pt idx="9">
                  <c:v>-2.7360189852630721</c:v>
                </c:pt>
                <c:pt idx="10">
                  <c:v>-2.6583791885025088</c:v>
                </c:pt>
                <c:pt idx="11">
                  <c:v>-2.7450312711877118</c:v>
                </c:pt>
              </c:numCache>
            </c:numRef>
          </c:xVal>
          <c:yVal>
            <c:numRef>
              <c:f>CuAu!$K$4:$K$15</c:f>
              <c:numCache>
                <c:formatCode>General</c:formatCode>
                <c:ptCount val="12"/>
                <c:pt idx="0">
                  <c:v>-2.1502137230699998</c:v>
                </c:pt>
                <c:pt idx="1">
                  <c:v>-2.3236505923699999</c:v>
                </c:pt>
                <c:pt idx="2">
                  <c:v>-2.2159513819800001</c:v>
                </c:pt>
                <c:pt idx="3">
                  <c:v>-2.2835386667700002</c:v>
                </c:pt>
                <c:pt idx="4">
                  <c:v>-2.4822393063099999</c:v>
                </c:pt>
                <c:pt idx="5">
                  <c:v>-2.63087664202</c:v>
                </c:pt>
                <c:pt idx="6">
                  <c:v>-2.6911527227800001</c:v>
                </c:pt>
                <c:pt idx="7">
                  <c:v>-2.7982058645899999</c:v>
                </c:pt>
                <c:pt idx="8">
                  <c:v>-2.66804349433</c:v>
                </c:pt>
                <c:pt idx="9">
                  <c:v>-2.67850349761</c:v>
                </c:pt>
                <c:pt idx="10">
                  <c:v>-2.66223599931</c:v>
                </c:pt>
                <c:pt idx="11">
                  <c:v>-2.7392733084900001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3A-447C-8D13-06C901D7C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85856"/>
        <c:axId val="321879808"/>
      </c:scatterChart>
      <c:valAx>
        <c:axId val="206885856"/>
        <c:scaling>
          <c:orientation val="maxMin"/>
          <c:max val="-2"/>
          <c:min val="-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CE- DFT (eV)</a:t>
                </a:r>
              </a:p>
            </c:rich>
          </c:tx>
          <c:layout>
            <c:manualLayout>
              <c:xMode val="edge"/>
              <c:yMode val="edge"/>
              <c:x val="0.29526684164479439"/>
              <c:y val="0.926296296296296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879808"/>
        <c:crosses val="autoZero"/>
        <c:crossBetween val="midCat"/>
      </c:valAx>
      <c:valAx>
        <c:axId val="321879808"/>
        <c:scaling>
          <c:orientation val="maxMin"/>
          <c:max val="-2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CE-Model (eV)</a:t>
                </a:r>
              </a:p>
            </c:rich>
          </c:tx>
          <c:layout>
            <c:manualLayout>
              <c:xMode val="edge"/>
              <c:yMode val="edge"/>
              <c:x val="2.3068678915135546E-2"/>
              <c:y val="0.399022714753248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8585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1174978127734034"/>
                  <c:y val="-0.152368766404199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Pure!$C$30:$C$37</c:f>
              <c:numCache>
                <c:formatCode>General</c:formatCode>
                <c:ptCount val="8"/>
                <c:pt idx="0">
                  <c:v>-5.448790685494858</c:v>
                </c:pt>
                <c:pt idx="1">
                  <c:v>-5.6096324762085876</c:v>
                </c:pt>
                <c:pt idx="2">
                  <c:v>-5.9221328048821675</c:v>
                </c:pt>
                <c:pt idx="3">
                  <c:v>-6.1237128263275897</c:v>
                </c:pt>
                <c:pt idx="4">
                  <c:v>-6.2088432789332</c:v>
                </c:pt>
                <c:pt idx="5">
                  <c:v>-6.1438987376000593</c:v>
                </c:pt>
                <c:pt idx="6">
                  <c:v>-6.3809674161852206</c:v>
                </c:pt>
                <c:pt idx="7">
                  <c:v>-6.3229054519722201</c:v>
                </c:pt>
              </c:numCache>
            </c:numRef>
          </c:xVal>
          <c:yVal>
            <c:numRef>
              <c:f>Pure!$D$30:$D$37</c:f>
              <c:numCache>
                <c:formatCode>General</c:formatCode>
                <c:ptCount val="8"/>
                <c:pt idx="0">
                  <c:v>-5.1972645682899996</c:v>
                </c:pt>
                <c:pt idx="1">
                  <c:v>-5.3556831146499997</c:v>
                </c:pt>
                <c:pt idx="2">
                  <c:v>-5.69810850008</c:v>
                </c:pt>
                <c:pt idx="3">
                  <c:v>-6.0570943540800002</c:v>
                </c:pt>
                <c:pt idx="4">
                  <c:v>-6.0293704017599996</c:v>
                </c:pt>
                <c:pt idx="5">
                  <c:v>-6.0301494367200004</c:v>
                </c:pt>
                <c:pt idx="6">
                  <c:v>-6.3973329725800001</c:v>
                </c:pt>
                <c:pt idx="7">
                  <c:v>-6.1154825222199998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65-465D-9839-FFA2F9144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850064"/>
        <c:axId val="358179120"/>
      </c:scatterChart>
      <c:valAx>
        <c:axId val="31685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179120"/>
        <c:crosses val="autoZero"/>
        <c:crossBetween val="midCat"/>
      </c:valAx>
      <c:valAx>
        <c:axId val="35817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85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21</xdr:row>
      <xdr:rowOff>95250</xdr:rowOff>
    </xdr:from>
    <xdr:to>
      <xdr:col>9</xdr:col>
      <xdr:colOff>790575</xdr:colOff>
      <xdr:row>35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B1BAE7-A3B1-49B1-990E-B1F6514C7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171449</xdr:colOff>
      <xdr:row>15</xdr:row>
      <xdr:rowOff>87773</xdr:rowOff>
    </xdr:from>
    <xdr:to>
      <xdr:col>11</xdr:col>
      <xdr:colOff>371475</xdr:colOff>
      <xdr:row>39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9EC050-9FD4-49F7-9DD2-4BF5FDE64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19</xdr:row>
      <xdr:rowOff>95250</xdr:rowOff>
    </xdr:from>
    <xdr:to>
      <xdr:col>7</xdr:col>
      <xdr:colOff>85725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A6BC0C-1277-482A-9FE6-B5ADD6837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</xdr:colOff>
      <xdr:row>12</xdr:row>
      <xdr:rowOff>76200</xdr:rowOff>
    </xdr:from>
    <xdr:to>
      <xdr:col>8</xdr:col>
      <xdr:colOff>471487</xdr:colOff>
      <xdr:row>26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1B2549-5D8F-4043-907A-C739F3A75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L19" sqref="L19"/>
    </sheetView>
  </sheetViews>
  <sheetFormatPr defaultRowHeight="15" x14ac:dyDescent="0.25"/>
  <cols>
    <col min="1" max="1" width="10.5703125" bestFit="1" customWidth="1"/>
    <col min="6" max="6" width="16.5703125" bestFit="1" customWidth="1"/>
    <col min="7" max="9" width="12.7109375" bestFit="1" customWidth="1"/>
    <col min="10" max="10" width="12.7109375" customWidth="1"/>
    <col min="11" max="11" width="12.7109375" bestFit="1" customWidth="1"/>
    <col min="12" max="12" width="14" bestFit="1" customWidth="1"/>
  </cols>
  <sheetData>
    <row r="1" spans="1:14" x14ac:dyDescent="0.25">
      <c r="A1" t="s">
        <v>0</v>
      </c>
      <c r="B1" t="s">
        <v>1</v>
      </c>
      <c r="C1" t="s">
        <v>39</v>
      </c>
      <c r="D1" t="s">
        <v>2</v>
      </c>
      <c r="F1" t="s">
        <v>3</v>
      </c>
      <c r="G1" t="s">
        <v>4</v>
      </c>
      <c r="H1" s="1" t="s">
        <v>5</v>
      </c>
      <c r="I1" t="s">
        <v>41</v>
      </c>
      <c r="J1" t="s">
        <v>85</v>
      </c>
      <c r="K1" s="2" t="s">
        <v>42</v>
      </c>
      <c r="L1" s="2" t="s">
        <v>84</v>
      </c>
    </row>
    <row r="2" spans="1:14" x14ac:dyDescent="0.25">
      <c r="A2" t="s">
        <v>40</v>
      </c>
      <c r="B2">
        <v>1</v>
      </c>
      <c r="F2">
        <v>-33.144346234703299</v>
      </c>
      <c r="G2">
        <f>F2*27.2114</f>
        <v>-901.90406313100539</v>
      </c>
      <c r="H2" s="1"/>
      <c r="K2" s="2"/>
      <c r="L2" s="2"/>
    </row>
    <row r="3" spans="1:14" x14ac:dyDescent="0.25">
      <c r="A3" t="s">
        <v>6</v>
      </c>
      <c r="B3">
        <v>1</v>
      </c>
      <c r="F3">
        <v>-36.936487079527502</v>
      </c>
      <c r="G3">
        <f>27.2114*F3</f>
        <v>-1005.0935245158547</v>
      </c>
      <c r="H3" s="1"/>
      <c r="K3" s="2"/>
      <c r="L3" s="2"/>
      <c r="M3">
        <v>-1.5</v>
      </c>
      <c r="N3">
        <v>-1.5</v>
      </c>
    </row>
    <row r="4" spans="1:14" x14ac:dyDescent="0.25">
      <c r="A4" t="s">
        <v>23</v>
      </c>
      <c r="B4">
        <v>19</v>
      </c>
      <c r="C4">
        <v>6</v>
      </c>
      <c r="D4">
        <f>B4-C4</f>
        <v>13</v>
      </c>
      <c r="E4" t="s">
        <v>7</v>
      </c>
      <c r="F4">
        <v>-680.36823236952296</v>
      </c>
      <c r="G4">
        <f>27.2114*F4</f>
        <v>-18513.772118300039</v>
      </c>
      <c r="H4" s="1">
        <f t="shared" ref="H4:H6" si="0">(G4-(C4*$G$2 + D4*$G$3))/B4</f>
        <v>-1.9016800425208777</v>
      </c>
      <c r="I4">
        <v>-1.8396812707800001</v>
      </c>
      <c r="J4">
        <f>I4*(B4+1)/B4</f>
        <v>-1.936506600821053</v>
      </c>
      <c r="K4" s="2">
        <v>-1.85449610602</v>
      </c>
      <c r="L4" s="2">
        <f>K4*(B4+1)/B4</f>
        <v>-1.9521011642315791</v>
      </c>
      <c r="M4">
        <v>-3</v>
      </c>
      <c r="N4">
        <v>-3</v>
      </c>
    </row>
    <row r="5" spans="1:14" x14ac:dyDescent="0.25">
      <c r="A5" t="s">
        <v>24</v>
      </c>
      <c r="B5">
        <v>19</v>
      </c>
      <c r="C5">
        <v>11</v>
      </c>
      <c r="D5">
        <f t="shared" ref="D5:D19" si="1">B5-C5</f>
        <v>8</v>
      </c>
      <c r="E5" t="s">
        <v>8</v>
      </c>
      <c r="F5">
        <v>-661.474209854435</v>
      </c>
      <c r="G5">
        <f>27.2114*F5</f>
        <v>-17999.639314032975</v>
      </c>
      <c r="H5" s="1">
        <f t="shared" si="0"/>
        <v>-1.9971801823724633</v>
      </c>
      <c r="J5">
        <v>-2.0181838541000001</v>
      </c>
      <c r="K5" s="2">
        <v>-1.9209147523100001</v>
      </c>
      <c r="L5" s="2">
        <f t="shared" ref="L5:L18" si="2">K5*(B5+1)/B5</f>
        <v>-2.0220155287473687</v>
      </c>
    </row>
    <row r="6" spans="1:14" x14ac:dyDescent="0.25">
      <c r="A6" t="s">
        <v>25</v>
      </c>
      <c r="B6">
        <v>23</v>
      </c>
      <c r="C6">
        <v>7</v>
      </c>
      <c r="D6">
        <f t="shared" si="1"/>
        <v>16</v>
      </c>
      <c r="E6" t="s">
        <v>9</v>
      </c>
      <c r="F6">
        <v>-824.665114336393</v>
      </c>
      <c r="G6">
        <f>27.2114*F6</f>
        <v>-22440.292292253325</v>
      </c>
      <c r="H6" s="1">
        <f t="shared" si="0"/>
        <v>-1.9768460035917561</v>
      </c>
      <c r="I6">
        <v>-1.9162986048799999</v>
      </c>
      <c r="J6">
        <f t="shared" ref="J5:J18" si="3">I6*(B6+1)/B6</f>
        <v>-1.9996159355269565</v>
      </c>
      <c r="K6" s="2">
        <v>-1.92607757923</v>
      </c>
      <c r="L6" s="2">
        <f t="shared" si="2"/>
        <v>-2.0098200826747825</v>
      </c>
    </row>
    <row r="7" spans="1:14" x14ac:dyDescent="0.25">
      <c r="A7" t="s">
        <v>26</v>
      </c>
      <c r="B7">
        <v>23</v>
      </c>
      <c r="C7">
        <v>13</v>
      </c>
      <c r="D7">
        <f t="shared" si="1"/>
        <v>10</v>
      </c>
      <c r="E7" t="s">
        <v>10</v>
      </c>
      <c r="F7">
        <v>-802.00908060903703</v>
      </c>
      <c r="G7">
        <f t="shared" ref="G7:G19" si="4">F7*27.2114</f>
        <v>-21823.789896084752</v>
      </c>
      <c r="H7" s="1">
        <f>(G7-(C7*$G$2 + D7*$G$3))/B7</f>
        <v>-2.0913839227450017</v>
      </c>
      <c r="I7">
        <v>-1.98155720626</v>
      </c>
      <c r="J7">
        <f t="shared" si="3"/>
        <v>-2.0677118674017394</v>
      </c>
      <c r="K7" s="3">
        <v>-1.99705197269</v>
      </c>
      <c r="L7" s="2">
        <f t="shared" si="2"/>
        <v>-2.0838803193286957</v>
      </c>
    </row>
    <row r="8" spans="1:14" x14ac:dyDescent="0.25">
      <c r="A8" t="s">
        <v>27</v>
      </c>
      <c r="B8">
        <v>39</v>
      </c>
      <c r="C8">
        <v>15</v>
      </c>
      <c r="D8">
        <f t="shared" si="1"/>
        <v>24</v>
      </c>
      <c r="E8" t="s">
        <v>11</v>
      </c>
      <c r="F8">
        <v>-1386.70533497426</v>
      </c>
      <c r="G8">
        <f t="shared" si="4"/>
        <v>-37734.193552118581</v>
      </c>
      <c r="H8" s="1">
        <f>(G8-(C8*$G$2 + D8*$G$3))/B8</f>
        <v>-2.1381542762304515</v>
      </c>
      <c r="I8">
        <v>-2.0928282393800002</v>
      </c>
      <c r="J8">
        <f t="shared" si="3"/>
        <v>-2.1464905019282057</v>
      </c>
      <c r="K8" s="2">
        <v>-2.1137523802499998</v>
      </c>
      <c r="L8" s="2">
        <f t="shared" si="2"/>
        <v>-2.167951159230769</v>
      </c>
    </row>
    <row r="9" spans="1:14" x14ac:dyDescent="0.25">
      <c r="A9" t="s">
        <v>28</v>
      </c>
      <c r="B9">
        <v>39</v>
      </c>
      <c r="C9">
        <v>22</v>
      </c>
      <c r="D9">
        <f t="shared" si="1"/>
        <v>17</v>
      </c>
      <c r="E9" t="s">
        <v>12</v>
      </c>
      <c r="F9">
        <v>-1360.2406008984201</v>
      </c>
      <c r="G9">
        <f t="shared" si="4"/>
        <v>-37014.051087287269</v>
      </c>
      <c r="H9" s="1">
        <f>(G9-(C9*$G$2 + D9*$G$3))/B9</f>
        <v>-2.1941482470671567</v>
      </c>
      <c r="I9">
        <v>-2.1449855885</v>
      </c>
      <c r="J9">
        <f t="shared" si="3"/>
        <v>-2.1999852189743589</v>
      </c>
      <c r="K9" s="2">
        <v>-2.1670440989699999</v>
      </c>
      <c r="L9" s="2">
        <f t="shared" si="2"/>
        <v>-2.2226093322769227</v>
      </c>
    </row>
    <row r="10" spans="1:14" x14ac:dyDescent="0.25">
      <c r="A10" t="s">
        <v>29</v>
      </c>
      <c r="B10">
        <v>55</v>
      </c>
      <c r="C10">
        <v>22</v>
      </c>
      <c r="D10">
        <f t="shared" si="1"/>
        <v>33</v>
      </c>
      <c r="E10" t="s">
        <v>13</v>
      </c>
      <c r="F10">
        <v>-1952.6133348657099</v>
      </c>
      <c r="G10">
        <f t="shared" si="4"/>
        <v>-53133.342500364779</v>
      </c>
      <c r="H10" s="1">
        <f>(G10-(C10*$G$2 + D10*$G$3))/B10</f>
        <v>-2.2430327719900314</v>
      </c>
      <c r="I10">
        <v>-2.24756098205</v>
      </c>
      <c r="J10">
        <f t="shared" si="3"/>
        <v>-2.2884257271781818</v>
      </c>
      <c r="K10" s="2">
        <v>-2.2672571867000002</v>
      </c>
      <c r="L10" s="2">
        <f t="shared" si="2"/>
        <v>-2.30848004464</v>
      </c>
    </row>
    <row r="11" spans="1:14" x14ac:dyDescent="0.25">
      <c r="A11" t="s">
        <v>30</v>
      </c>
      <c r="B11">
        <v>55</v>
      </c>
      <c r="C11">
        <v>31</v>
      </c>
      <c r="D11">
        <f t="shared" si="1"/>
        <v>24</v>
      </c>
      <c r="E11" t="s">
        <v>14</v>
      </c>
      <c r="F11">
        <v>-1918.5786322926399</v>
      </c>
      <c r="G11">
        <f t="shared" si="4"/>
        <v>-52207.210594767945</v>
      </c>
      <c r="H11" s="1">
        <f>(G11-(C11*$G$2 + D11*$G$3))/B11</f>
        <v>-2.2898190786593742</v>
      </c>
      <c r="I11">
        <v>-2.2990582825099999</v>
      </c>
      <c r="J11">
        <f t="shared" si="3"/>
        <v>-2.3408593421920001</v>
      </c>
      <c r="K11" s="2">
        <v>-2.3186396292899998</v>
      </c>
      <c r="L11" s="2">
        <f t="shared" si="2"/>
        <v>-2.360796713458909</v>
      </c>
    </row>
    <row r="12" spans="1:14" x14ac:dyDescent="0.25">
      <c r="A12" t="s">
        <v>31</v>
      </c>
      <c r="B12">
        <v>75</v>
      </c>
      <c r="C12">
        <v>32</v>
      </c>
      <c r="D12">
        <f t="shared" si="1"/>
        <v>43</v>
      </c>
      <c r="E12" t="s">
        <v>15</v>
      </c>
      <c r="F12">
        <v>-2655.1554509503198</v>
      </c>
      <c r="G12">
        <f t="shared" si="4"/>
        <v>-72250.497037989539</v>
      </c>
      <c r="H12" s="1">
        <f t="shared" ref="H12:H19" si="5">(G12-(C12*$G$2 + D12*$G$3))/B12</f>
        <v>-2.2739395148747521</v>
      </c>
      <c r="I12">
        <v>-2.2541565371400001</v>
      </c>
      <c r="J12">
        <f t="shared" si="3"/>
        <v>-2.2842119576352</v>
      </c>
      <c r="K12" s="2">
        <v>-2.2696208684500001</v>
      </c>
      <c r="L12" s="2">
        <f t="shared" si="2"/>
        <v>-2.2998824800293334</v>
      </c>
    </row>
    <row r="13" spans="1:14" x14ac:dyDescent="0.25">
      <c r="A13" t="s">
        <v>32</v>
      </c>
      <c r="B13">
        <v>75</v>
      </c>
      <c r="C13">
        <v>44</v>
      </c>
      <c r="D13">
        <f t="shared" si="1"/>
        <v>31</v>
      </c>
      <c r="E13" t="s">
        <v>16</v>
      </c>
      <c r="F13">
        <v>-2609.8533924503599</v>
      </c>
      <c r="G13">
        <f t="shared" si="4"/>
        <v>-71017.764603323725</v>
      </c>
      <c r="H13" s="1">
        <f t="shared" si="5"/>
        <v>-2.3478208742399391</v>
      </c>
      <c r="I13">
        <v>-2.3099810991499998</v>
      </c>
      <c r="J13">
        <f t="shared" si="3"/>
        <v>-2.3407808471386669</v>
      </c>
      <c r="K13" s="2">
        <v>-2.3339958470700002</v>
      </c>
      <c r="L13" s="2">
        <f t="shared" si="2"/>
        <v>-2.3651157916976002</v>
      </c>
    </row>
    <row r="14" spans="1:14" x14ac:dyDescent="0.25">
      <c r="A14" t="s">
        <v>33</v>
      </c>
      <c r="B14">
        <v>85</v>
      </c>
      <c r="C14">
        <v>33</v>
      </c>
      <c r="D14">
        <f t="shared" si="1"/>
        <v>52</v>
      </c>
      <c r="E14" t="s">
        <v>17</v>
      </c>
      <c r="F14">
        <v>-3021.6008620508101</v>
      </c>
      <c r="G14">
        <f t="shared" si="4"/>
        <v>-82221.989697609417</v>
      </c>
      <c r="H14" s="1">
        <f t="shared" si="5"/>
        <v>-2.2857922289623223</v>
      </c>
      <c r="I14">
        <v>-2.2448343159499999</v>
      </c>
      <c r="J14">
        <f t="shared" si="3"/>
        <v>-2.2712441314317648</v>
      </c>
      <c r="K14" s="2">
        <v>-2.26673127852</v>
      </c>
      <c r="L14" s="2">
        <f t="shared" si="2"/>
        <v>-2.2933987053261173</v>
      </c>
    </row>
    <row r="15" spans="1:14" x14ac:dyDescent="0.25">
      <c r="A15" t="s">
        <v>34</v>
      </c>
      <c r="B15">
        <v>85</v>
      </c>
      <c r="C15">
        <v>50</v>
      </c>
      <c r="D15">
        <f t="shared" si="1"/>
        <v>35</v>
      </c>
      <c r="E15" t="s">
        <v>18</v>
      </c>
      <c r="F15">
        <v>-2957.3802575861901</v>
      </c>
      <c r="G15">
        <f t="shared" si="4"/>
        <v>-80474.457141280858</v>
      </c>
      <c r="H15" s="1">
        <f t="shared" si="5"/>
        <v>-2.364477960890166</v>
      </c>
      <c r="I15">
        <v>-2.3086382609</v>
      </c>
      <c r="J15">
        <f t="shared" si="3"/>
        <v>-2.335798711028235</v>
      </c>
      <c r="K15" s="2">
        <v>-2.3295655863600002</v>
      </c>
      <c r="L15" s="2">
        <f t="shared" si="2"/>
        <v>-2.3569722403171767</v>
      </c>
    </row>
    <row r="16" spans="1:14" x14ac:dyDescent="0.25">
      <c r="A16" t="s">
        <v>35</v>
      </c>
      <c r="B16">
        <v>147</v>
      </c>
      <c r="C16">
        <v>59</v>
      </c>
      <c r="D16">
        <f t="shared" si="1"/>
        <v>88</v>
      </c>
      <c r="E16" t="s">
        <v>19</v>
      </c>
      <c r="F16">
        <v>-5218.81399585497</v>
      </c>
      <c r="G16">
        <f t="shared" si="4"/>
        <v>-142011.23516680795</v>
      </c>
      <c r="H16" s="1">
        <f t="shared" si="5"/>
        <v>-2.3854781270979863</v>
      </c>
      <c r="I16">
        <v>-2.39606087116</v>
      </c>
      <c r="J16">
        <f t="shared" si="3"/>
        <v>-2.4123606049774149</v>
      </c>
      <c r="K16" s="2">
        <v>-2.4190821805499998</v>
      </c>
      <c r="L16" s="2">
        <f t="shared" si="2"/>
        <v>-2.4355385219142858</v>
      </c>
    </row>
    <row r="17" spans="1:12" x14ac:dyDescent="0.25">
      <c r="A17" t="s">
        <v>36</v>
      </c>
      <c r="B17">
        <v>147</v>
      </c>
      <c r="C17">
        <v>98</v>
      </c>
      <c r="D17">
        <f t="shared" si="1"/>
        <v>49</v>
      </c>
      <c r="E17" t="s">
        <v>20</v>
      </c>
      <c r="F17">
        <v>-5071.3855161147103</v>
      </c>
      <c r="G17">
        <f t="shared" si="4"/>
        <v>-137999.49983320382</v>
      </c>
      <c r="H17" s="1">
        <f t="shared" si="5"/>
        <v>-2.4715574495811143</v>
      </c>
      <c r="I17">
        <v>-2.4888510433</v>
      </c>
      <c r="J17">
        <f t="shared" si="3"/>
        <v>-2.5057820027782314</v>
      </c>
      <c r="K17" s="2">
        <v>-2.5091458179399999</v>
      </c>
      <c r="L17" s="2">
        <f t="shared" si="2"/>
        <v>-2.5262148371096598</v>
      </c>
    </row>
    <row r="18" spans="1:12" x14ac:dyDescent="0.25">
      <c r="A18" t="s">
        <v>37</v>
      </c>
      <c r="B18">
        <v>172</v>
      </c>
      <c r="C18">
        <v>73</v>
      </c>
      <c r="D18">
        <f t="shared" si="1"/>
        <v>99</v>
      </c>
      <c r="E18" t="s">
        <v>21</v>
      </c>
      <c r="F18">
        <v>-6091.2249406956598</v>
      </c>
      <c r="G18">
        <f t="shared" si="4"/>
        <v>-165750.7583512459</v>
      </c>
      <c r="H18" s="1">
        <f t="shared" si="5"/>
        <v>-2.36920241635397</v>
      </c>
      <c r="I18">
        <v>-2.3281302458800002</v>
      </c>
      <c r="J18">
        <f t="shared" si="3"/>
        <v>-2.3416658868444187</v>
      </c>
      <c r="K18" s="2">
        <v>-2.3514406022799998</v>
      </c>
      <c r="L18" s="2">
        <f t="shared" si="2"/>
        <v>-2.3651117685723255</v>
      </c>
    </row>
    <row r="19" spans="1:12" x14ac:dyDescent="0.25">
      <c r="A19" t="s">
        <v>38</v>
      </c>
      <c r="B19">
        <v>172</v>
      </c>
      <c r="C19">
        <v>113</v>
      </c>
      <c r="D19">
        <f t="shared" si="1"/>
        <v>59</v>
      </c>
      <c r="E19" t="s">
        <v>22</v>
      </c>
      <c r="F19">
        <v>-5940.1178072430403</v>
      </c>
      <c r="G19">
        <f t="shared" si="4"/>
        <v>-161638.92170001328</v>
      </c>
      <c r="H19" s="1">
        <f t="shared" si="5"/>
        <v>-2.4607245335710739</v>
      </c>
      <c r="J19">
        <v>-2.4041151509300001</v>
      </c>
      <c r="K19" s="2"/>
      <c r="L19" s="2">
        <v>-2.4283901866600002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M4" sqref="M4:M19"/>
    </sheetView>
  </sheetViews>
  <sheetFormatPr defaultRowHeight="15" x14ac:dyDescent="0.25"/>
  <cols>
    <col min="1" max="1" width="10.5703125" bestFit="1" customWidth="1"/>
    <col min="5" max="5" width="16.5703125" bestFit="1" customWidth="1"/>
    <col min="6" max="7" width="12.7109375" bestFit="1" customWidth="1"/>
    <col min="8" max="8" width="15.42578125" bestFit="1" customWidth="1"/>
    <col min="9" max="9" width="15.42578125" customWidth="1"/>
    <col min="10" max="10" width="12" bestFit="1" customWidth="1"/>
    <col min="12" max="12" width="16.5703125" bestFit="1" customWidth="1"/>
    <col min="13" max="13" width="17.28515625" bestFit="1" customWidth="1"/>
    <col min="14" max="14" width="12.7109375" bestFit="1" customWidth="1"/>
    <col min="15" max="15" width="17" bestFit="1" customWidth="1"/>
  </cols>
  <sheetData>
    <row r="1" spans="1:17" x14ac:dyDescent="0.25">
      <c r="A1" t="s">
        <v>0</v>
      </c>
      <c r="B1" t="s">
        <v>1</v>
      </c>
      <c r="C1" t="s">
        <v>43</v>
      </c>
      <c r="D1" t="s">
        <v>2</v>
      </c>
      <c r="E1" t="s">
        <v>3</v>
      </c>
      <c r="F1" t="s">
        <v>4</v>
      </c>
      <c r="G1" t="s">
        <v>5</v>
      </c>
      <c r="H1" t="s">
        <v>61</v>
      </c>
      <c r="I1" t="s">
        <v>86</v>
      </c>
      <c r="J1">
        <f>(H7-G7)/G7</f>
        <v>1.5701395299133884E-2</v>
      </c>
      <c r="L1" t="s">
        <v>42</v>
      </c>
      <c r="M1" t="s">
        <v>87</v>
      </c>
      <c r="N1" t="s">
        <v>62</v>
      </c>
      <c r="O1" t="s">
        <v>63</v>
      </c>
    </row>
    <row r="2" spans="1:17" x14ac:dyDescent="0.25">
      <c r="A2" t="s">
        <v>44</v>
      </c>
      <c r="B2">
        <v>1</v>
      </c>
      <c r="E2">
        <v>-47.999403021809201</v>
      </c>
      <c r="F2">
        <f>E2*27.2114</f>
        <v>-1306.130955387659</v>
      </c>
    </row>
    <row r="3" spans="1:17" x14ac:dyDescent="0.25">
      <c r="A3" t="s">
        <v>6</v>
      </c>
      <c r="B3">
        <v>1</v>
      </c>
      <c r="E3">
        <v>-36.936487079527502</v>
      </c>
      <c r="F3">
        <f>27.2114*E3</f>
        <v>-1005.0935245158547</v>
      </c>
    </row>
    <row r="4" spans="1:17" x14ac:dyDescent="0.25">
      <c r="A4" t="s">
        <v>45</v>
      </c>
      <c r="B4">
        <v>19</v>
      </c>
      <c r="C4">
        <v>6</v>
      </c>
      <c r="D4">
        <f>B4-C4</f>
        <v>13</v>
      </c>
      <c r="E4">
        <v>-769.53261841024596</v>
      </c>
      <c r="F4">
        <f>27.2114*E4</f>
        <v>-20940.059892608569</v>
      </c>
      <c r="G4">
        <f t="shared" ref="G4:G6" si="0">(F4-(C4*$F$2 + D4*$F$3))/B4</f>
        <v>-1.9504390303422712</v>
      </c>
      <c r="H4">
        <v>-1.9654028323599999</v>
      </c>
      <c r="I4">
        <f>H4*(B4+1)/B4</f>
        <v>-2.0688450866947368</v>
      </c>
      <c r="J4">
        <f t="shared" ref="J4:J19" si="1">D4/B4*100</f>
        <v>68.421052631578945</v>
      </c>
      <c r="K4" t="str">
        <f t="shared" ref="K4:K19" si="2">_xlfn.CONCAT(ROUND(J4,0),"%",",",B4)</f>
        <v>68%,19</v>
      </c>
      <c r="L4">
        <v>-1.9124492776799999</v>
      </c>
      <c r="M4">
        <f>L4*(B4+1)/B4</f>
        <v>-2.0131045028210526</v>
      </c>
      <c r="N4">
        <v>-1.9050684783</v>
      </c>
      <c r="O4">
        <v>-2.0021978929699999</v>
      </c>
      <c r="P4">
        <v>-1.9</v>
      </c>
      <c r="Q4">
        <v>-1.9</v>
      </c>
    </row>
    <row r="5" spans="1:17" x14ac:dyDescent="0.25">
      <c r="A5" t="s">
        <v>46</v>
      </c>
      <c r="B5">
        <v>19</v>
      </c>
      <c r="C5">
        <v>11</v>
      </c>
      <c r="D5">
        <f t="shared" ref="D5:D19" si="3">B5-C5</f>
        <v>8</v>
      </c>
      <c r="E5">
        <v>-824.99221763481205</v>
      </c>
      <c r="F5">
        <f>27.2114*E5</f>
        <v>-22449.193230947927</v>
      </c>
      <c r="G5">
        <f t="shared" si="0"/>
        <v>-2.1581329240442231</v>
      </c>
      <c r="H5">
        <v>-2.14682952208</v>
      </c>
      <c r="I5">
        <f t="shared" ref="I5:I19" si="4">H5*(B5+1)/B5</f>
        <v>-2.2598205495578951</v>
      </c>
      <c r="J5">
        <f t="shared" si="1"/>
        <v>42.105263157894733</v>
      </c>
      <c r="K5" t="str">
        <f t="shared" si="2"/>
        <v>42%,19</v>
      </c>
      <c r="L5">
        <v>-2.1052346790000001</v>
      </c>
      <c r="M5">
        <f t="shared" ref="M5:M19" si="5">L5*(B5+1)/B5</f>
        <v>-2.2160365042105266</v>
      </c>
      <c r="N5">
        <v>-2.04271003769</v>
      </c>
      <c r="O5">
        <v>-2.1040987733300001</v>
      </c>
      <c r="P5">
        <v>-2.9</v>
      </c>
      <c r="Q5">
        <v>-2.9</v>
      </c>
    </row>
    <row r="6" spans="1:17" x14ac:dyDescent="0.25">
      <c r="A6" t="s">
        <v>47</v>
      </c>
      <c r="B6">
        <v>23</v>
      </c>
      <c r="C6">
        <v>7</v>
      </c>
      <c r="D6">
        <f t="shared" si="3"/>
        <v>16</v>
      </c>
      <c r="E6">
        <v>-928.67559185592302</v>
      </c>
      <c r="F6">
        <f>27.2114*E6</f>
        <v>-25270.563000228263</v>
      </c>
      <c r="G6">
        <f t="shared" si="0"/>
        <v>-2.0065182722164141</v>
      </c>
      <c r="H6">
        <v>-2.04253921924</v>
      </c>
      <c r="I6">
        <f t="shared" si="4"/>
        <v>-2.1313452722504347</v>
      </c>
      <c r="J6">
        <f t="shared" si="1"/>
        <v>69.565217391304344</v>
      </c>
      <c r="K6" t="str">
        <f t="shared" si="2"/>
        <v>70%,23</v>
      </c>
      <c r="L6">
        <v>-2.0226072885000002</v>
      </c>
      <c r="M6">
        <f t="shared" si="5"/>
        <v>-2.1105467358260874</v>
      </c>
      <c r="N6">
        <v>-1.9749069755299999</v>
      </c>
      <c r="O6">
        <v>-2.0728377986300002</v>
      </c>
    </row>
    <row r="7" spans="1:17" x14ac:dyDescent="0.25">
      <c r="A7" t="s">
        <v>48</v>
      </c>
      <c r="B7">
        <v>23</v>
      </c>
      <c r="C7">
        <v>13</v>
      </c>
      <c r="D7">
        <f t="shared" si="3"/>
        <v>10</v>
      </c>
      <c r="E7">
        <v>-995.18922937123</v>
      </c>
      <c r="F7">
        <f t="shared" ref="F7:F19" si="6">E7*27.2114</f>
        <v>-27080.492196112289</v>
      </c>
      <c r="G7">
        <f>(F7-(C7*$F$2 + D7*$F$3))/B7</f>
        <v>-2.1675883006162464</v>
      </c>
      <c r="H7" s="1">
        <v>-2.20162246137</v>
      </c>
      <c r="I7">
        <f t="shared" si="4"/>
        <v>-2.297345177081739</v>
      </c>
      <c r="J7">
        <f t="shared" si="1"/>
        <v>43.478260869565219</v>
      </c>
      <c r="K7" t="str">
        <f t="shared" si="2"/>
        <v>43%,23</v>
      </c>
      <c r="L7" s="2">
        <v>-2.1228371646399999</v>
      </c>
      <c r="M7">
        <f t="shared" si="5"/>
        <v>-2.2151344326678259</v>
      </c>
      <c r="N7">
        <v>-2.0863245557400001</v>
      </c>
      <c r="O7">
        <v>-2.1464682344399999</v>
      </c>
    </row>
    <row r="8" spans="1:17" x14ac:dyDescent="0.25">
      <c r="A8" t="s">
        <v>49</v>
      </c>
      <c r="B8">
        <v>39</v>
      </c>
      <c r="C8">
        <v>15</v>
      </c>
      <c r="D8">
        <f t="shared" si="3"/>
        <v>24</v>
      </c>
      <c r="E8">
        <v>-1609.6345141873401</v>
      </c>
      <c r="F8">
        <f t="shared" si="6"/>
        <v>-43800.408619357389</v>
      </c>
      <c r="G8">
        <f>(F8-(C8*$F$2 + D8*$F$3))/B8</f>
        <v>-2.21024872210229</v>
      </c>
      <c r="H8" s="1">
        <v>-2.26551120848</v>
      </c>
      <c r="I8">
        <f t="shared" si="4"/>
        <v>-2.3236012394666665</v>
      </c>
      <c r="J8">
        <f t="shared" si="1"/>
        <v>61.53846153846154</v>
      </c>
      <c r="K8" t="str">
        <f t="shared" si="2"/>
        <v>62%,39</v>
      </c>
      <c r="L8" s="2">
        <v>-2.1778210222599999</v>
      </c>
      <c r="M8">
        <f t="shared" si="5"/>
        <v>-2.2336625869333333</v>
      </c>
      <c r="N8">
        <v>-2.20167641359</v>
      </c>
      <c r="O8">
        <v>-2.2867555173</v>
      </c>
    </row>
    <row r="9" spans="1:17" x14ac:dyDescent="0.25">
      <c r="A9" t="s">
        <v>50</v>
      </c>
      <c r="B9">
        <v>39</v>
      </c>
      <c r="C9">
        <v>22</v>
      </c>
      <c r="D9">
        <f t="shared" si="3"/>
        <v>17</v>
      </c>
      <c r="E9">
        <v>-1687.2545345733299</v>
      </c>
      <c r="F9">
        <f t="shared" si="6"/>
        <v>-45912.558042088713</v>
      </c>
      <c r="G9">
        <f>(F9-(C9*$F$2 + D9*$F$3))/B9</f>
        <v>-2.3355668407867856</v>
      </c>
      <c r="H9" s="1">
        <v>-2.3853331941699998</v>
      </c>
      <c r="I9">
        <f t="shared" si="4"/>
        <v>-2.4464955837641025</v>
      </c>
      <c r="J9">
        <f t="shared" si="1"/>
        <v>43.589743589743591</v>
      </c>
      <c r="K9" t="str">
        <f t="shared" si="2"/>
        <v>44%,39</v>
      </c>
      <c r="L9" s="2">
        <v>-2.3128393330599999</v>
      </c>
      <c r="M9">
        <f t="shared" si="5"/>
        <v>-2.3721429057025638</v>
      </c>
      <c r="N9">
        <v>-2.2899766439499998</v>
      </c>
      <c r="O9">
        <v>-2.3492833071299999</v>
      </c>
    </row>
    <row r="10" spans="1:17" x14ac:dyDescent="0.25">
      <c r="A10" t="s">
        <v>51</v>
      </c>
      <c r="B10">
        <v>55</v>
      </c>
      <c r="C10">
        <v>22</v>
      </c>
      <c r="D10">
        <f t="shared" si="3"/>
        <v>33</v>
      </c>
      <c r="E10">
        <v>-2279.5995099645602</v>
      </c>
      <c r="F10">
        <f t="shared" si="6"/>
        <v>-62031.094105449636</v>
      </c>
      <c r="G10">
        <f>(F10-(C10*$F$2 + D10*$F$3))/B10</f>
        <v>-2.3295777799623796</v>
      </c>
      <c r="H10" s="1">
        <v>-2.4334131875899998</v>
      </c>
      <c r="I10">
        <f t="shared" si="4"/>
        <v>-2.477657063728</v>
      </c>
      <c r="J10">
        <f t="shared" si="1"/>
        <v>60</v>
      </c>
      <c r="K10" t="str">
        <f t="shared" si="2"/>
        <v>60%,55</v>
      </c>
      <c r="L10" s="2">
        <v>-2.35843866018</v>
      </c>
      <c r="M10">
        <f t="shared" si="5"/>
        <v>-2.4013193630923637</v>
      </c>
      <c r="N10">
        <v>-2.3682239899600002</v>
      </c>
      <c r="O10">
        <v>-2.45096299671</v>
      </c>
    </row>
    <row r="11" spans="1:17" x14ac:dyDescent="0.25">
      <c r="A11" t="s">
        <v>52</v>
      </c>
      <c r="B11">
        <v>55</v>
      </c>
      <c r="C11">
        <v>31</v>
      </c>
      <c r="D11">
        <f t="shared" si="3"/>
        <v>24</v>
      </c>
      <c r="E11">
        <v>-2379.4620979524998</v>
      </c>
      <c r="F11">
        <f t="shared" si="6"/>
        <v>-64748.494932224654</v>
      </c>
      <c r="G11">
        <f>(F11-(C11*$F$2 + D11*$F$3))/B11</f>
        <v>-2.4761950332129015</v>
      </c>
      <c r="H11" s="1">
        <v>-2.5596602931299999</v>
      </c>
      <c r="I11">
        <f t="shared" si="4"/>
        <v>-2.6061995711869086</v>
      </c>
      <c r="J11">
        <f t="shared" si="1"/>
        <v>43.636363636363633</v>
      </c>
      <c r="K11" t="str">
        <f t="shared" si="2"/>
        <v>44%,55</v>
      </c>
      <c r="L11" s="2">
        <v>-2.48655119852</v>
      </c>
      <c r="M11">
        <f t="shared" si="5"/>
        <v>-2.5317612203112727</v>
      </c>
      <c r="N11">
        <v>-2.47637415187</v>
      </c>
      <c r="O11">
        <v>-2.5446634084899999</v>
      </c>
    </row>
    <row r="12" spans="1:17" x14ac:dyDescent="0.25">
      <c r="A12" t="s">
        <v>53</v>
      </c>
      <c r="B12">
        <v>75</v>
      </c>
      <c r="C12">
        <v>32</v>
      </c>
      <c r="D12">
        <f t="shared" si="3"/>
        <v>43</v>
      </c>
      <c r="E12">
        <v>-3130.7798392813402</v>
      </c>
      <c r="F12">
        <f t="shared" si="6"/>
        <v>-85192.902518620263</v>
      </c>
      <c r="G12">
        <f t="shared" ref="G12:G19" si="7">(F12-(C12*$F$2 + D12*$F$3))/B12</f>
        <v>-2.3692052271122037</v>
      </c>
      <c r="H12">
        <v>-2.4653167323299998</v>
      </c>
      <c r="I12">
        <f t="shared" si="4"/>
        <v>-2.4981876220943997</v>
      </c>
      <c r="J12">
        <f t="shared" si="1"/>
        <v>57.333333333333336</v>
      </c>
      <c r="K12" t="str">
        <f t="shared" si="2"/>
        <v>57%,75</v>
      </c>
      <c r="L12">
        <v>-2.3844474844599999</v>
      </c>
      <c r="M12">
        <f t="shared" si="5"/>
        <v>-2.416240117586133</v>
      </c>
      <c r="N12">
        <v>-2.3934927075800001</v>
      </c>
      <c r="O12">
        <v>-2.4709180955600001</v>
      </c>
    </row>
    <row r="13" spans="1:17" x14ac:dyDescent="0.25">
      <c r="A13" t="s">
        <v>54</v>
      </c>
      <c r="B13">
        <v>75</v>
      </c>
      <c r="C13">
        <v>44</v>
      </c>
      <c r="D13">
        <f t="shared" si="3"/>
        <v>31</v>
      </c>
      <c r="E13">
        <v>-3263.8523942578499</v>
      </c>
      <c r="F13">
        <f t="shared" si="6"/>
        <v>-88813.993041108057</v>
      </c>
      <c r="G13">
        <f t="shared" si="7"/>
        <v>-2.4844232541276141</v>
      </c>
      <c r="H13">
        <v>-2.5789975478599998</v>
      </c>
      <c r="I13">
        <f t="shared" si="4"/>
        <v>-2.6133841818314667</v>
      </c>
      <c r="J13">
        <f t="shared" si="1"/>
        <v>41.333333333333336</v>
      </c>
      <c r="K13" t="str">
        <f t="shared" si="2"/>
        <v>41%,75</v>
      </c>
      <c r="L13">
        <v>-2.4747205930799998</v>
      </c>
      <c r="M13">
        <f t="shared" si="5"/>
        <v>-2.5077168676544002</v>
      </c>
      <c r="N13">
        <v>-2.4824775986600001</v>
      </c>
      <c r="O13">
        <v>-2.5398131190600002</v>
      </c>
    </row>
    <row r="14" spans="1:17" x14ac:dyDescent="0.25">
      <c r="A14" t="s">
        <v>55</v>
      </c>
      <c r="B14">
        <v>85</v>
      </c>
      <c r="C14">
        <v>33</v>
      </c>
      <c r="D14">
        <f t="shared" si="3"/>
        <v>52</v>
      </c>
      <c r="E14">
        <v>-3511.9812154937299</v>
      </c>
      <c r="F14">
        <f t="shared" si="6"/>
        <v>-95565.925647286087</v>
      </c>
      <c r="G14">
        <f t="shared" si="7"/>
        <v>-2.3381275843400919</v>
      </c>
      <c r="H14">
        <v>-2.42377744719</v>
      </c>
      <c r="I14">
        <f t="shared" si="4"/>
        <v>-2.4522924759804705</v>
      </c>
      <c r="J14">
        <f t="shared" si="1"/>
        <v>61.176470588235297</v>
      </c>
      <c r="K14" t="str">
        <f t="shared" si="2"/>
        <v>61%,85</v>
      </c>
      <c r="L14">
        <v>-2.3496318605100002</v>
      </c>
      <c r="M14">
        <f t="shared" si="5"/>
        <v>-2.3772745882807063</v>
      </c>
      <c r="N14">
        <v>-2.3566799446700002</v>
      </c>
      <c r="O14">
        <v>-2.4379586921600001</v>
      </c>
    </row>
    <row r="15" spans="1:17" x14ac:dyDescent="0.25">
      <c r="A15" t="s">
        <v>56</v>
      </c>
      <c r="B15">
        <v>85</v>
      </c>
      <c r="C15">
        <v>50</v>
      </c>
      <c r="D15">
        <f t="shared" si="3"/>
        <v>35</v>
      </c>
      <c r="E15">
        <v>-3700.5429112322599</v>
      </c>
      <c r="F15">
        <f t="shared" si="6"/>
        <v>-100696.95337470552</v>
      </c>
      <c r="G15">
        <f t="shared" si="7"/>
        <v>-2.4956734972665267</v>
      </c>
      <c r="H15">
        <v>-2.5842795987099998</v>
      </c>
      <c r="I15">
        <f t="shared" si="4"/>
        <v>-2.614682888106588</v>
      </c>
      <c r="J15">
        <f t="shared" si="1"/>
        <v>41.17647058823529</v>
      </c>
      <c r="K15" t="str">
        <f t="shared" si="2"/>
        <v>41%,85</v>
      </c>
      <c r="L15">
        <v>-2.4884864254300001</v>
      </c>
      <c r="M15">
        <f t="shared" si="5"/>
        <v>-2.5177627363174118</v>
      </c>
      <c r="N15">
        <v>-2.4752060863100001</v>
      </c>
      <c r="O15">
        <v>-2.5289808690300002</v>
      </c>
    </row>
    <row r="16" spans="1:17" x14ac:dyDescent="0.25">
      <c r="A16" t="s">
        <v>57</v>
      </c>
      <c r="B16">
        <v>147</v>
      </c>
      <c r="C16">
        <v>59</v>
      </c>
      <c r="D16">
        <f t="shared" si="3"/>
        <v>88</v>
      </c>
      <c r="E16">
        <v>-6095.5671543483204</v>
      </c>
      <c r="F16">
        <f t="shared" si="6"/>
        <v>-165868.91606383389</v>
      </c>
      <c r="G16">
        <f t="shared" si="7"/>
        <v>-2.4419016229033512</v>
      </c>
      <c r="H16">
        <v>-2.58792439004</v>
      </c>
      <c r="I16">
        <f t="shared" si="4"/>
        <v>-2.6055293178634016</v>
      </c>
      <c r="J16">
        <f t="shared" si="1"/>
        <v>59.863945578231295</v>
      </c>
      <c r="K16" t="str">
        <f t="shared" si="2"/>
        <v>60%,147</v>
      </c>
      <c r="L16">
        <v>-2.49568091674</v>
      </c>
      <c r="M16">
        <f t="shared" si="5"/>
        <v>-2.5126583379423129</v>
      </c>
      <c r="N16">
        <v>-2.5199100031300001</v>
      </c>
      <c r="O16">
        <v>-2.5812694952499999</v>
      </c>
    </row>
    <row r="17" spans="1:15" x14ac:dyDescent="0.25">
      <c r="A17" t="s">
        <v>58</v>
      </c>
      <c r="B17">
        <v>147</v>
      </c>
      <c r="C17">
        <v>98</v>
      </c>
      <c r="D17">
        <f t="shared" si="3"/>
        <v>49</v>
      </c>
      <c r="E17">
        <v>-6528.3564290126697</v>
      </c>
      <c r="F17">
        <f t="shared" si="6"/>
        <v>-177645.71813243537</v>
      </c>
      <c r="G17">
        <f t="shared" si="7"/>
        <v>-2.6891279127068666</v>
      </c>
      <c r="H17">
        <v>-2.8165800009500002</v>
      </c>
      <c r="I17">
        <f t="shared" si="4"/>
        <v>-2.8357404091197282</v>
      </c>
      <c r="J17">
        <f t="shared" si="1"/>
        <v>33.333333333333329</v>
      </c>
      <c r="K17" t="str">
        <f t="shared" si="2"/>
        <v>33%,147</v>
      </c>
      <c r="L17">
        <v>-2.7418298748200001</v>
      </c>
      <c r="M17">
        <f t="shared" si="5"/>
        <v>-2.7604817787303402</v>
      </c>
      <c r="N17">
        <v>-2.7224338053900001</v>
      </c>
      <c r="O17">
        <v>-2.7638684698799998</v>
      </c>
    </row>
    <row r="18" spans="1:15" x14ac:dyDescent="0.25">
      <c r="A18" t="s">
        <v>59</v>
      </c>
      <c r="B18">
        <v>172</v>
      </c>
      <c r="C18">
        <v>73</v>
      </c>
      <c r="D18">
        <f t="shared" si="3"/>
        <v>99</v>
      </c>
      <c r="E18">
        <v>-7176.1186891411899</v>
      </c>
      <c r="F18">
        <f t="shared" si="6"/>
        <v>-195272.23609769659</v>
      </c>
      <c r="G18">
        <f t="shared" si="7"/>
        <v>-2.4442873681852455</v>
      </c>
      <c r="H18">
        <v>-2.54718869488</v>
      </c>
      <c r="I18">
        <f t="shared" si="4"/>
        <v>-2.5619979314781394</v>
      </c>
      <c r="J18">
        <f t="shared" si="1"/>
        <v>57.558139534883722</v>
      </c>
      <c r="K18" t="str">
        <f t="shared" si="2"/>
        <v>58%,172</v>
      </c>
      <c r="L18">
        <v>-2.42923681677</v>
      </c>
      <c r="M18">
        <f t="shared" si="5"/>
        <v>-2.4433602866349418</v>
      </c>
      <c r="N18">
        <v>-2.4737568579600002</v>
      </c>
      <c r="O18">
        <v>-2.5355898477699998</v>
      </c>
    </row>
    <row r="19" spans="1:15" x14ac:dyDescent="0.25">
      <c r="A19" t="s">
        <v>60</v>
      </c>
      <c r="B19">
        <v>172</v>
      </c>
      <c r="C19">
        <v>113</v>
      </c>
      <c r="D19">
        <f t="shared" si="3"/>
        <v>59</v>
      </c>
      <c r="E19">
        <v>-7619.84065165839</v>
      </c>
      <c r="F19">
        <f t="shared" si="6"/>
        <v>-207346.53190853712</v>
      </c>
      <c r="G19">
        <f t="shared" si="7"/>
        <v>-2.6349767633501595</v>
      </c>
      <c r="H19">
        <v>-2.72441031944</v>
      </c>
      <c r="I19">
        <f t="shared" si="4"/>
        <v>-2.7402499143204651</v>
      </c>
      <c r="J19">
        <f t="shared" si="1"/>
        <v>34.302325581395351</v>
      </c>
      <c r="K19" t="str">
        <f t="shared" si="2"/>
        <v>34%,172</v>
      </c>
      <c r="L19">
        <v>-2.6093908622300002</v>
      </c>
      <c r="M19">
        <f t="shared" si="5"/>
        <v>-2.6245617393359884</v>
      </c>
      <c r="N19">
        <v>-2.6271084396200002</v>
      </c>
      <c r="O19">
        <v>-2.6650824686000001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M14" sqref="M14"/>
    </sheetView>
  </sheetViews>
  <sheetFormatPr defaultRowHeight="15" x14ac:dyDescent="0.25"/>
  <cols>
    <col min="1" max="1" width="10.7109375" bestFit="1" customWidth="1"/>
    <col min="6" max="6" width="16.5703125" bestFit="1" customWidth="1"/>
    <col min="7" max="8" width="12.7109375" bestFit="1" customWidth="1"/>
    <col min="9" max="9" width="11.140625" bestFit="1" customWidth="1"/>
    <col min="10" max="10" width="9.85546875" bestFit="1" customWidth="1"/>
    <col min="11" max="11" width="10.85546875" bestFit="1" customWidth="1"/>
  </cols>
  <sheetData>
    <row r="1" spans="1:13" x14ac:dyDescent="0.25">
      <c r="A1" t="s">
        <v>0</v>
      </c>
      <c r="B1" t="s">
        <v>1</v>
      </c>
      <c r="C1" t="s">
        <v>43</v>
      </c>
      <c r="D1" t="s">
        <v>80</v>
      </c>
      <c r="F1" t="s">
        <v>3</v>
      </c>
      <c r="G1" t="s">
        <v>4</v>
      </c>
      <c r="H1" t="s">
        <v>5</v>
      </c>
      <c r="I1" t="s">
        <v>41</v>
      </c>
      <c r="J1" s="2" t="s">
        <v>42</v>
      </c>
      <c r="K1" t="s">
        <v>83</v>
      </c>
    </row>
    <row r="2" spans="1:13" x14ac:dyDescent="0.25">
      <c r="A2" t="s">
        <v>44</v>
      </c>
      <c r="B2">
        <v>1</v>
      </c>
      <c r="F2">
        <v>-47.999403021809201</v>
      </c>
      <c r="G2">
        <f>F2*27.2114</f>
        <v>-1306.130955387659</v>
      </c>
    </row>
    <row r="3" spans="1:13" x14ac:dyDescent="0.25">
      <c r="A3" t="s">
        <v>40</v>
      </c>
      <c r="B3">
        <v>1</v>
      </c>
      <c r="F3">
        <v>-33.144346234703299</v>
      </c>
      <c r="G3">
        <f>27.2114*F3</f>
        <v>-901.90406313100539</v>
      </c>
    </row>
    <row r="4" spans="1:13" x14ac:dyDescent="0.25">
      <c r="A4" t="s">
        <v>64</v>
      </c>
      <c r="B4">
        <v>19</v>
      </c>
      <c r="C4">
        <v>6</v>
      </c>
      <c r="D4">
        <f>B4-C4</f>
        <v>13</v>
      </c>
      <c r="E4" t="s">
        <v>7</v>
      </c>
      <c r="F4">
        <v>-720.46150524062602</v>
      </c>
      <c r="G4">
        <f>27.2114*F4</f>
        <v>-19604.76620370477</v>
      </c>
      <c r="H4">
        <f t="shared" ref="H4:H6" si="0">(G4-(C4*$G$2 + D4*$G$3))/B4</f>
        <v>-2.2751395092498954</v>
      </c>
      <c r="I4">
        <v>-2.07328576411</v>
      </c>
      <c r="J4">
        <v>-2.16537681846</v>
      </c>
      <c r="K4">
        <v>-2.1502137230699998</v>
      </c>
      <c r="L4">
        <v>-2</v>
      </c>
      <c r="M4">
        <v>-2</v>
      </c>
    </row>
    <row r="5" spans="1:13" x14ac:dyDescent="0.25">
      <c r="A5" t="s">
        <v>65</v>
      </c>
      <c r="B5">
        <v>19</v>
      </c>
      <c r="C5">
        <v>11</v>
      </c>
      <c r="D5">
        <f t="shared" ref="D5:D19" si="1">B5-C5</f>
        <v>8</v>
      </c>
      <c r="E5" t="s">
        <v>8</v>
      </c>
      <c r="F5">
        <v>-794.83012490962994</v>
      </c>
      <c r="G5">
        <f>27.2114*F5</f>
        <v>-21628.440460965907</v>
      </c>
      <c r="H5">
        <f t="shared" si="0"/>
        <v>-2.4088129817692359</v>
      </c>
      <c r="I5">
        <v>-2.2494783023</v>
      </c>
      <c r="J5">
        <v>-2.33104347501</v>
      </c>
      <c r="K5">
        <v>-2.3236505923699999</v>
      </c>
      <c r="L5">
        <v>-3</v>
      </c>
      <c r="M5">
        <v>-3</v>
      </c>
    </row>
    <row r="6" spans="1:13" x14ac:dyDescent="0.25">
      <c r="A6" t="s">
        <v>66</v>
      </c>
      <c r="B6">
        <v>23</v>
      </c>
      <c r="C6">
        <v>7</v>
      </c>
      <c r="D6">
        <f t="shared" si="1"/>
        <v>16</v>
      </c>
      <c r="E6" t="s">
        <v>9</v>
      </c>
      <c r="F6">
        <v>-868.30290719208699</v>
      </c>
      <c r="G6">
        <f>27.2114*F6</f>
        <v>-23627.737728766759</v>
      </c>
      <c r="H6">
        <f t="shared" si="0"/>
        <v>-2.3633056937852297</v>
      </c>
      <c r="I6">
        <v>-2.1863864585899999</v>
      </c>
      <c r="J6">
        <v>-2.22660279767</v>
      </c>
      <c r="K6">
        <v>-2.2159513819800001</v>
      </c>
    </row>
    <row r="7" spans="1:13" x14ac:dyDescent="0.25">
      <c r="A7" t="s">
        <v>67</v>
      </c>
      <c r="B7">
        <v>23</v>
      </c>
      <c r="C7">
        <v>13</v>
      </c>
      <c r="D7">
        <f t="shared" si="1"/>
        <v>10</v>
      </c>
      <c r="E7" t="s">
        <v>10</v>
      </c>
      <c r="F7">
        <v>-957.50625121481301</v>
      </c>
      <c r="G7">
        <f t="shared" ref="G7:G18" si="2">F7*27.2114</f>
        <v>-26055.085604306765</v>
      </c>
      <c r="H7">
        <f>(G7-(C7*$G$2 + D7*$G$3))/B7</f>
        <v>-2.449676215527965</v>
      </c>
      <c r="I7">
        <v>-2.2498812785800002</v>
      </c>
      <c r="J7">
        <v>-2.2956644831599999</v>
      </c>
      <c r="K7">
        <v>-2.2835386667700002</v>
      </c>
    </row>
    <row r="8" spans="1:13" x14ac:dyDescent="0.25">
      <c r="A8" t="s">
        <v>68</v>
      </c>
      <c r="B8">
        <v>39</v>
      </c>
      <c r="C8">
        <v>15</v>
      </c>
      <c r="D8">
        <f t="shared" si="1"/>
        <v>24</v>
      </c>
      <c r="E8" t="s">
        <v>11</v>
      </c>
      <c r="F8">
        <v>-1519.06846131712</v>
      </c>
      <c r="G8">
        <f t="shared" si="2"/>
        <v>-41335.979528284683</v>
      </c>
      <c r="H8">
        <f>(G8-(C8*$G$2 + D8*$G$3))/B8</f>
        <v>-2.5209662134787858</v>
      </c>
      <c r="I8">
        <v>-2.3909492347399999</v>
      </c>
      <c r="J8">
        <v>-2.5148565219000001</v>
      </c>
      <c r="K8">
        <v>-2.4822393063099999</v>
      </c>
    </row>
    <row r="9" spans="1:13" x14ac:dyDescent="0.25">
      <c r="A9" t="s">
        <v>69</v>
      </c>
      <c r="B9">
        <v>39</v>
      </c>
      <c r="C9">
        <v>22</v>
      </c>
      <c r="D9">
        <f t="shared" si="1"/>
        <v>17</v>
      </c>
      <c r="E9" t="s">
        <v>12</v>
      </c>
      <c r="F9">
        <v>-1623.13388856559</v>
      </c>
      <c r="G9">
        <f t="shared" si="2"/>
        <v>-44167.745495313698</v>
      </c>
      <c r="H9">
        <f>(G9-(C9*$G$2 + D9*$G$3))/B9</f>
        <v>-2.5768052194387283</v>
      </c>
      <c r="I9">
        <v>-2.48518867709</v>
      </c>
      <c r="J9">
        <v>-2.6699241930299999</v>
      </c>
      <c r="K9">
        <v>-2.63087664202</v>
      </c>
    </row>
    <row r="10" spans="1:13" x14ac:dyDescent="0.25">
      <c r="A10" t="s">
        <v>70</v>
      </c>
      <c r="B10">
        <v>55</v>
      </c>
      <c r="C10">
        <v>22</v>
      </c>
      <c r="D10">
        <f t="shared" si="1"/>
        <v>33</v>
      </c>
      <c r="E10" t="s">
        <v>13</v>
      </c>
      <c r="F10">
        <v>-2155.0665630705198</v>
      </c>
      <c r="G10">
        <f t="shared" si="2"/>
        <v>-58642.378274337148</v>
      </c>
      <c r="H10">
        <f>(G10-(C10*$G$2 + D10*$G$3))/B10</f>
        <v>-2.6302394997358944</v>
      </c>
      <c r="I10">
        <v>-2.5773906638900002</v>
      </c>
      <c r="J10">
        <v>-2.7275886460200001</v>
      </c>
      <c r="K10">
        <v>-2.6911527227800001</v>
      </c>
    </row>
    <row r="11" spans="1:13" x14ac:dyDescent="0.25">
      <c r="A11" t="s">
        <v>71</v>
      </c>
      <c r="B11">
        <v>55</v>
      </c>
      <c r="C11">
        <v>31</v>
      </c>
      <c r="D11">
        <f t="shared" si="1"/>
        <v>24</v>
      </c>
      <c r="E11" t="s">
        <v>14</v>
      </c>
      <c r="F11">
        <v>-2288.9573165585098</v>
      </c>
      <c r="G11">
        <f t="shared" si="2"/>
        <v>-62285.733123800237</v>
      </c>
      <c r="H11">
        <f>(G11-(C11*$G$2 + D11*$G$3))/B11</f>
        <v>-2.7268362116122842</v>
      </c>
      <c r="I11">
        <v>-2.69434929611</v>
      </c>
      <c r="J11">
        <v>-2.8356224838799999</v>
      </c>
      <c r="K11">
        <v>-2.7982058645899999</v>
      </c>
    </row>
    <row r="12" spans="1:13" x14ac:dyDescent="0.25">
      <c r="A12" t="s">
        <v>72</v>
      </c>
      <c r="B12">
        <v>75</v>
      </c>
      <c r="C12">
        <v>32</v>
      </c>
      <c r="D12">
        <f t="shared" si="1"/>
        <v>43</v>
      </c>
      <c r="E12" t="s">
        <v>15</v>
      </c>
      <c r="F12">
        <v>-2968.5290686916201</v>
      </c>
      <c r="G12">
        <f t="shared" si="2"/>
        <v>-80777.831899795157</v>
      </c>
      <c r="H12">
        <f t="shared" ref="H12:H18" si="3">(G12-(C12*$G$2 + D12*$G$3))/B12</f>
        <v>-2.6635548367578306</v>
      </c>
      <c r="I12">
        <v>-2.5945228709400001</v>
      </c>
      <c r="J12">
        <v>-2.69572769543</v>
      </c>
      <c r="K12">
        <v>-2.66804349433</v>
      </c>
    </row>
    <row r="13" spans="1:13" x14ac:dyDescent="0.25">
      <c r="A13" t="s">
        <v>73</v>
      </c>
      <c r="B13">
        <v>75</v>
      </c>
      <c r="C13">
        <v>44</v>
      </c>
      <c r="D13">
        <f t="shared" si="1"/>
        <v>31</v>
      </c>
      <c r="E13" t="s">
        <v>16</v>
      </c>
      <c r="F13">
        <v>-3146.9894756614099</v>
      </c>
      <c r="G13">
        <f t="shared" si="2"/>
        <v>-85633.98941801289</v>
      </c>
      <c r="H13">
        <f t="shared" si="3"/>
        <v>-2.7360189852630721</v>
      </c>
      <c r="I13">
        <v>-2.56883501096</v>
      </c>
      <c r="J13">
        <v>-2.7084021119899999</v>
      </c>
      <c r="K13">
        <v>-2.67850349761</v>
      </c>
    </row>
    <row r="14" spans="1:13" x14ac:dyDescent="0.25">
      <c r="A14" t="s">
        <v>74</v>
      </c>
      <c r="B14">
        <v>85</v>
      </c>
      <c r="C14">
        <v>33</v>
      </c>
      <c r="D14">
        <f t="shared" si="1"/>
        <v>52</v>
      </c>
      <c r="E14" t="s">
        <v>17</v>
      </c>
      <c r="F14">
        <v>-3315.7902585544198</v>
      </c>
      <c r="G14">
        <f t="shared" si="2"/>
        <v>-90227.295041627745</v>
      </c>
      <c r="H14">
        <f t="shared" si="3"/>
        <v>-2.6583791885025088</v>
      </c>
      <c r="I14">
        <v>-2.4916505439300001</v>
      </c>
      <c r="J14">
        <v>-2.7719696044400002</v>
      </c>
      <c r="K14">
        <v>-2.66223599931</v>
      </c>
    </row>
    <row r="15" spans="1:13" x14ac:dyDescent="0.25">
      <c r="A15" t="s">
        <v>75</v>
      </c>
      <c r="B15">
        <v>85</v>
      </c>
      <c r="C15">
        <v>50</v>
      </c>
      <c r="D15">
        <f t="shared" si="1"/>
        <v>35</v>
      </c>
      <c r="E15" t="s">
        <v>18</v>
      </c>
      <c r="F15">
        <v>-3568.59689824923</v>
      </c>
      <c r="G15">
        <f t="shared" si="2"/>
        <v>-97106.517637019104</v>
      </c>
      <c r="H15">
        <f t="shared" si="3"/>
        <v>-2.7450312711877118</v>
      </c>
      <c r="I15">
        <v>-2.6228190712899999</v>
      </c>
      <c r="J15">
        <v>-2.7400629413500002</v>
      </c>
      <c r="K15">
        <v>-2.7392733084900001</v>
      </c>
    </row>
    <row r="16" spans="1:13" x14ac:dyDescent="0.25">
      <c r="A16" t="s">
        <v>76</v>
      </c>
      <c r="B16">
        <v>147</v>
      </c>
      <c r="C16">
        <v>59</v>
      </c>
      <c r="D16">
        <f t="shared" si="1"/>
        <v>88</v>
      </c>
      <c r="E16" t="s">
        <v>19</v>
      </c>
      <c r="F16">
        <v>-5218.81399585497</v>
      </c>
      <c r="G16">
        <f t="shared" si="2"/>
        <v>-142011.23516680795</v>
      </c>
      <c r="H16">
        <f t="shared" si="3"/>
        <v>98.081964330560623</v>
      </c>
    </row>
    <row r="17" spans="1:15" x14ac:dyDescent="0.25">
      <c r="A17" t="s">
        <v>77</v>
      </c>
      <c r="B17">
        <v>147</v>
      </c>
      <c r="C17">
        <v>98</v>
      </c>
      <c r="D17">
        <f t="shared" si="1"/>
        <v>49</v>
      </c>
      <c r="E17" t="s">
        <v>20</v>
      </c>
      <c r="F17">
        <v>-6343.6393205690702</v>
      </c>
      <c r="G17">
        <f t="shared" si="2"/>
        <v>-172619.30700773321</v>
      </c>
      <c r="H17">
        <f t="shared" si="3"/>
        <v>-2.8923420838324265</v>
      </c>
      <c r="I17">
        <v>-2.8099681086500001</v>
      </c>
      <c r="J17">
        <v>-3.0709156496299999</v>
      </c>
      <c r="K17">
        <v>-3.0325498030700002</v>
      </c>
    </row>
    <row r="18" spans="1:15" x14ac:dyDescent="0.25">
      <c r="A18" t="s">
        <v>78</v>
      </c>
      <c r="B18">
        <v>172</v>
      </c>
      <c r="C18">
        <v>73</v>
      </c>
      <c r="D18">
        <f t="shared" si="1"/>
        <v>99</v>
      </c>
      <c r="E18" t="s">
        <v>21</v>
      </c>
      <c r="G18">
        <f t="shared" si="2"/>
        <v>0</v>
      </c>
      <c r="H18">
        <f t="shared" si="3"/>
        <v>1073.4654767050502</v>
      </c>
    </row>
    <row r="19" spans="1:15" x14ac:dyDescent="0.25">
      <c r="A19" t="s">
        <v>79</v>
      </c>
      <c r="B19">
        <v>172</v>
      </c>
      <c r="C19">
        <v>113</v>
      </c>
      <c r="D19">
        <f t="shared" si="1"/>
        <v>59</v>
      </c>
      <c r="E19" t="s">
        <v>22</v>
      </c>
    </row>
    <row r="20" spans="1:15" x14ac:dyDescent="0.25">
      <c r="J20">
        <v>1.18</v>
      </c>
      <c r="K20">
        <v>0.99990000000000001</v>
      </c>
    </row>
    <row r="22" spans="1:15" x14ac:dyDescent="0.25">
      <c r="N22" t="s">
        <v>81</v>
      </c>
      <c r="O22">
        <v>0.99990000000000001</v>
      </c>
    </row>
    <row r="23" spans="1:15" x14ac:dyDescent="0.25">
      <c r="N23" t="s">
        <v>82</v>
      </c>
      <c r="O23">
        <v>1E-4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30" sqref="C30:D37"/>
    </sheetView>
  </sheetViews>
  <sheetFormatPr defaultRowHeight="15" x14ac:dyDescent="0.25"/>
  <cols>
    <col min="3" max="4" width="12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96</v>
      </c>
    </row>
    <row r="2" spans="1:4" x14ac:dyDescent="0.25">
      <c r="A2" t="s">
        <v>88</v>
      </c>
      <c r="B2">
        <v>19</v>
      </c>
      <c r="C2">
        <v>-2.0873433910325585</v>
      </c>
      <c r="D2">
        <v>-2.1262352016947368</v>
      </c>
    </row>
    <row r="3" spans="1:4" x14ac:dyDescent="0.25">
      <c r="A3" t="s">
        <v>89</v>
      </c>
      <c r="B3">
        <v>23</v>
      </c>
      <c r="C3">
        <v>-2.1586268393521491</v>
      </c>
      <c r="D3">
        <v>-2.2520692937113043</v>
      </c>
    </row>
    <row r="4" spans="1:4" x14ac:dyDescent="0.25">
      <c r="A4" t="s">
        <v>90</v>
      </c>
      <c r="B4">
        <v>39</v>
      </c>
      <c r="C4">
        <v>-2.285544194380166</v>
      </c>
      <c r="D4">
        <v>-2.3311337563794869</v>
      </c>
    </row>
    <row r="5" spans="1:4" x14ac:dyDescent="0.25">
      <c r="A5" t="s">
        <v>91</v>
      </c>
      <c r="B5">
        <v>55</v>
      </c>
      <c r="C5">
        <v>-2.3880443288266013</v>
      </c>
      <c r="D5">
        <v>-2.4426253482705453</v>
      </c>
    </row>
    <row r="6" spans="1:4" x14ac:dyDescent="0.25">
      <c r="A6" t="s">
        <v>92</v>
      </c>
      <c r="B6">
        <v>75</v>
      </c>
      <c r="C6">
        <v>-2.4367658489271222</v>
      </c>
      <c r="D6">
        <v>-2.4733853343023999</v>
      </c>
    </row>
    <row r="7" spans="1:4" x14ac:dyDescent="0.25">
      <c r="A7" t="s">
        <v>93</v>
      </c>
      <c r="B7">
        <v>85</v>
      </c>
      <c r="C7">
        <v>-2.4631355668733117</v>
      </c>
      <c r="D7">
        <v>-2.4897758328574118</v>
      </c>
    </row>
    <row r="8" spans="1:4" x14ac:dyDescent="0.25">
      <c r="A8" t="s">
        <v>94</v>
      </c>
      <c r="B8">
        <v>147</v>
      </c>
      <c r="C8">
        <v>-2.5343022678822731</v>
      </c>
      <c r="D8">
        <v>-2.6171910982367348</v>
      </c>
    </row>
    <row r="9" spans="1:4" x14ac:dyDescent="0.25">
      <c r="A9" t="s">
        <v>95</v>
      </c>
      <c r="B9">
        <v>172</v>
      </c>
      <c r="C9">
        <v>-2.508831069714371</v>
      </c>
      <c r="D9">
        <v>-2.5018842206810468</v>
      </c>
    </row>
    <row r="11" spans="1:4" x14ac:dyDescent="0.25">
      <c r="A11" t="s">
        <v>97</v>
      </c>
      <c r="B11">
        <v>19</v>
      </c>
      <c r="C11">
        <v>-1.752371842064397</v>
      </c>
      <c r="D11">
        <v>-1.8517133530105261</v>
      </c>
    </row>
    <row r="12" spans="1:4" x14ac:dyDescent="0.25">
      <c r="A12" t="s">
        <v>98</v>
      </c>
      <c r="B12">
        <v>23</v>
      </c>
      <c r="C12">
        <v>-1.7981073331244735</v>
      </c>
      <c r="D12">
        <v>-1.9081556860486957</v>
      </c>
    </row>
    <row r="13" spans="1:4" x14ac:dyDescent="0.25">
      <c r="A13" t="s">
        <v>99</v>
      </c>
      <c r="B13">
        <v>39</v>
      </c>
      <c r="C13">
        <v>-1.9526214577443823</v>
      </c>
      <c r="D13">
        <v>-2.0301571062769228</v>
      </c>
    </row>
    <row r="14" spans="1:4" x14ac:dyDescent="0.25">
      <c r="A14" t="s">
        <v>100</v>
      </c>
      <c r="B14">
        <v>55</v>
      </c>
      <c r="C14">
        <v>-2.0564762926622113</v>
      </c>
      <c r="D14">
        <v>-2.158058791992727</v>
      </c>
    </row>
    <row r="15" spans="1:4" x14ac:dyDescent="0.25">
      <c r="A15" t="s">
        <v>101</v>
      </c>
      <c r="B15">
        <v>75</v>
      </c>
      <c r="C15">
        <v>-2.0691540930856718</v>
      </c>
      <c r="D15">
        <v>-2.1540423406672002</v>
      </c>
    </row>
    <row r="16" spans="1:4" x14ac:dyDescent="0.25">
      <c r="A16" t="s">
        <v>102</v>
      </c>
      <c r="B16">
        <v>85</v>
      </c>
      <c r="C16">
        <v>-2.0789617949273258</v>
      </c>
      <c r="D16">
        <v>-2.1484586912856467</v>
      </c>
    </row>
    <row r="17" spans="1:4" x14ac:dyDescent="0.25">
      <c r="A17" t="s">
        <v>103</v>
      </c>
      <c r="B17">
        <v>147</v>
      </c>
      <c r="C17">
        <v>-2.1882315689628964</v>
      </c>
      <c r="D17">
        <v>-2.2792810974557822</v>
      </c>
    </row>
    <row r="18" spans="1:4" x14ac:dyDescent="0.25">
      <c r="A18" t="s">
        <v>104</v>
      </c>
      <c r="B18">
        <v>172</v>
      </c>
      <c r="C18">
        <v>-2.1432477455580443</v>
      </c>
      <c r="D18">
        <v>-2.1788616872770348</v>
      </c>
    </row>
    <row r="20" spans="1:4" x14ac:dyDescent="0.25">
      <c r="A20" t="s">
        <v>105</v>
      </c>
      <c r="B20">
        <v>19</v>
      </c>
      <c r="C20">
        <v>-2.4381188570874466</v>
      </c>
      <c r="D20">
        <v>-2.5247115198210524</v>
      </c>
    </row>
    <row r="21" spans="1:4" x14ac:dyDescent="0.25">
      <c r="A21" t="s">
        <v>106</v>
      </c>
      <c r="B21">
        <v>23</v>
      </c>
      <c r="C21">
        <v>-2.5006234515282775</v>
      </c>
      <c r="D21">
        <v>-2.6016676038678264</v>
      </c>
    </row>
    <row r="22" spans="1:4" x14ac:dyDescent="0.25">
      <c r="A22" t="s">
        <v>107</v>
      </c>
      <c r="B22">
        <v>39</v>
      </c>
      <c r="C22">
        <v>-2.6913467897436183</v>
      </c>
      <c r="D22">
        <v>-2.7680099756923076</v>
      </c>
    </row>
    <row r="23" spans="1:4" x14ac:dyDescent="0.25">
      <c r="A23" t="s">
        <v>108</v>
      </c>
      <c r="B23">
        <v>55</v>
      </c>
      <c r="C23">
        <v>-2.8305142334702067</v>
      </c>
      <c r="D23">
        <v>-2.9423970420319998</v>
      </c>
    </row>
    <row r="24" spans="1:4" x14ac:dyDescent="0.25">
      <c r="A24" t="s">
        <v>109</v>
      </c>
      <c r="B24">
        <v>75</v>
      </c>
      <c r="C24">
        <v>-2.8498093977163079</v>
      </c>
      <c r="D24">
        <v>-2.9369208267690667</v>
      </c>
    </row>
    <row r="25" spans="1:4" x14ac:dyDescent="0.25">
      <c r="A25" t="s">
        <v>110</v>
      </c>
      <c r="B25">
        <v>85</v>
      </c>
      <c r="C25">
        <v>-2.8632428300293054</v>
      </c>
      <c r="D25">
        <v>-2.9293078212719998</v>
      </c>
    </row>
    <row r="26" spans="1:4" x14ac:dyDescent="0.25">
      <c r="A26" t="s">
        <v>111</v>
      </c>
      <c r="B26">
        <v>147</v>
      </c>
      <c r="C26">
        <v>-3.0084349555299985</v>
      </c>
      <c r="D26">
        <v>-3.107677132804898</v>
      </c>
    </row>
    <row r="27" spans="1:4" x14ac:dyDescent="0.25">
      <c r="A27" t="s">
        <v>112</v>
      </c>
      <c r="B27">
        <v>172</v>
      </c>
      <c r="C27">
        <v>-2.9494139495864782</v>
      </c>
      <c r="D27">
        <v>-2.9707606703965115</v>
      </c>
    </row>
    <row r="30" spans="1:4" ht="15.75" x14ac:dyDescent="0.25">
      <c r="A30" s="5" t="s">
        <v>113</v>
      </c>
      <c r="B30">
        <v>19</v>
      </c>
      <c r="C30" s="4">
        <v>-5.448790685494858</v>
      </c>
      <c r="D30" s="4">
        <v>-5.1972645682899996</v>
      </c>
    </row>
    <row r="31" spans="1:4" ht="15.75" x14ac:dyDescent="0.25">
      <c r="A31" s="5" t="s">
        <v>114</v>
      </c>
      <c r="B31">
        <v>23</v>
      </c>
      <c r="C31" s="4">
        <v>-5.6096324762085876</v>
      </c>
      <c r="D31" s="4">
        <v>-5.3556831146499997</v>
      </c>
    </row>
    <row r="32" spans="1:4" ht="15.75" x14ac:dyDescent="0.25">
      <c r="A32" s="5" t="s">
        <v>115</v>
      </c>
      <c r="B32">
        <v>39</v>
      </c>
      <c r="C32" s="4">
        <v>-5.9221328048821675</v>
      </c>
      <c r="D32" s="4">
        <v>-5.69810850008</v>
      </c>
    </row>
    <row r="33" spans="1:4" ht="15.75" x14ac:dyDescent="0.25">
      <c r="A33" s="5" t="s">
        <v>116</v>
      </c>
      <c r="B33">
        <v>55</v>
      </c>
      <c r="C33" s="4">
        <v>-6.1237128263275897</v>
      </c>
      <c r="D33" s="4">
        <v>-6.0570943540800002</v>
      </c>
    </row>
    <row r="34" spans="1:4" ht="15.75" x14ac:dyDescent="0.25">
      <c r="A34" s="5" t="s">
        <v>117</v>
      </c>
      <c r="B34">
        <v>75</v>
      </c>
      <c r="C34" s="4">
        <v>-6.2088432789332</v>
      </c>
      <c r="D34" s="4">
        <v>-6.0293704017599996</v>
      </c>
    </row>
    <row r="35" spans="1:4" ht="15.75" x14ac:dyDescent="0.25">
      <c r="A35" s="5" t="s">
        <v>118</v>
      </c>
      <c r="B35">
        <v>85</v>
      </c>
      <c r="C35" s="4">
        <v>-6.1438987376000593</v>
      </c>
      <c r="D35" s="4">
        <v>-6.0301494367200004</v>
      </c>
    </row>
    <row r="36" spans="1:4" ht="15.75" x14ac:dyDescent="0.25">
      <c r="A36" s="5" t="s">
        <v>119</v>
      </c>
      <c r="B36">
        <v>147</v>
      </c>
      <c r="C36" s="4">
        <v>-6.3809674161852206</v>
      </c>
      <c r="D36" s="4">
        <v>-6.3973329725800001</v>
      </c>
    </row>
    <row r="37" spans="1:4" ht="15.75" x14ac:dyDescent="0.25">
      <c r="A37" s="5" t="s">
        <v>120</v>
      </c>
      <c r="B37">
        <v>172</v>
      </c>
      <c r="C37" s="4">
        <v>-6.3229054519722201</v>
      </c>
      <c r="D37" s="4">
        <v>-6.1154825222199998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AuAg</vt:lpstr>
      <vt:lpstr>CuAg</vt:lpstr>
      <vt:lpstr>CuAu</vt:lpstr>
      <vt:lpstr>Pure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Zihao</dc:creator>
  <cp:lastModifiedBy>Yan, Zihao</cp:lastModifiedBy>
  <dcterms:created xsi:type="dcterms:W3CDTF">2017-06-05T18:31:49Z</dcterms:created>
  <dcterms:modified xsi:type="dcterms:W3CDTF">2017-07-05T00:31:29Z</dcterms:modified>
</cp:coreProperties>
</file>