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kphq-fs.KPGroup.loc\Data\Public_KMP\Finance &amp; Accounting Department\01_FORM\"/>
    </mc:Choice>
  </mc:AlternateContent>
  <bookViews>
    <workbookView xWindow="120" yWindow="90" windowWidth="19425" windowHeight="9855"/>
  </bookViews>
  <sheets>
    <sheet name="Reimburse" sheetId="1" r:id="rId1"/>
    <sheet name="Late Approval  Application " sheetId="4" r:id="rId2"/>
    <sheet name="Sheet2" sheetId="2" state="hidden" r:id="rId3"/>
  </sheets>
  <definedNames>
    <definedName name="ColumnTitleRegion1..D3.1">'Late Approval  Application '!$B$7</definedName>
    <definedName name="_xlnm.Print_Area" localSheetId="1">'Late Approval  Application '!$B$1:$D$20</definedName>
    <definedName name="_xlnm.Print_Area" localSheetId="0">Reimburse!$A$1:$O$53</definedName>
    <definedName name="Title1">#REF!</definedName>
    <definedName name="Total_Commissions">#REF!</definedName>
    <definedName name="Total_Sales">#REF!</definedName>
  </definedNames>
  <calcPr calcId="152511"/>
</workbook>
</file>

<file path=xl/calcChain.xml><?xml version="1.0" encoding="utf-8"?>
<calcChain xmlns="http://schemas.openxmlformats.org/spreadsheetml/2006/main">
  <c r="C8" i="4" l="1"/>
  <c r="D20" i="1" l="1"/>
  <c r="N23" i="1" l="1"/>
  <c r="E32" i="1"/>
  <c r="H49" i="1"/>
  <c r="N26" i="1" l="1"/>
  <c r="H32" i="1" s="1"/>
  <c r="N42" i="1"/>
  <c r="N41" i="1"/>
  <c r="N43" i="1"/>
  <c r="N34" i="1" l="1"/>
  <c r="N35" i="1"/>
  <c r="N33" i="1"/>
  <c r="E34" i="1" l="1"/>
  <c r="E33" i="1"/>
  <c r="N40" i="1" l="1"/>
  <c r="F32" i="1"/>
  <c r="E35" i="1"/>
  <c r="F34" i="1" l="1"/>
  <c r="F33" i="1"/>
  <c r="F35" i="1"/>
  <c r="N32" i="1" l="1"/>
  <c r="N44" i="1"/>
  <c r="N39" i="1" l="1"/>
  <c r="N45" i="1"/>
  <c r="N36" i="1"/>
  <c r="E47" i="1" l="1"/>
</calcChain>
</file>

<file path=xl/sharedStrings.xml><?xml version="1.0" encoding="utf-8"?>
<sst xmlns="http://schemas.openxmlformats.org/spreadsheetml/2006/main" count="179" uniqueCount="144">
  <si>
    <t xml:space="preserve">APPROVED BY </t>
    <phoneticPr fontId="3"/>
  </si>
  <si>
    <t>APPLICATION FOR TRAVELLING EXPENSE</t>
    <phoneticPr fontId="3"/>
  </si>
  <si>
    <t>TO</t>
    <phoneticPr fontId="3"/>
  </si>
  <si>
    <t>DESCRIPTION</t>
    <phoneticPr fontId="3"/>
  </si>
  <si>
    <t>DAYS</t>
    <phoneticPr fontId="3"/>
  </si>
  <si>
    <t>EXCHANGE RATE @</t>
    <phoneticPr fontId="3"/>
  </si>
  <si>
    <t>แบบฟอร์มการเบิกค่าเดินทาง</t>
  </si>
  <si>
    <t>DATE (วันที่)</t>
  </si>
  <si>
    <t>DESTINATION (ปลายทาง)</t>
  </si>
  <si>
    <t>(ถึง)</t>
  </si>
  <si>
    <t>(รวมทั้งสิ้น)</t>
  </si>
  <si>
    <t>(วัน)</t>
  </si>
  <si>
    <t>PURPOSE (วัตถุประสงค์)</t>
  </si>
  <si>
    <t>(รายละเอียด)</t>
  </si>
  <si>
    <t>(หมายเหตุ)</t>
  </si>
  <si>
    <t>(จำนวนเงิน)</t>
  </si>
  <si>
    <t>(อนุมัติโดย)</t>
  </si>
  <si>
    <t>TITLE (ตำแหน่ง)</t>
  </si>
  <si>
    <t>NAME (ชื่อ)</t>
  </si>
  <si>
    <t>SIGNATURE (ลายเซ็นต์)</t>
  </si>
  <si>
    <t>Days</t>
  </si>
  <si>
    <t>@</t>
  </si>
  <si>
    <t>TRANSPORT CHARGE
(ค่าเดินทาง)</t>
  </si>
  <si>
    <t xml:space="preserve"> TOTAL</t>
  </si>
  <si>
    <t>(อัตราแลกเปลี่ยน)</t>
  </si>
  <si>
    <t>Position</t>
  </si>
  <si>
    <t>Chief Officer</t>
  </si>
  <si>
    <t>Officer</t>
  </si>
  <si>
    <t>Unit Head</t>
  </si>
  <si>
    <t>Supervisor</t>
  </si>
  <si>
    <t>General Manager</t>
  </si>
  <si>
    <t>Manager</t>
  </si>
  <si>
    <t>Assistant Manager</t>
  </si>
  <si>
    <t>Engineer</t>
  </si>
  <si>
    <t>Operator</t>
  </si>
  <si>
    <t>Team Leader</t>
  </si>
  <si>
    <t>Chief Executive Officer</t>
  </si>
  <si>
    <t>Executive Vice President</t>
  </si>
  <si>
    <t>QMR</t>
  </si>
  <si>
    <t>Vice President</t>
  </si>
  <si>
    <t>Assistant Chief Officer</t>
  </si>
  <si>
    <t>Assistant QMR</t>
  </si>
  <si>
    <t>Director</t>
  </si>
  <si>
    <t>Assistant Director</t>
  </si>
  <si>
    <t>Assistant Deputy Director</t>
  </si>
  <si>
    <t>Trainee</t>
  </si>
  <si>
    <t>FOOD &amp; BEVERAGE (ค่าอาหารและเครื่องดื่ม)</t>
  </si>
  <si>
    <t>(ชม.)</t>
  </si>
  <si>
    <t>Hrs.</t>
  </si>
  <si>
    <t>To</t>
  </si>
  <si>
    <t>TOTAL</t>
  </si>
  <si>
    <t>DEPARTMENT (แผนก)</t>
  </si>
  <si>
    <t>(สกุลเงิน)</t>
  </si>
  <si>
    <t>AMOUNT</t>
  </si>
  <si>
    <t>CURR.</t>
  </si>
  <si>
    <t>REMARK</t>
  </si>
  <si>
    <t>Comnany</t>
  </si>
  <si>
    <t>THE KUMPHAWAPI SUGAR CO., LTD. บริษัท น้ำตาลกุมภวาปี จำกัด</t>
  </si>
  <si>
    <t xml:space="preserve"> KASET PHOL SUGAR LTD. บริษัท น้ำตาลเกษตรผล จำกัด</t>
  </si>
  <si>
    <t>Title</t>
  </si>
  <si>
    <t>CEO</t>
  </si>
  <si>
    <t>CFO</t>
  </si>
  <si>
    <t>CDO</t>
  </si>
  <si>
    <t>CHRO</t>
  </si>
  <si>
    <t>CAGO</t>
  </si>
  <si>
    <t>DATE:</t>
  </si>
  <si>
    <t>TIME</t>
  </si>
  <si>
    <t>(เวลา)</t>
  </si>
  <si>
    <t>(วันที่)</t>
  </si>
  <si>
    <t>ใส่เฉพาะกรณีไม่เกิน 4 ชั่วโมง</t>
  </si>
  <si>
    <t>(ยอดรวม : บาท)</t>
  </si>
  <si>
    <t>GRAND TOTAL</t>
  </si>
  <si>
    <t>&lt;-- เลือกบริษัทที่เบิกจาก drop down (Select company name from drop down)</t>
  </si>
  <si>
    <t>&lt;-- ใส่เฉพาะวันที่เดินทางจากวันไหนถึงวันไหน จากนั้นแบบฟอร์มจะคำนวนวันให้เอง
และจะนำข้อมูลไปคำนวนในช่องเบี้ยเลี้ยงให้เอง (เฉพาะเดินทางในประเทศ)
(Fill out the date "from" and "to" for only full day of travelling in Thailand)</t>
  </si>
  <si>
    <t>หมายเหตุ:</t>
  </si>
  <si>
    <t>Remark:</t>
  </si>
  <si>
    <t>Operator, Officer, Team Leader</t>
  </si>
  <si>
    <t>Unit Head, Engineer</t>
  </si>
  <si>
    <t>PER DIEM - DURING TRIP
(ค่าใช้จ่าย ตปท.ระหว่างพำนัก)</t>
  </si>
  <si>
    <t>PER DIEM - FLYING
(ค่าใช้จ่าย ตปท.บินข้ามคืน)</t>
  </si>
  <si>
    <t>PER DIEM - ARRIVAL
(ค่าใช้จ่าย ตปท.วันกลับ)</t>
  </si>
  <si>
    <t>Japan</t>
  </si>
  <si>
    <t>UK</t>
  </si>
  <si>
    <t>Canada</t>
  </si>
  <si>
    <t>Europe</t>
  </si>
  <si>
    <t>USA</t>
  </si>
  <si>
    <t>Africa</t>
  </si>
  <si>
    <t>Australia</t>
  </si>
  <si>
    <t>Singapore</t>
  </si>
  <si>
    <t>Country zone A</t>
  </si>
  <si>
    <t>Zone B</t>
  </si>
  <si>
    <t/>
  </si>
  <si>
    <t>Country/Zone
(ประเทศ/โซน)</t>
  </si>
  <si>
    <t>&lt;-- เลือกตำแหน่งผู้ขอเบิกจาก drop down จากนั้นแบบฟอร์มจะคำนวนอัตราเบี้ยเลี้ยงตามตำแหน่งให้
(Select postion from drop down which application will be calculate per diem rate)</t>
  </si>
  <si>
    <t>&lt;-- ไปต่างประเทศเลือก Zone A จาก drop down ส่วนนอกเหนือจากนี้ให้เลือก Zone B ส่วนในประเทศให้ว่างไว้ เพื่อมาคำนวนอัตราเบี้ยเลี้ยง
(Select country of Zone A from drop down, other contry select "Zone B" and Demestic select " "{Blank} application will be calculate per diem rate)</t>
  </si>
  <si>
    <t>1. อัตราการเบิกค่าที่พัก (Accommodation Expenses)</t>
  </si>
  <si>
    <t>ตำแหน่ง (Position)</t>
  </si>
  <si>
    <t>ค่าใช้จ่ายที่เบิกได้ (บาท/คืน)Reimburse (Baht/Night)</t>
  </si>
  <si>
    <t>Supervisor, AM, Manager, GM</t>
  </si>
  <si>
    <t>Director, Chief Officer</t>
  </si>
  <si>
    <t>จังหวัด ก / province A</t>
  </si>
  <si>
    <t>จังหวัด ข / province B</t>
  </si>
  <si>
    <t>1. อัตราค่าเบี้ยเลี้ยง (Per diem)</t>
  </si>
  <si>
    <t>เบี้ยเลี้ยง (บาท/วัน) Per diem  (Baht/Night)</t>
  </si>
  <si>
    <t>ไม่เกิน 4 ชม. / within 4 Hrs.</t>
  </si>
  <si>
    <t>เกิน 4 ชม. / Over 4 Hrs.</t>
  </si>
  <si>
    <t>https://www.bot.or.th/App/BTWS_STAT/statistics/BOTWEBSTAT.aspx?reportID=123&amp;language=ENG</t>
  </si>
  <si>
    <t xml:space="preserve">2.ให้ใช้อัตราแลกเปลี่ยนประเภทMid Rate จาก link </t>
  </si>
  <si>
    <t xml:space="preserve">2.Please use exchange type"Mid Rate"from link </t>
  </si>
  <si>
    <t>Project Director</t>
  </si>
  <si>
    <t>&lt;-- ใส่ชื่อผู้ขอเบิกและเซนต์กำกับข้างชื่อ (Fill out applicant name and sign beside)</t>
  </si>
  <si>
    <t>TRAVELLING SCHEDULE ：</t>
  </si>
  <si>
    <t>(จากวันที่)</t>
  </si>
  <si>
    <t>FROM</t>
  </si>
  <si>
    <t>ตารางการเดินทาง:จำนวนวัน</t>
  </si>
  <si>
    <r>
      <t>FOR NOT OVER 4 Hrs.</t>
    </r>
    <r>
      <rPr>
        <b/>
        <sz val="10"/>
        <color theme="1"/>
        <rFont val="Calibri"/>
        <family val="2"/>
        <scheme val="minor"/>
      </rPr>
      <t>(Half day)</t>
    </r>
  </si>
  <si>
    <t>TRAVELING PREPARATION
(ค่าเตรียมการเดินทาง ตปท.)</t>
  </si>
  <si>
    <t>1.สำนักงานใหญ่ให้ส่งเอกสารเพื่อทำจ่ายกับแผนกบัญชีภายในวันศุกร์ ส่วนโรงงานภายในวันเสาร์หลังจากนั้นจะทำการจ่ายเงินให้ในวันพฤหัสของสัปดาห์ถัดไป</t>
  </si>
  <si>
    <t>1.The dead line of the document to the accounting department within Friday (HQ) and Saturday (Factory) Then money will be transferred on next Thursday.</t>
  </si>
  <si>
    <t>Director, Chief Officer,, AM, Manager, GM</t>
  </si>
  <si>
    <t>Assistant Manager, Manager, GM</t>
  </si>
  <si>
    <t>SUNDRIES (อื่นๆ)</t>
  </si>
  <si>
    <t>APPLICANT     (ผู้เบิก)</t>
  </si>
  <si>
    <t>H:MM</t>
  </si>
  <si>
    <t>POSITION   (ตำแหน่ง)</t>
  </si>
  <si>
    <t>PER DIEM                (ค่าใช้จ่ายประจำวัน)</t>
  </si>
  <si>
    <t>HOTEL  (ค่าโรงแรม)</t>
  </si>
  <si>
    <r>
      <t>&lt;-- ใส่ช่องนี้กรณีที่มีการเบิกไม่เต็มวัน หรือมีเศษของวันเท่านั้น(ถ้าไม่มีไม่ต้องกรอก) โดยระบุวันที่ เวลาไป ถึงเวลาใดและ</t>
    </r>
    <r>
      <rPr>
        <u/>
        <sz val="11"/>
        <color rgb="FFFF0000"/>
        <rFont val="Calibri"/>
        <family val="2"/>
        <scheme val="minor"/>
      </rPr>
      <t>ต้องไม่</t>
    </r>
    <r>
      <rPr>
        <sz val="11"/>
        <color theme="1"/>
        <rFont val="Calibri"/>
        <family val="2"/>
        <scheme val="minor"/>
      </rPr>
      <t>เป็นวันที่มีการเบิกแบบเต็มวัน จากนั้นจะถูกนำไปคำนวนเบี้ยเลี้ยงให้ (เฉพาะเดินทางในประเทศ)                                                    (Fill out the date, time "from" and "to" for only half day {&lt;= 4Hrs.} of travelling in Thailand)</t>
    </r>
  </si>
  <si>
    <t>Baht</t>
  </si>
  <si>
    <t>REASON FOR LATE SUBMISSION (เหตุผลในการยื่นเอกสารล่าช้า)</t>
  </si>
  <si>
    <t>&lt;-- ใส่เหตุผลเฉพาะมีข้อความขึ้นว่ามีการเบิกค่าใช้จ่ายเกินกว่า 30 วัน
(Input the reason for late submission in case "Alert Message &gt; 30 days" poped up )</t>
  </si>
  <si>
    <t>Application Date (วันที่เอกสาร)</t>
  </si>
  <si>
    <t>Applicant's Name (ชื่อผู้เบิก)</t>
  </si>
  <si>
    <t>Position (ชื่อตำแหน่ง)</t>
  </si>
  <si>
    <t>Submission Date (วันที่ส่งเอกสาร)</t>
  </si>
  <si>
    <t>Amount (จำนวนเงิน)</t>
  </si>
  <si>
    <t>Number of late days 
(จำนวนวัน)</t>
  </si>
  <si>
    <t>APPROVED BY</t>
  </si>
  <si>
    <t>APPROVAL FORM FOR ALL LATE EXPENSE CLAIMS</t>
  </si>
  <si>
    <t>Reason of Late Submission by Applicant (เหตุผลการล่าช้า)</t>
  </si>
  <si>
    <t>This part below is for Chief Officer only.</t>
  </si>
  <si>
    <t>Comment by Chief Officer (หมายเหตุจากผู้อนุมัติ)</t>
  </si>
  <si>
    <t>Department (แผนก)</t>
  </si>
  <si>
    <t>&lt;-- ทำการคำนวณโดยสูตรที่ผูกไว้ในเรื่องของวันที่ล่าช้า 20 วัน หรือ 30 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</si>
</sst>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yyyy/m/d;@"/>
    <numFmt numFmtId="166" formatCode="[$-409]d\-mmm\-yy;@"/>
    <numFmt numFmtId="167" formatCode="0.0"/>
    <numFmt numFmtId="168" formatCode="_(* #,##0_);_(* \(#,##0\);_(* &quot;-&quot;??_);_(@_)"/>
    <numFmt numFmtId="169" formatCode="_(* #,##0.00_);_(* \(#,##0.00\);_(* &quot; &quot;??_);_(@_)"/>
    <numFmt numFmtId="170" formatCode="h:mm;@"/>
    <numFmt numFmtId="171" formatCode="&quot;$&quot;#,##0.00"/>
    <numFmt numFmtId="172" formatCode="0.0%"/>
  </numFmts>
  <fonts count="3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3"/>
      <charset val="128"/>
      <scheme val="minor"/>
    </font>
    <font>
      <sz val="13"/>
      <color theme="1"/>
      <name val="Calibri"/>
      <family val="3"/>
      <charset val="128"/>
      <scheme val="minor"/>
    </font>
    <font>
      <b/>
      <sz val="13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charset val="12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2F2F2F"/>
      <name val="Segoe UI"/>
      <family val="2"/>
    </font>
    <font>
      <b/>
      <sz val="10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name val="Calibri"/>
      <family val="2"/>
      <scheme val="minor"/>
    </font>
    <font>
      <b/>
      <sz val="12"/>
      <color theme="3"/>
      <name val="Cambria"/>
      <family val="1"/>
      <scheme val="major"/>
    </font>
    <font>
      <b/>
      <sz val="24"/>
      <color theme="3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4" fillId="0" borderId="0">
      <alignment horizontal="left" wrapText="1" indent="1"/>
    </xf>
    <xf numFmtId="171" fontId="24" fillId="0" borderId="0" applyFont="0" applyFill="0" applyBorder="0" applyProtection="0">
      <alignment horizontal="right" indent="1"/>
    </xf>
    <xf numFmtId="0" fontId="25" fillId="0" borderId="0" applyNumberFormat="0" applyFill="0" applyBorder="0">
      <alignment horizontal="center" vertical="center"/>
    </xf>
    <xf numFmtId="171" fontId="26" fillId="5" borderId="19">
      <alignment horizontal="right" vertical="center" indent="1"/>
    </xf>
    <xf numFmtId="172" fontId="24" fillId="0" borderId="19" applyFont="0" applyFill="0">
      <alignment horizontal="center" vertical="center"/>
    </xf>
    <xf numFmtId="0" fontId="27" fillId="0" borderId="0">
      <alignment horizontal="center"/>
    </xf>
    <xf numFmtId="0" fontId="28" fillId="0" borderId="0">
      <alignment horizontal="center"/>
    </xf>
  </cellStyleXfs>
  <cellXfs count="24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0" xfId="0" applyFont="1">
      <alignment vertical="center"/>
    </xf>
    <xf numFmtId="0" fontId="5" fillId="0" borderId="9" xfId="0" applyFont="1" applyBorder="1">
      <alignment vertical="center"/>
    </xf>
    <xf numFmtId="0" fontId="0" fillId="0" borderId="5" xfId="0" applyBorder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4" xfId="0" applyFont="1" applyBorder="1" applyAlignment="1">
      <alignment vertical="center"/>
    </xf>
    <xf numFmtId="0" fontId="5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66" fontId="4" fillId="0" borderId="0" xfId="0" applyNumberFormat="1" applyFont="1" applyAlignment="1">
      <alignment vertical="center"/>
    </xf>
    <xf numFmtId="0" fontId="2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6" fontId="8" fillId="0" borderId="0" xfId="0" applyNumberFormat="1" applyFont="1" applyFill="1" applyAlignment="1">
      <alignment horizontal="left" vertical="center"/>
    </xf>
    <xf numFmtId="166" fontId="2" fillId="0" borderId="0" xfId="0" applyNumberFormat="1" applyFont="1" applyFill="1" applyAlignment="1">
      <alignment horizontal="left" vertical="center"/>
    </xf>
    <xf numFmtId="166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38" fontId="8" fillId="0" borderId="0" xfId="1" applyFont="1" applyFill="1" applyAlignment="1">
      <alignment horizontal="center" vertical="center"/>
    </xf>
    <xf numFmtId="0" fontId="8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8" fontId="4" fillId="2" borderId="0" xfId="1" applyFont="1" applyFill="1" applyBorder="1">
      <alignment vertical="center"/>
    </xf>
    <xf numFmtId="0" fontId="4" fillId="0" borderId="0" xfId="0" applyFont="1" applyBorder="1" applyProtection="1">
      <alignment vertical="center"/>
      <protection locked="0"/>
    </xf>
    <xf numFmtId="0" fontId="4" fillId="0" borderId="5" xfId="0" applyFont="1" applyBorder="1" applyProtection="1">
      <alignment vertical="center"/>
      <protection locked="0"/>
    </xf>
    <xf numFmtId="0" fontId="4" fillId="0" borderId="14" xfId="0" applyFont="1" applyBorder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5" fillId="0" borderId="0" xfId="0" applyFont="1" applyBorder="1" applyProtection="1">
      <alignment vertical="center"/>
      <protection locked="0"/>
    </xf>
    <xf numFmtId="0" fontId="5" fillId="0" borderId="10" xfId="0" applyFont="1" applyBorder="1" applyProtection="1">
      <alignment vertical="center"/>
      <protection locked="0"/>
    </xf>
    <xf numFmtId="0" fontId="5" fillId="0" borderId="11" xfId="0" applyFont="1" applyBorder="1" applyProtection="1">
      <alignment vertical="center"/>
      <protection locked="0"/>
    </xf>
    <xf numFmtId="2" fontId="8" fillId="0" borderId="0" xfId="0" applyNumberFormat="1" applyFont="1" applyFill="1" applyAlignment="1">
      <alignment horizontal="left" vertical="center"/>
    </xf>
    <xf numFmtId="165" fontId="10" fillId="0" borderId="0" xfId="0" applyNumberFormat="1" applyFont="1" applyFill="1" applyAlignment="1">
      <alignment horizontal="center" vertical="center"/>
    </xf>
    <xf numFmtId="0" fontId="10" fillId="0" borderId="5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66" fontId="8" fillId="0" borderId="7" xfId="0" applyNumberFormat="1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2" fillId="0" borderId="7" xfId="0" applyFont="1" applyBorder="1">
      <alignment vertical="center"/>
    </xf>
    <xf numFmtId="0" fontId="12" fillId="0" borderId="12" xfId="0" applyFont="1" applyBorder="1">
      <alignment vertical="center"/>
    </xf>
    <xf numFmtId="0" fontId="4" fillId="0" borderId="14" xfId="0" quotePrefix="1" applyFont="1" applyBorder="1" applyAlignment="1" applyProtection="1">
      <alignment vertical="center" wrapText="1"/>
      <protection locked="0"/>
    </xf>
    <xf numFmtId="0" fontId="4" fillId="0" borderId="14" xfId="0" applyFont="1" applyBorder="1" applyAlignment="1" applyProtection="1">
      <alignment vertical="center" wrapText="1"/>
      <protection locked="0"/>
    </xf>
    <xf numFmtId="40" fontId="4" fillId="0" borderId="0" xfId="1" applyNumberFormat="1" applyFont="1" applyBorder="1" applyProtection="1">
      <alignment vertical="center"/>
      <protection locked="0" hidden="1"/>
    </xf>
    <xf numFmtId="40" fontId="4" fillId="0" borderId="7" xfId="1" applyNumberFormat="1" applyFont="1" applyBorder="1" applyProtection="1">
      <alignment vertical="center"/>
      <protection locked="0" hidden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 applyProtection="1">
      <alignment vertical="center"/>
      <protection locked="0"/>
    </xf>
    <xf numFmtId="166" fontId="10" fillId="0" borderId="0" xfId="0" applyNumberFormat="1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>
      <alignment vertical="center"/>
    </xf>
    <xf numFmtId="0" fontId="8" fillId="0" borderId="0" xfId="0" applyFont="1" applyFill="1" applyBorder="1" applyAlignment="1">
      <alignment horizontal="righ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4" fontId="4" fillId="0" borderId="5" xfId="0" quotePrefix="1" applyNumberFormat="1" applyFont="1" applyBorder="1" applyAlignment="1" applyProtection="1">
      <alignment vertical="center" wrapText="1"/>
      <protection locked="0"/>
    </xf>
    <xf numFmtId="4" fontId="4" fillId="0" borderId="5" xfId="0" applyNumberFormat="1" applyFont="1" applyBorder="1" applyAlignment="1" applyProtection="1">
      <alignment vertical="center" wrapText="1"/>
      <protection locked="0"/>
    </xf>
    <xf numFmtId="4" fontId="4" fillId="2" borderId="5" xfId="0" applyNumberFormat="1" applyFont="1" applyFill="1" applyBorder="1" applyProtection="1">
      <alignment vertical="center"/>
      <protection locked="0" hidden="1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 indent="4"/>
    </xf>
    <xf numFmtId="0" fontId="4" fillId="0" borderId="0" xfId="0" applyFont="1" applyBorder="1" applyAlignment="1" applyProtection="1">
      <alignment vertical="center" wrapText="1"/>
      <protection locked="0"/>
    </xf>
    <xf numFmtId="0" fontId="0" fillId="0" borderId="0" xfId="0" quotePrefix="1">
      <alignment vertical="center"/>
    </xf>
    <xf numFmtId="167" fontId="4" fillId="2" borderId="0" xfId="0" applyNumberFormat="1" applyFont="1" applyFill="1" applyBorder="1" applyProtection="1">
      <alignment vertical="center"/>
      <protection locked="0"/>
    </xf>
    <xf numFmtId="0" fontId="4" fillId="0" borderId="14" xfId="0" applyFont="1" applyBorder="1" applyProtection="1">
      <alignment vertical="center"/>
      <protection locked="0" hidden="1"/>
    </xf>
    <xf numFmtId="0" fontId="0" fillId="0" borderId="4" xfId="0" applyBorder="1" applyProtection="1">
      <alignment vertical="center"/>
      <protection locked="0" hidden="1"/>
    </xf>
    <xf numFmtId="0" fontId="5" fillId="0" borderId="0" xfId="0" applyFont="1" applyBorder="1" applyProtection="1">
      <alignment vertical="center"/>
      <protection locked="0" hidden="1"/>
    </xf>
    <xf numFmtId="4" fontId="4" fillId="0" borderId="5" xfId="0" applyNumberFormat="1" applyFont="1" applyBorder="1" applyAlignment="1" applyProtection="1">
      <alignment vertical="center" wrapText="1"/>
      <protection locked="0" hidden="1"/>
    </xf>
    <xf numFmtId="0" fontId="4" fillId="0" borderId="14" xfId="0" applyFont="1" applyBorder="1" applyAlignment="1" applyProtection="1">
      <alignment vertical="center" wrapText="1"/>
      <protection locked="0" hidden="1"/>
    </xf>
    <xf numFmtId="0" fontId="4" fillId="0" borderId="0" xfId="0" applyFont="1" applyBorder="1" applyProtection="1">
      <alignment vertical="center"/>
      <protection locked="0" hidden="1"/>
    </xf>
    <xf numFmtId="0" fontId="4" fillId="0" borderId="5" xfId="0" applyFont="1" applyBorder="1" applyProtection="1">
      <alignment vertical="center"/>
      <protection locked="0" hidden="1"/>
    </xf>
    <xf numFmtId="0" fontId="5" fillId="0" borderId="7" xfId="0" applyFont="1" applyBorder="1" applyProtection="1">
      <alignment vertical="center"/>
      <protection locked="0" hidden="1"/>
    </xf>
    <xf numFmtId="4" fontId="4" fillId="0" borderId="8" xfId="0" applyNumberFormat="1" applyFont="1" applyBorder="1" applyAlignment="1" applyProtection="1">
      <alignment vertical="center" wrapText="1"/>
      <protection locked="0" hidden="1"/>
    </xf>
    <xf numFmtId="0" fontId="4" fillId="0" borderId="12" xfId="0" applyFont="1" applyBorder="1" applyAlignment="1" applyProtection="1">
      <alignment vertical="center" wrapText="1"/>
      <protection locked="0" hidden="1"/>
    </xf>
    <xf numFmtId="0" fontId="4" fillId="0" borderId="12" xfId="0" applyFont="1" applyBorder="1" applyProtection="1">
      <alignment vertical="center"/>
      <protection locked="0" hidden="1"/>
    </xf>
    <xf numFmtId="0" fontId="4" fillId="0" borderId="7" xfId="0" applyFont="1" applyBorder="1" applyProtection="1">
      <alignment vertical="center"/>
      <protection locked="0" hidden="1"/>
    </xf>
    <xf numFmtId="0" fontId="4" fillId="0" borderId="8" xfId="0" applyFont="1" applyBorder="1" applyProtection="1">
      <alignment vertical="center"/>
      <protection locked="0" hidden="1"/>
    </xf>
    <xf numFmtId="14" fontId="4" fillId="0" borderId="7" xfId="0" applyNumberFormat="1" applyFont="1" applyBorder="1" applyAlignment="1">
      <alignment horizontal="center" vertical="center"/>
    </xf>
    <xf numFmtId="0" fontId="0" fillId="0" borderId="14" xfId="0" applyBorder="1" applyProtection="1">
      <alignment vertical="center"/>
      <protection locked="0" hidden="1"/>
    </xf>
    <xf numFmtId="0" fontId="0" fillId="0" borderId="14" xfId="0" applyBorder="1">
      <alignment vertical="center"/>
    </xf>
    <xf numFmtId="169" fontId="4" fillId="0" borderId="0" xfId="2" applyNumberFormat="1" applyFont="1" applyBorder="1" applyAlignment="1" applyProtection="1">
      <alignment horizontal="right" vertical="center"/>
      <protection locked="0" hidden="1"/>
    </xf>
    <xf numFmtId="169" fontId="4" fillId="2" borderId="0" xfId="1" applyNumberFormat="1" applyFont="1" applyFill="1" applyAlignment="1" applyProtection="1">
      <alignment horizontal="center" vertical="center"/>
      <protection hidden="1"/>
    </xf>
    <xf numFmtId="169" fontId="4" fillId="2" borderId="0" xfId="1" applyNumberFormat="1" applyFont="1" applyFill="1" applyBorder="1" applyProtection="1">
      <alignment vertical="center"/>
      <protection locked="0"/>
    </xf>
    <xf numFmtId="169" fontId="4" fillId="2" borderId="0" xfId="0" applyNumberFormat="1" applyFont="1" applyFill="1" applyBorder="1" applyProtection="1">
      <alignment vertical="center"/>
      <protection locked="0" hidden="1"/>
    </xf>
    <xf numFmtId="0" fontId="2" fillId="0" borderId="0" xfId="0" applyNumberFormat="1" applyFont="1" applyFill="1" applyAlignment="1">
      <alignment horizontal="left" vertical="center"/>
    </xf>
    <xf numFmtId="2" fontId="21" fillId="0" borderId="0" xfId="0" applyNumberFormat="1" applyFont="1">
      <alignment vertical="center"/>
    </xf>
    <xf numFmtId="170" fontId="15" fillId="2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right" vertical="center"/>
    </xf>
    <xf numFmtId="16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vertical="center" wrapText="1"/>
    </xf>
    <xf numFmtId="0" fontId="5" fillId="4" borderId="13" xfId="0" applyFont="1" applyFill="1" applyBorder="1">
      <alignment vertical="center"/>
    </xf>
    <xf numFmtId="0" fontId="5" fillId="4" borderId="14" xfId="0" applyFont="1" applyFill="1" applyBorder="1" applyAlignment="1">
      <alignment vertical="center" shrinkToFit="1"/>
    </xf>
    <xf numFmtId="0" fontId="5" fillId="4" borderId="12" xfId="0" applyFont="1" applyFill="1" applyBorder="1">
      <alignment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24" fillId="0" borderId="0" xfId="4" applyFont="1">
      <alignment horizontal="left" wrapText="1" indent="1"/>
    </xf>
    <xf numFmtId="171" fontId="26" fillId="5" borderId="19" xfId="7" applyFont="1">
      <alignment horizontal="right" vertical="center" indent="1"/>
    </xf>
    <xf numFmtId="172" fontId="24" fillId="0" borderId="19" xfId="8" applyFont="1">
      <alignment horizontal="center" vertical="center"/>
    </xf>
    <xf numFmtId="0" fontId="27" fillId="0" borderId="0" xfId="9" applyFont="1">
      <alignment horizontal="center"/>
    </xf>
    <xf numFmtId="0" fontId="0" fillId="0" borderId="0" xfId="0" applyFill="1" applyAlignment="1">
      <alignment horizontal="center" vertical="center"/>
    </xf>
    <xf numFmtId="0" fontId="29" fillId="0" borderId="0" xfId="9" applyFont="1">
      <alignment horizontal="center"/>
    </xf>
    <xf numFmtId="0" fontId="24" fillId="0" borderId="20" xfId="4" applyFont="1" applyBorder="1">
      <alignment horizontal="left" wrapText="1" indent="1"/>
    </xf>
    <xf numFmtId="0" fontId="24" fillId="0" borderId="21" xfId="4" applyFont="1" applyBorder="1">
      <alignment horizontal="left" wrapText="1" indent="1"/>
    </xf>
    <xf numFmtId="0" fontId="24" fillId="0" borderId="22" xfId="4" applyFont="1" applyBorder="1">
      <alignment horizontal="left" wrapText="1" indent="1"/>
    </xf>
    <xf numFmtId="0" fontId="24" fillId="0" borderId="23" xfId="4" applyFont="1" applyBorder="1">
      <alignment horizontal="left" wrapText="1" indent="1"/>
    </xf>
    <xf numFmtId="0" fontId="24" fillId="0" borderId="24" xfId="4" applyFont="1" applyBorder="1">
      <alignment horizontal="left" wrapText="1" indent="1"/>
    </xf>
    <xf numFmtId="0" fontId="24" fillId="0" borderId="25" xfId="4" applyFont="1" applyBorder="1">
      <alignment horizontal="left" wrapText="1" indent="1"/>
    </xf>
    <xf numFmtId="0" fontId="27" fillId="0" borderId="0" xfId="9" applyFont="1" applyAlignment="1">
      <alignment horizontal="center" vertical="center" wrapText="1"/>
    </xf>
    <xf numFmtId="1" fontId="26" fillId="5" borderId="19" xfId="7" applyNumberFormat="1" applyFont="1">
      <alignment horizontal="right" vertical="center" indent="1"/>
    </xf>
    <xf numFmtId="0" fontId="24" fillId="0" borderId="26" xfId="4" applyFont="1" applyBorder="1">
      <alignment horizontal="left" wrapText="1" indent="1"/>
    </xf>
    <xf numFmtId="0" fontId="24" fillId="0" borderId="28" xfId="4" applyFont="1" applyBorder="1">
      <alignment horizontal="left" wrapText="1" indent="1"/>
    </xf>
    <xf numFmtId="0" fontId="26" fillId="0" borderId="27" xfId="4" applyFont="1" applyBorder="1">
      <alignment horizontal="left" wrapText="1" indent="1"/>
    </xf>
    <xf numFmtId="0" fontId="24" fillId="5" borderId="26" xfId="4" applyFont="1" applyFill="1" applyBorder="1">
      <alignment horizontal="left" wrapText="1" indent="1"/>
    </xf>
    <xf numFmtId="0" fontId="26" fillId="5" borderId="27" xfId="4" applyFont="1" applyFill="1" applyBorder="1">
      <alignment horizontal="left" wrapText="1" indent="1"/>
    </xf>
    <xf numFmtId="0" fontId="24" fillId="5" borderId="28" xfId="4" applyFont="1" applyFill="1" applyBorder="1">
      <alignment horizontal="left" wrapText="1" indent="1"/>
    </xf>
    <xf numFmtId="0" fontId="24" fillId="0" borderId="29" xfId="4" applyFont="1" applyBorder="1">
      <alignment horizontal="left" wrapText="1" indent="1"/>
    </xf>
    <xf numFmtId="0" fontId="31" fillId="5" borderId="27" xfId="4" applyFont="1" applyFill="1" applyBorder="1">
      <alignment horizontal="left" wrapText="1" indent="1"/>
    </xf>
    <xf numFmtId="0" fontId="24" fillId="5" borderId="27" xfId="4" applyFont="1" applyFill="1" applyBorder="1">
      <alignment horizontal="left" wrapText="1" indent="1"/>
    </xf>
    <xf numFmtId="0" fontId="31" fillId="0" borderId="28" xfId="4" applyFont="1" applyBorder="1" applyAlignment="1">
      <alignment horizontal="center" wrapText="1"/>
    </xf>
    <xf numFmtId="0" fontId="31" fillId="0" borderId="30" xfId="4" applyFont="1" applyBorder="1" applyAlignment="1">
      <alignment horizontal="center" wrapText="1"/>
    </xf>
    <xf numFmtId="0" fontId="30" fillId="0" borderId="23" xfId="4" applyFont="1" applyBorder="1">
      <alignment horizontal="left" wrapText="1" indent="1"/>
    </xf>
    <xf numFmtId="0" fontId="34" fillId="0" borderId="0" xfId="0" applyFont="1">
      <alignment vertical="center"/>
    </xf>
    <xf numFmtId="168" fontId="0" fillId="0" borderId="18" xfId="2" applyNumberFormat="1" applyFont="1" applyBorder="1" applyAlignment="1">
      <alignment horizontal="center" vertical="center"/>
    </xf>
    <xf numFmtId="2" fontId="2" fillId="0" borderId="0" xfId="0" applyNumberFormat="1" applyFont="1" applyFill="1" applyAlignment="1">
      <alignment horizontal="right" vertical="center"/>
    </xf>
    <xf numFmtId="0" fontId="7" fillId="0" borderId="6" xfId="0" applyFont="1" applyBorder="1" applyAlignment="1" applyProtection="1">
      <alignment horizontal="center" vertical="center" wrapText="1"/>
      <protection locked="0" hidden="1"/>
    </xf>
    <xf numFmtId="0" fontId="7" fillId="0" borderId="8" xfId="0" applyFont="1" applyBorder="1" applyAlignment="1" applyProtection="1">
      <alignment horizontal="center" vertical="center" wrapText="1"/>
      <protection locked="0" hidden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8" xfId="0" applyBorder="1" applyAlignment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166" fontId="13" fillId="2" borderId="0" xfId="0" applyNumberFormat="1" applyFont="1" applyFill="1" applyAlignment="1" applyProtection="1">
      <alignment horizontal="left" vertical="center"/>
      <protection locked="0"/>
    </xf>
    <xf numFmtId="166" fontId="14" fillId="2" borderId="0" xfId="0" applyNumberFormat="1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4" fillId="2" borderId="0" xfId="0" quotePrefix="1" applyNumberFormat="1" applyFont="1" applyFill="1" applyAlignment="1" applyProtection="1">
      <alignment horizontal="left" vertical="center"/>
      <protection locked="0"/>
    </xf>
    <xf numFmtId="166" fontId="0" fillId="2" borderId="0" xfId="0" applyNumberFormat="1" applyFill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left" vertical="center" wrapText="1"/>
      <protection locked="0"/>
    </xf>
    <xf numFmtId="14" fontId="8" fillId="0" borderId="0" xfId="0" applyNumberFormat="1" applyFont="1" applyBorder="1" applyAlignment="1" applyProtection="1">
      <alignment horizontal="left" vertical="center" wrapText="1"/>
      <protection locked="0"/>
    </xf>
    <xf numFmtId="14" fontId="8" fillId="0" borderId="5" xfId="0" applyNumberFormat="1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8" fontId="20" fillId="2" borderId="0" xfId="1" applyFont="1" applyFill="1" applyAlignment="1" applyProtection="1">
      <alignment horizontal="center" vertical="top" wrapText="1"/>
      <protection hidden="1"/>
    </xf>
    <xf numFmtId="0" fontId="22" fillId="0" borderId="0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center" vertical="center" wrapText="1"/>
      <protection locked="0" hidden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 applyProtection="1">
      <alignment horizontal="left" vertical="center" wrapText="1"/>
      <protection locked="0" hidden="1"/>
    </xf>
    <xf numFmtId="0" fontId="7" fillId="0" borderId="0" xfId="0" applyFont="1" applyBorder="1" applyAlignment="1" applyProtection="1">
      <alignment horizontal="left" vertical="center" wrapText="1"/>
      <protection locked="0" hidden="1"/>
    </xf>
    <xf numFmtId="0" fontId="7" fillId="0" borderId="5" xfId="0" applyFont="1" applyBorder="1" applyAlignment="1" applyProtection="1">
      <alignment horizontal="left" vertical="center" wrapText="1"/>
      <protection locked="0" hidden="1"/>
    </xf>
    <xf numFmtId="0" fontId="7" fillId="0" borderId="4" xfId="0" quotePrefix="1" applyFont="1" applyBorder="1" applyAlignment="1" applyProtection="1">
      <alignment horizontal="left" vertical="center" wrapText="1"/>
      <protection locked="0"/>
    </xf>
    <xf numFmtId="0" fontId="7" fillId="0" borderId="0" xfId="0" quotePrefix="1" applyFont="1" applyBorder="1" applyAlignment="1" applyProtection="1">
      <alignment horizontal="left" vertical="center" wrapText="1"/>
      <protection locked="0"/>
    </xf>
    <xf numFmtId="0" fontId="7" fillId="0" borderId="5" xfId="0" quotePrefix="1" applyFont="1" applyBorder="1" applyAlignment="1" applyProtection="1">
      <alignment horizontal="left" vertical="center" wrapText="1"/>
      <protection locked="0"/>
    </xf>
    <xf numFmtId="0" fontId="18" fillId="0" borderId="0" xfId="3" applyAlignment="1">
      <alignment horizontal="left" vertic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2" borderId="7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locked="0" hidden="1"/>
    </xf>
    <xf numFmtId="0" fontId="8" fillId="0" borderId="0" xfId="0" applyFont="1" applyBorder="1" applyAlignment="1" applyProtection="1">
      <alignment horizontal="center" vertical="center" wrapText="1"/>
      <protection locked="0" hidden="1"/>
    </xf>
    <xf numFmtId="0" fontId="8" fillId="0" borderId="5" xfId="0" applyFont="1" applyBorder="1" applyAlignment="1" applyProtection="1">
      <alignment horizontal="center" vertical="center" wrapText="1"/>
      <protection locked="0" hidden="1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 hidden="1"/>
    </xf>
    <xf numFmtId="0" fontId="7" fillId="0" borderId="7" xfId="0" applyFont="1" applyBorder="1" applyAlignment="1" applyProtection="1">
      <alignment horizontal="left" vertical="center" wrapText="1"/>
      <protection locked="0" hidden="1"/>
    </xf>
    <xf numFmtId="0" fontId="7" fillId="0" borderId="8" xfId="0" applyFont="1" applyBorder="1" applyAlignment="1" applyProtection="1">
      <alignment horizontal="left" vertical="center" wrapText="1"/>
      <protection locked="0" hidden="1"/>
    </xf>
    <xf numFmtId="0" fontId="4" fillId="0" borderId="31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32" fillId="6" borderId="34" xfId="4" applyFont="1" applyFill="1" applyBorder="1" applyAlignment="1">
      <alignment horizontal="center" wrapText="1"/>
    </xf>
    <xf numFmtId="0" fontId="33" fillId="0" borderId="36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</cellXfs>
  <cellStyles count="11">
    <cellStyle name="Currency 2" xfId="5"/>
    <cellStyle name="Heading 1 2" xfId="9"/>
    <cellStyle name="Heading 2 2" xfId="6"/>
    <cellStyle name="Hyperlink" xfId="3" builtinId="8"/>
    <cellStyle name="Normal 2" xfId="4"/>
    <cellStyle name="Percent 2" xfId="8"/>
    <cellStyle name="Title 2" xfId="10"/>
    <cellStyle name="Total 2" xfId="7"/>
    <cellStyle name="เครื่องหมายจุลภาค" xfId="2" builtinId="3"/>
    <cellStyle name="เครื่องหมายจุลภาค [0]" xfId="1" builtinId="6"/>
    <cellStyle name="ปกติ" xfId="0" builtinId="0"/>
  </cellStyles>
  <dxfs count="6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top style="medium">
          <color theme="4"/>
        </top>
      </border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</dxfs>
  <tableStyles count="1" defaultTableStyle="TableStyleMedium2" defaultPivotStyle="PivotStyleLight16">
    <tableStyle name="Sales commission calculator" pivot="0" count="6">
      <tableStyleElement type="wholeTable" dxfId="5"/>
      <tableStyleElement type="headerRow" dxfId="4"/>
      <tableStyleElement type="totalRow" dxfId="3"/>
      <tableStyleElement type="lastColumn" dxfId="2"/>
      <tableStyleElement type="secondRowStripe" dxfId="1"/>
      <tableStyleElement type="firstTotalCell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74706</xdr:colOff>
      <xdr:row>35</xdr:row>
      <xdr:rowOff>97129</xdr:rowOff>
    </xdr:from>
    <xdr:to>
      <xdr:col>22</xdr:col>
      <xdr:colOff>323343</xdr:colOff>
      <xdr:row>36</xdr:row>
      <xdr:rowOff>28044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7706" y="9300894"/>
          <a:ext cx="4667490" cy="323867"/>
        </a:xfrm>
        <a:prstGeom prst="rect">
          <a:avLst/>
        </a:prstGeom>
      </xdr:spPr>
    </xdr:pic>
    <xdr:clientData/>
  </xdr:twoCellAnchor>
  <xdr:twoCellAnchor editAs="oneCell">
    <xdr:from>
      <xdr:col>15</xdr:col>
      <xdr:colOff>629826</xdr:colOff>
      <xdr:row>46</xdr:row>
      <xdr:rowOff>164355</xdr:rowOff>
    </xdr:from>
    <xdr:to>
      <xdr:col>24</xdr:col>
      <xdr:colOff>197</xdr:colOff>
      <xdr:row>72</xdr:row>
      <xdr:rowOff>79189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5414" y="13200531"/>
          <a:ext cx="5981646" cy="4781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ot.or.th/App/BTWS_STAT/statistics/BOTWEBSTAT.aspx?reportID=123&amp;language=ENG" TargetMode="External"/><Relationship Id="rId1" Type="http://schemas.openxmlformats.org/officeDocument/2006/relationships/hyperlink" Target="https://www.bot.or.th/App/BTWS_STAT/statistics/BOTWEBSTAT.aspx?reportID=123&amp;language=E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A66"/>
  <sheetViews>
    <sheetView tabSelected="1" zoomScale="70" zoomScaleNormal="70" workbookViewId="0">
      <selection activeCell="L92" sqref="L92"/>
    </sheetView>
  </sheetViews>
  <sheetFormatPr defaultRowHeight="15"/>
  <cols>
    <col min="1" max="1" width="3.42578125" customWidth="1"/>
    <col min="2" max="2" width="9.42578125" customWidth="1"/>
    <col min="3" max="3" width="17.5703125" customWidth="1"/>
    <col min="4" max="4" width="6.42578125" customWidth="1"/>
    <col min="5" max="5" width="17.5703125" customWidth="1"/>
    <col min="6" max="6" width="8.7109375" customWidth="1"/>
    <col min="7" max="7" width="4.5703125" customWidth="1"/>
    <col min="8" max="8" width="10.85546875" customWidth="1"/>
    <col min="9" max="9" width="8.42578125" customWidth="1"/>
    <col min="10" max="10" width="5.140625" customWidth="1"/>
    <col min="11" max="11" width="9.42578125" customWidth="1"/>
    <col min="12" max="12" width="15.28515625" customWidth="1"/>
    <col min="13" max="13" width="1.7109375" customWidth="1"/>
    <col min="14" max="14" width="16.42578125" customWidth="1"/>
    <col min="15" max="15" width="7.5703125" customWidth="1"/>
    <col min="20" max="20" width="9.5703125" customWidth="1"/>
    <col min="21" max="21" width="10.140625" customWidth="1"/>
    <col min="22" max="22" width="12.42578125" customWidth="1"/>
    <col min="23" max="23" width="10.42578125" customWidth="1"/>
    <col min="24" max="24" width="11" customWidth="1"/>
    <col min="25" max="25" width="19.28515625" customWidth="1"/>
    <col min="26" max="26" width="28.7109375" bestFit="1" customWidth="1"/>
    <col min="27" max="27" width="11.5703125" customWidth="1"/>
    <col min="28" max="28" width="14.5703125" customWidth="1"/>
  </cols>
  <sheetData>
    <row r="2" spans="1:25" ht="18.75">
      <c r="B2" s="82"/>
      <c r="C2" s="82"/>
      <c r="D2" s="82"/>
      <c r="E2" s="170" t="s">
        <v>58</v>
      </c>
      <c r="F2" s="170"/>
      <c r="G2" s="170"/>
      <c r="H2" s="170"/>
      <c r="I2" s="170"/>
      <c r="J2" s="170"/>
      <c r="K2" s="170"/>
      <c r="L2" s="170"/>
      <c r="M2" s="82"/>
      <c r="N2" s="82"/>
      <c r="O2" s="82"/>
      <c r="Q2" t="s">
        <v>72</v>
      </c>
    </row>
    <row r="3" spans="1:25" ht="12.6" customHeight="1">
      <c r="A3" s="179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1:25" ht="18.75">
      <c r="A4" s="173" t="s">
        <v>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25" ht="18.75">
      <c r="A5" s="173" t="s">
        <v>6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</row>
    <row r="6" spans="1:25" ht="11.1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ht="11.1" customHeight="1">
      <c r="A7" s="30"/>
      <c r="B7" s="4"/>
      <c r="C7" s="3"/>
      <c r="D7" s="2"/>
      <c r="E7" s="4"/>
      <c r="F7" s="4"/>
      <c r="G7" s="3"/>
      <c r="H7" s="2"/>
      <c r="I7" s="3"/>
      <c r="J7" s="4"/>
      <c r="K7" s="4"/>
      <c r="L7" s="4"/>
      <c r="M7" s="4"/>
      <c r="N7" s="4"/>
      <c r="O7" s="3"/>
    </row>
    <row r="8" spans="1:25" ht="38.25" customHeight="1">
      <c r="A8" s="31"/>
      <c r="B8" s="12" t="s">
        <v>7</v>
      </c>
      <c r="C8" s="5"/>
      <c r="D8" s="6"/>
      <c r="E8" s="189"/>
      <c r="F8" s="189"/>
      <c r="G8" s="190"/>
      <c r="H8" s="181" t="s">
        <v>122</v>
      </c>
      <c r="I8" s="182"/>
      <c r="J8" s="92"/>
      <c r="K8" s="187"/>
      <c r="L8" s="187"/>
      <c r="M8" s="187"/>
      <c r="N8" s="187"/>
      <c r="O8" s="188"/>
      <c r="Q8" t="s">
        <v>110</v>
      </c>
    </row>
    <row r="9" spans="1:25" ht="10.5" customHeight="1">
      <c r="A9" s="32"/>
      <c r="B9" s="19"/>
      <c r="C9" s="8"/>
      <c r="D9" s="9"/>
      <c r="E9" s="112"/>
      <c r="F9" s="112"/>
      <c r="G9" s="8"/>
      <c r="H9" s="55"/>
      <c r="I9" s="56"/>
      <c r="J9" s="57"/>
      <c r="K9" s="58"/>
      <c r="L9" s="58"/>
      <c r="M9" s="58"/>
      <c r="N9" s="58"/>
      <c r="O9" s="59"/>
    </row>
    <row r="10" spans="1:25" ht="10.5" customHeight="1">
      <c r="A10" s="31"/>
      <c r="B10" s="12"/>
      <c r="C10" s="5"/>
      <c r="D10" s="6"/>
      <c r="E10" s="52"/>
      <c r="F10" s="53"/>
      <c r="G10" s="5"/>
      <c r="H10" s="54"/>
      <c r="I10" s="49"/>
      <c r="J10" s="50"/>
      <c r="K10" s="27"/>
      <c r="L10" s="27"/>
      <c r="M10" s="27"/>
      <c r="N10" s="27"/>
      <c r="O10" s="51"/>
    </row>
    <row r="11" spans="1:25" ht="38.25" customHeight="1">
      <c r="A11" s="31"/>
      <c r="B11" s="12" t="s">
        <v>51</v>
      </c>
      <c r="C11" s="5"/>
      <c r="D11" s="6"/>
      <c r="E11" s="189"/>
      <c r="F11" s="189"/>
      <c r="G11" s="190"/>
      <c r="H11" s="181" t="s">
        <v>124</v>
      </c>
      <c r="I11" s="182"/>
      <c r="J11" s="184"/>
      <c r="K11" s="185"/>
      <c r="L11" s="185"/>
      <c r="M11" s="185"/>
      <c r="N11" s="185"/>
      <c r="O11" s="186"/>
      <c r="Q11" s="164" t="s">
        <v>93</v>
      </c>
      <c r="R11" s="164"/>
      <c r="S11" s="164"/>
      <c r="T11" s="164"/>
      <c r="U11" s="164"/>
      <c r="V11" s="164"/>
      <c r="W11" s="164"/>
      <c r="X11" s="164"/>
      <c r="Y11" s="164"/>
    </row>
    <row r="12" spans="1:25" ht="9.9499999999999993" customHeight="1">
      <c r="A12" s="32"/>
      <c r="B12" s="19"/>
      <c r="C12" s="8"/>
      <c r="D12" s="9"/>
      <c r="E12" s="10"/>
      <c r="F12" s="10"/>
      <c r="G12" s="8"/>
      <c r="H12" s="9"/>
      <c r="I12" s="8"/>
      <c r="J12" s="10"/>
      <c r="K12" s="10"/>
      <c r="L12" s="10"/>
      <c r="M12" s="10"/>
      <c r="N12" s="10"/>
      <c r="O12" s="8"/>
    </row>
    <row r="13" spans="1:25" ht="11.1" customHeight="1">
      <c r="A13" s="31"/>
      <c r="B13" s="28"/>
      <c r="C13" s="3"/>
      <c r="D13" s="4"/>
      <c r="E13" s="4"/>
      <c r="F13" s="4"/>
      <c r="G13" s="4"/>
      <c r="H13" s="4"/>
      <c r="I13" s="4"/>
      <c r="J13" s="2"/>
      <c r="K13" s="4"/>
      <c r="L13" s="3"/>
      <c r="M13" s="4"/>
      <c r="N13" s="4"/>
      <c r="O13" s="3"/>
    </row>
    <row r="14" spans="1:25" ht="41.1" customHeight="1">
      <c r="A14" s="31"/>
      <c r="B14" s="183" t="s">
        <v>8</v>
      </c>
      <c r="C14" s="182"/>
      <c r="D14" s="11"/>
      <c r="E14" s="187"/>
      <c r="F14" s="187"/>
      <c r="G14" s="187"/>
      <c r="H14" s="187"/>
      <c r="I14" s="188"/>
      <c r="J14" s="191" t="s">
        <v>92</v>
      </c>
      <c r="K14" s="192"/>
      <c r="L14" s="193"/>
      <c r="M14" s="96"/>
      <c r="N14" s="194" t="s">
        <v>91</v>
      </c>
      <c r="O14" s="195"/>
      <c r="Q14" s="164" t="s">
        <v>94</v>
      </c>
      <c r="R14" s="164"/>
      <c r="S14" s="164"/>
      <c r="T14" s="164"/>
      <c r="U14" s="164"/>
      <c r="V14" s="164"/>
      <c r="W14" s="164"/>
      <c r="X14" s="164"/>
      <c r="Y14" s="164"/>
    </row>
    <row r="15" spans="1:25" ht="14.45" customHeight="1">
      <c r="A15" s="32"/>
      <c r="B15" s="19"/>
      <c r="C15" s="8"/>
      <c r="D15" s="10"/>
      <c r="E15" s="10"/>
      <c r="F15" s="10"/>
      <c r="G15" s="10"/>
      <c r="H15" s="10"/>
      <c r="I15" s="10"/>
      <c r="J15" s="9"/>
      <c r="K15" s="10"/>
      <c r="L15" s="8"/>
      <c r="M15" s="10"/>
      <c r="N15" s="10"/>
      <c r="O15" s="8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25" ht="11.25" customHeight="1">
      <c r="A16" s="31"/>
      <c r="B16" s="28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5"/>
    </row>
    <row r="17" spans="1:26" ht="39" customHeight="1">
      <c r="A17" s="31"/>
      <c r="B17" s="177" t="s">
        <v>12</v>
      </c>
      <c r="C17" s="178"/>
      <c r="D17" s="11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8"/>
    </row>
    <row r="18" spans="1:26" ht="10.5" customHeight="1">
      <c r="A18" s="32"/>
      <c r="B18" s="19"/>
      <c r="C18" s="8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8"/>
    </row>
    <row r="19" spans="1:26" ht="11.25" customHeight="1">
      <c r="A19" s="31"/>
      <c r="B19" s="28"/>
      <c r="C19" s="3"/>
      <c r="D19" s="12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5"/>
    </row>
    <row r="20" spans="1:26" ht="39" customHeight="1">
      <c r="A20" s="31"/>
      <c r="B20" s="199" t="s">
        <v>129</v>
      </c>
      <c r="C20" s="200"/>
      <c r="D20" s="127" t="str">
        <f>IF((E8-J23)&gt;30,"&gt; 30 days"," ")</f>
        <v xml:space="preserve"> 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  <c r="Q20" s="167" t="s">
        <v>130</v>
      </c>
      <c r="R20" s="168"/>
      <c r="S20" s="168"/>
      <c r="T20" s="168"/>
      <c r="U20" s="168"/>
      <c r="V20" s="168"/>
      <c r="W20" s="168"/>
      <c r="X20" s="168"/>
      <c r="Y20" s="168"/>
      <c r="Z20" s="168"/>
    </row>
    <row r="21" spans="1:26" ht="10.5" customHeight="1">
      <c r="A21" s="32"/>
      <c r="B21" s="19"/>
      <c r="C21" s="8"/>
      <c r="D21" s="12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8"/>
    </row>
    <row r="22" spans="1:26" ht="10.5" customHeight="1">
      <c r="A22" s="31"/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"/>
    </row>
    <row r="23" spans="1:26" ht="18.75">
      <c r="A23" s="31"/>
      <c r="B23" s="12" t="s">
        <v>111</v>
      </c>
      <c r="C23" s="11"/>
      <c r="D23" s="11"/>
      <c r="E23" s="197" t="s">
        <v>113</v>
      </c>
      <c r="F23" s="197"/>
      <c r="G23" s="175"/>
      <c r="H23" s="176"/>
      <c r="I23" s="33" t="s">
        <v>2</v>
      </c>
      <c r="J23" s="175"/>
      <c r="K23" s="176"/>
      <c r="L23" s="17" t="s">
        <v>23</v>
      </c>
      <c r="M23" s="17"/>
      <c r="N23" s="116">
        <f>IF(AND(F26&lt;&gt;G23,F26&lt;&gt;J26,J23&lt;&gt;"",G23&lt;&gt;""),J23-G23+1,0)</f>
        <v>0</v>
      </c>
      <c r="O23" s="13" t="s">
        <v>4</v>
      </c>
      <c r="Q23" s="165" t="s">
        <v>73</v>
      </c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 s="44" customFormat="1" ht="23.45" customHeight="1">
      <c r="A24" s="34"/>
      <c r="B24" s="35" t="s">
        <v>114</v>
      </c>
      <c r="C24" s="35"/>
      <c r="D24" s="35"/>
      <c r="E24" s="196" t="s">
        <v>112</v>
      </c>
      <c r="F24" s="196"/>
      <c r="G24" s="38"/>
      <c r="H24" s="124"/>
      <c r="I24" s="40" t="s">
        <v>9</v>
      </c>
      <c r="J24" s="38"/>
      <c r="K24" s="124"/>
      <c r="L24" s="41" t="s">
        <v>10</v>
      </c>
      <c r="M24" s="41"/>
      <c r="N24" s="42"/>
      <c r="O24" s="43" t="s">
        <v>11</v>
      </c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spans="1:26" s="44" customFormat="1" ht="18.75">
      <c r="A25" s="34"/>
      <c r="B25" s="35"/>
      <c r="C25" s="35"/>
      <c r="D25" s="35"/>
      <c r="E25" s="36"/>
      <c r="F25" s="37"/>
      <c r="G25" s="38"/>
      <c r="H25" s="39"/>
      <c r="I25" s="120"/>
      <c r="J25" s="38"/>
      <c r="K25" s="119"/>
      <c r="L25" s="41"/>
      <c r="M25" s="41"/>
      <c r="N25" s="42"/>
      <c r="O25" s="43"/>
    </row>
    <row r="26" spans="1:26" s="44" customFormat="1" ht="19.5" customHeight="1">
      <c r="A26" s="34"/>
      <c r="B26" s="73" t="s">
        <v>115</v>
      </c>
      <c r="C26" s="71"/>
      <c r="D26" s="71"/>
      <c r="E26" s="85" t="s">
        <v>65</v>
      </c>
      <c r="F26" s="171"/>
      <c r="G26" s="172"/>
      <c r="H26" s="86" t="s">
        <v>66</v>
      </c>
      <c r="I26" s="121"/>
      <c r="J26" s="83" t="s">
        <v>49</v>
      </c>
      <c r="K26" s="121"/>
      <c r="L26" s="69" t="s">
        <v>50</v>
      </c>
      <c r="M26" s="41"/>
      <c r="N26" s="198" t="str">
        <f>IF(OR(N23&lt;&gt;0,F26&lt;&gt;""),IF(AND(F26&gt;=G23,F26&lt;=J23),"วันทีไม่เกิน4ชม.ซ้ำกับวันที่เต็มวัน &lt;Duplicate date of Full day&gt;",IF(AND(F26="",I26="",K26=""),0,IF(F26&lt;&gt;"",IF(K26-I26&lt;0.18,TEXT(K26-I26,"h"),"เกิน 4 ชม.ให้ไปใส่ในช่องจำนวนวันแทน &lt;Over 4 hrs must fill in travel full day&gt;"),"ต้องระบุวันที่เดินทางในช่อง DATE ด้วย &lt;Enter date of travel&gt; "))),"")</f>
        <v/>
      </c>
      <c r="O26" s="70" t="s">
        <v>48</v>
      </c>
      <c r="Q26" s="166" t="s">
        <v>127</v>
      </c>
      <c r="R26" s="166"/>
      <c r="S26" s="166"/>
      <c r="T26" s="166"/>
      <c r="U26" s="166"/>
      <c r="V26" s="166"/>
      <c r="W26" s="166"/>
      <c r="X26" s="166"/>
      <c r="Y26" s="166"/>
      <c r="Z26" s="125"/>
    </row>
    <row r="27" spans="1:26" s="44" customFormat="1" ht="32.1" customHeight="1">
      <c r="A27" s="34"/>
      <c r="B27" s="35" t="s">
        <v>69</v>
      </c>
      <c r="C27" s="35"/>
      <c r="D27" s="35"/>
      <c r="E27" s="87" t="s">
        <v>68</v>
      </c>
      <c r="F27" s="158"/>
      <c r="G27" s="158"/>
      <c r="H27" s="68" t="s">
        <v>67</v>
      </c>
      <c r="I27" s="122" t="s">
        <v>123</v>
      </c>
      <c r="J27" s="84" t="s">
        <v>9</v>
      </c>
      <c r="K27" s="123" t="s">
        <v>123</v>
      </c>
      <c r="L27" s="41" t="s">
        <v>10</v>
      </c>
      <c r="M27" s="41"/>
      <c r="N27" s="198"/>
      <c r="O27" s="43" t="s">
        <v>47</v>
      </c>
      <c r="Q27" s="166"/>
      <c r="R27" s="166"/>
      <c r="S27" s="166"/>
      <c r="T27" s="166"/>
      <c r="U27" s="166"/>
      <c r="V27" s="166"/>
      <c r="W27" s="166"/>
      <c r="X27" s="166"/>
      <c r="Y27" s="166"/>
      <c r="Z27" s="125"/>
    </row>
    <row r="28" spans="1:26" ht="11.1" customHeight="1">
      <c r="A28" s="32"/>
      <c r="B28" s="19"/>
      <c r="C28" s="10"/>
      <c r="D28" s="10"/>
      <c r="E28" s="10"/>
      <c r="F28" s="10"/>
      <c r="G28" s="72"/>
      <c r="H28" s="10"/>
      <c r="I28" s="10"/>
      <c r="J28" s="10"/>
      <c r="K28" s="10"/>
      <c r="L28" s="10"/>
      <c r="M28" s="10"/>
      <c r="N28" s="10"/>
      <c r="O28" s="8"/>
    </row>
    <row r="29" spans="1:26" ht="12" customHeight="1">
      <c r="A29" s="31"/>
      <c r="B29" s="28"/>
      <c r="C29" s="3"/>
      <c r="D29" s="11"/>
      <c r="E29" s="5"/>
      <c r="F29" s="22"/>
      <c r="G29" s="11"/>
      <c r="H29" s="11"/>
      <c r="I29" s="11"/>
      <c r="J29" s="11"/>
      <c r="K29" s="3"/>
      <c r="L29" s="22"/>
      <c r="M29" s="11"/>
      <c r="N29" s="11"/>
      <c r="O29" s="5"/>
      <c r="Q29" t="s">
        <v>95</v>
      </c>
    </row>
    <row r="30" spans="1:26" ht="16.5" customHeight="1">
      <c r="A30" s="31"/>
      <c r="B30" s="64" t="s">
        <v>3</v>
      </c>
      <c r="C30" s="16"/>
      <c r="D30" s="11"/>
      <c r="E30" s="13" t="s">
        <v>53</v>
      </c>
      <c r="F30" s="23" t="s">
        <v>54</v>
      </c>
      <c r="G30" s="12"/>
      <c r="H30" s="12" t="s">
        <v>55</v>
      </c>
      <c r="I30" s="12"/>
      <c r="J30" s="12"/>
      <c r="K30" s="13"/>
      <c r="L30" s="25" t="s">
        <v>5</v>
      </c>
      <c r="M30" s="26"/>
      <c r="N30" s="27" t="s">
        <v>50</v>
      </c>
      <c r="O30" s="13"/>
      <c r="Q30" s="163" t="s">
        <v>96</v>
      </c>
      <c r="R30" s="163"/>
      <c r="S30" s="163"/>
      <c r="T30" s="163"/>
      <c r="U30" s="163" t="s">
        <v>97</v>
      </c>
      <c r="V30" s="163"/>
      <c r="W30" s="163"/>
      <c r="X30" s="163"/>
    </row>
    <row r="31" spans="1:26" ht="23.25" customHeight="1">
      <c r="A31" s="32"/>
      <c r="B31" s="29" t="s">
        <v>13</v>
      </c>
      <c r="C31" s="18"/>
      <c r="D31" s="10"/>
      <c r="E31" s="18" t="s">
        <v>15</v>
      </c>
      <c r="F31" s="75" t="s">
        <v>52</v>
      </c>
      <c r="G31" s="74"/>
      <c r="H31" s="74" t="s">
        <v>14</v>
      </c>
      <c r="I31" s="19"/>
      <c r="J31" s="19"/>
      <c r="K31" s="20"/>
      <c r="L31" s="46" t="s">
        <v>24</v>
      </c>
      <c r="M31" s="19"/>
      <c r="N31" s="45" t="s">
        <v>70</v>
      </c>
      <c r="O31" s="20"/>
      <c r="Q31" s="163"/>
      <c r="R31" s="163"/>
      <c r="S31" s="163"/>
      <c r="T31" s="163"/>
      <c r="U31" s="163" t="s">
        <v>100</v>
      </c>
      <c r="V31" s="163"/>
      <c r="W31" s="163" t="s">
        <v>101</v>
      </c>
      <c r="X31" s="163"/>
    </row>
    <row r="32" spans="1:26" ht="30.95" customHeight="1">
      <c r="A32" s="31"/>
      <c r="B32" s="206" t="s">
        <v>125</v>
      </c>
      <c r="C32" s="207"/>
      <c r="D32" s="11"/>
      <c r="E32" s="91" t="str">
        <f>IF(J11="","",IF(N14&lt;&gt;"","",IF(J11="Chief Executive Officer",600,IF(J11="Supervisor",400,IF(J11="Unit Head",300,IF(J11="Engineer",300,IF(J11="Officer",260,IF(J11="Operator",260,IF(J11="Team Leader",260,500)))))))))</f>
        <v/>
      </c>
      <c r="F32" s="63" t="str">
        <f>IF(E32="","","Baht")</f>
        <v/>
      </c>
      <c r="G32" s="88" t="s">
        <v>21</v>
      </c>
      <c r="H32" s="118">
        <f>IF(N14&lt;&gt;"","",IF(OR(N26="ต้องระบุวันที่เดินทางในช่องDATE",N26="เกิน 4 ชม.ให้ใส่ช่องจำนวนวันแทน"),0,(N23+IF(OR(N26="1",N26="2",N26="3",N26="4"),0.5,0))))</f>
        <v>0</v>
      </c>
      <c r="I32" s="61" t="s">
        <v>20</v>
      </c>
      <c r="J32" s="61"/>
      <c r="K32" s="62"/>
      <c r="L32" s="63"/>
      <c r="M32" s="12"/>
      <c r="N32" s="115">
        <f>IF(AND(E32&lt;&gt;"",H32&lt;&gt;""),+E32*H32,0)</f>
        <v>0</v>
      </c>
      <c r="O32" s="13"/>
      <c r="Q32" s="169" t="s">
        <v>76</v>
      </c>
      <c r="R32" s="169"/>
      <c r="S32" s="169"/>
      <c r="T32" s="169"/>
      <c r="U32" s="157">
        <v>2000</v>
      </c>
      <c r="V32" s="157"/>
      <c r="W32" s="157">
        <v>1500</v>
      </c>
      <c r="X32" s="157"/>
      <c r="Z32" s="95"/>
    </row>
    <row r="33" spans="1:26" ht="30.95" customHeight="1">
      <c r="A33" s="31"/>
      <c r="B33" s="161" t="s">
        <v>79</v>
      </c>
      <c r="C33" s="162"/>
      <c r="D33" s="65"/>
      <c r="E33" s="91" t="str">
        <f>IF(N14="","",IF(N14="Zone B",45,45))</f>
        <v/>
      </c>
      <c r="F33" s="99" t="str">
        <f>IF(E33&lt;&gt;"","US$","")</f>
        <v/>
      </c>
      <c r="G33" s="93" t="s">
        <v>21</v>
      </c>
      <c r="H33" s="98"/>
      <c r="I33" s="61" t="s">
        <v>20</v>
      </c>
      <c r="J33" s="61"/>
      <c r="K33" s="62"/>
      <c r="L33" s="63"/>
      <c r="M33" s="61"/>
      <c r="N33" s="115">
        <f>IF(L33&lt;&gt;"",(E33*H33)*L33,0)</f>
        <v>0</v>
      </c>
      <c r="O33" s="13"/>
      <c r="Q33" s="169" t="s">
        <v>77</v>
      </c>
      <c r="R33" s="169"/>
      <c r="S33" s="169"/>
      <c r="T33" s="169"/>
      <c r="U33" s="157">
        <v>2400</v>
      </c>
      <c r="V33" s="157"/>
      <c r="W33" s="157">
        <v>2000</v>
      </c>
      <c r="X33" s="157"/>
      <c r="Z33" s="95"/>
    </row>
    <row r="34" spans="1:26" ht="30.95" customHeight="1">
      <c r="A34" s="31"/>
      <c r="B34" s="161" t="s">
        <v>78</v>
      </c>
      <c r="C34" s="162"/>
      <c r="D34" s="65"/>
      <c r="E34" s="91" t="str">
        <f>IF(N14="","",IF(OR(J11="Chief Executive Officer",J11="Executive Vice President",J11="Vice President",J11="Chief Officer",J11="Director",J11="QMR"),60,IF(N14="Zone B",52,56)))</f>
        <v/>
      </c>
      <c r="F34" s="99" t="str">
        <f t="shared" ref="F34:F35" si="0">IF(E34&lt;&gt;"","US$","")</f>
        <v/>
      </c>
      <c r="G34" s="93" t="s">
        <v>21</v>
      </c>
      <c r="H34" s="98"/>
      <c r="I34" s="61" t="s">
        <v>20</v>
      </c>
      <c r="J34" s="61"/>
      <c r="K34" s="62"/>
      <c r="L34" s="63"/>
      <c r="M34" s="61"/>
      <c r="N34" s="115">
        <f t="shared" ref="N34:N35" si="1">IF(L34&lt;&gt;"",(E34*H34)*L34,0)</f>
        <v>0</v>
      </c>
      <c r="O34" s="13"/>
      <c r="Q34" s="169" t="s">
        <v>98</v>
      </c>
      <c r="R34" s="169"/>
      <c r="S34" s="169"/>
      <c r="T34" s="169"/>
      <c r="U34" s="157">
        <v>3500</v>
      </c>
      <c r="V34" s="157"/>
      <c r="W34" s="157">
        <v>2400</v>
      </c>
      <c r="X34" s="157"/>
      <c r="Z34" s="95"/>
    </row>
    <row r="35" spans="1:26" ht="30.95" customHeight="1">
      <c r="A35" s="31"/>
      <c r="B35" s="161" t="s">
        <v>80</v>
      </c>
      <c r="C35" s="162"/>
      <c r="D35" s="65"/>
      <c r="E35" s="91" t="str">
        <f>IF(N14="","",IF(N14="Zone B",25,25))</f>
        <v/>
      </c>
      <c r="F35" s="99" t="str">
        <f t="shared" si="0"/>
        <v/>
      </c>
      <c r="G35" s="93" t="s">
        <v>21</v>
      </c>
      <c r="H35" s="98"/>
      <c r="I35" s="61" t="s">
        <v>20</v>
      </c>
      <c r="J35" s="61"/>
      <c r="K35" s="62"/>
      <c r="L35" s="63"/>
      <c r="M35" s="61"/>
      <c r="N35" s="115">
        <f t="shared" si="1"/>
        <v>0</v>
      </c>
      <c r="O35" s="13"/>
      <c r="Q35" s="169" t="s">
        <v>99</v>
      </c>
      <c r="R35" s="169"/>
      <c r="S35" s="169"/>
      <c r="T35" s="169"/>
      <c r="U35" s="157">
        <v>4000</v>
      </c>
      <c r="V35" s="157"/>
      <c r="W35" s="157">
        <v>3500</v>
      </c>
      <c r="X35" s="157"/>
      <c r="Z35" s="95"/>
    </row>
    <row r="36" spans="1:26" ht="30.95" customHeight="1">
      <c r="A36" s="31"/>
      <c r="B36" s="201" t="s">
        <v>126</v>
      </c>
      <c r="C36" s="202"/>
      <c r="D36" s="11"/>
      <c r="E36" s="89"/>
      <c r="F36" s="76" t="s">
        <v>128</v>
      </c>
      <c r="G36" s="211"/>
      <c r="H36" s="212"/>
      <c r="I36" s="212"/>
      <c r="J36" s="212"/>
      <c r="K36" s="213"/>
      <c r="L36" s="63"/>
      <c r="M36" s="61"/>
      <c r="N36" s="78" t="str">
        <f>IF(L36&lt;&gt;"",E36*L36,IF(E36&lt;&gt;"",E36,""))</f>
        <v/>
      </c>
      <c r="O36" s="62"/>
    </row>
    <row r="37" spans="1:26" ht="30.95" customHeight="1">
      <c r="A37" s="31"/>
      <c r="B37" s="201" t="s">
        <v>46</v>
      </c>
      <c r="C37" s="202"/>
      <c r="D37" s="11"/>
      <c r="E37" s="89"/>
      <c r="F37" s="76"/>
      <c r="G37" s="211"/>
      <c r="H37" s="212"/>
      <c r="I37" s="212"/>
      <c r="J37" s="212"/>
      <c r="K37" s="213"/>
      <c r="L37" s="63"/>
      <c r="M37" s="61"/>
      <c r="N37" s="78"/>
      <c r="O37" s="62"/>
    </row>
    <row r="38" spans="1:26" ht="30.95" customHeight="1">
      <c r="A38" s="31"/>
      <c r="B38" s="201" t="s">
        <v>22</v>
      </c>
      <c r="C38" s="202"/>
      <c r="D38" s="11"/>
      <c r="E38" s="90"/>
      <c r="F38" s="77" t="s">
        <v>128</v>
      </c>
      <c r="G38" s="201"/>
      <c r="H38" s="203"/>
      <c r="I38" s="203"/>
      <c r="J38" s="203"/>
      <c r="K38" s="202"/>
      <c r="L38" s="63"/>
      <c r="M38" s="61">
        <v>0</v>
      </c>
      <c r="N38" s="78"/>
      <c r="O38" s="62"/>
      <c r="Q38" t="s">
        <v>102</v>
      </c>
    </row>
    <row r="39" spans="1:26" ht="30.95" customHeight="1">
      <c r="A39" s="31"/>
      <c r="B39" s="201" t="s">
        <v>116</v>
      </c>
      <c r="C39" s="202"/>
      <c r="D39" s="11"/>
      <c r="E39" s="90"/>
      <c r="F39" s="77"/>
      <c r="G39" s="201"/>
      <c r="H39" s="203"/>
      <c r="I39" s="203"/>
      <c r="J39" s="203"/>
      <c r="K39" s="202"/>
      <c r="L39" s="63"/>
      <c r="M39" s="61"/>
      <c r="N39" s="78" t="str">
        <f t="shared" ref="N39:N45" si="2">IF(L39&lt;&gt;"",E39*L39,IF(E39&lt;&gt;"",E39,""))</f>
        <v/>
      </c>
      <c r="O39" s="62"/>
      <c r="Q39" s="163" t="s">
        <v>96</v>
      </c>
      <c r="R39" s="163"/>
      <c r="S39" s="163"/>
      <c r="T39" s="163"/>
      <c r="U39" s="163" t="s">
        <v>103</v>
      </c>
      <c r="V39" s="163"/>
      <c r="W39" s="163"/>
      <c r="X39" s="163"/>
    </row>
    <row r="40" spans="1:26" ht="30.95" customHeight="1">
      <c r="A40" s="100"/>
      <c r="B40" s="201" t="s">
        <v>121</v>
      </c>
      <c r="C40" s="202"/>
      <c r="D40" s="101"/>
      <c r="E40" s="102"/>
      <c r="F40" s="103" t="s">
        <v>128</v>
      </c>
      <c r="G40" s="208"/>
      <c r="H40" s="209"/>
      <c r="I40" s="209"/>
      <c r="J40" s="209"/>
      <c r="K40" s="210"/>
      <c r="L40" s="99"/>
      <c r="M40" s="104"/>
      <c r="N40" s="78" t="str">
        <f t="shared" si="2"/>
        <v/>
      </c>
      <c r="O40" s="105"/>
      <c r="Q40" s="163"/>
      <c r="R40" s="163"/>
      <c r="S40" s="163"/>
      <c r="T40" s="163"/>
      <c r="U40" s="163" t="s">
        <v>104</v>
      </c>
      <c r="V40" s="163"/>
      <c r="W40" s="163" t="s">
        <v>105</v>
      </c>
      <c r="X40" s="163"/>
    </row>
    <row r="41" spans="1:26" ht="30.95" customHeight="1">
      <c r="A41" s="100"/>
      <c r="B41" s="204"/>
      <c r="C41" s="205"/>
      <c r="D41" s="101"/>
      <c r="E41" s="102"/>
      <c r="F41" s="103"/>
      <c r="G41" s="208"/>
      <c r="H41" s="209"/>
      <c r="I41" s="209"/>
      <c r="J41" s="209"/>
      <c r="K41" s="210"/>
      <c r="L41" s="99"/>
      <c r="M41" s="104"/>
      <c r="N41" s="78" t="str">
        <f t="shared" ref="N41" si="3">IF(L41&lt;&gt;"",E41*L41,IF(E41&lt;&gt;"",E41,""))</f>
        <v/>
      </c>
      <c r="O41" s="105"/>
      <c r="Q41" s="169" t="s">
        <v>76</v>
      </c>
      <c r="R41" s="169"/>
      <c r="S41" s="169"/>
      <c r="T41" s="169"/>
      <c r="U41" s="157">
        <v>130</v>
      </c>
      <c r="V41" s="157"/>
      <c r="W41" s="157">
        <v>260</v>
      </c>
      <c r="X41" s="157"/>
    </row>
    <row r="42" spans="1:26" ht="30.95" customHeight="1">
      <c r="A42" s="113"/>
      <c r="B42" s="204"/>
      <c r="C42" s="205"/>
      <c r="D42" s="101"/>
      <c r="E42" s="102"/>
      <c r="F42" s="103"/>
      <c r="G42" s="208"/>
      <c r="H42" s="209"/>
      <c r="I42" s="209"/>
      <c r="J42" s="209"/>
      <c r="K42" s="210"/>
      <c r="L42" s="99"/>
      <c r="M42" s="104"/>
      <c r="N42" s="78" t="str">
        <f t="shared" ref="N42" si="4">IF(L42&lt;&gt;"",E42*L42,IF(E42&lt;&gt;"",E42,""))</f>
        <v/>
      </c>
      <c r="O42" s="105"/>
      <c r="Q42" s="169" t="s">
        <v>77</v>
      </c>
      <c r="R42" s="169"/>
      <c r="S42" s="169"/>
      <c r="T42" s="169"/>
      <c r="U42" s="157">
        <v>150</v>
      </c>
      <c r="V42" s="157"/>
      <c r="W42" s="157">
        <v>300</v>
      </c>
      <c r="X42" s="157"/>
    </row>
    <row r="43" spans="1:26" ht="30.95" customHeight="1">
      <c r="A43" s="114"/>
      <c r="B43" s="204"/>
      <c r="C43" s="205"/>
      <c r="D43" s="101"/>
      <c r="E43" s="102"/>
      <c r="F43" s="103"/>
      <c r="G43" s="208"/>
      <c r="H43" s="209"/>
      <c r="I43" s="209"/>
      <c r="J43" s="209"/>
      <c r="K43" s="210"/>
      <c r="L43" s="99"/>
      <c r="M43" s="104"/>
      <c r="N43" s="78" t="str">
        <f t="shared" si="2"/>
        <v/>
      </c>
      <c r="O43" s="105"/>
      <c r="Q43" s="169" t="s">
        <v>29</v>
      </c>
      <c r="R43" s="169"/>
      <c r="S43" s="169"/>
      <c r="T43" s="169"/>
      <c r="U43" s="157">
        <v>200</v>
      </c>
      <c r="V43" s="157"/>
      <c r="W43" s="157">
        <v>400</v>
      </c>
      <c r="X43" s="157"/>
    </row>
    <row r="44" spans="1:26" ht="30.95" customHeight="1">
      <c r="A44" s="31"/>
      <c r="B44" s="204"/>
      <c r="C44" s="205"/>
      <c r="D44" s="101"/>
      <c r="E44" s="102"/>
      <c r="F44" s="103"/>
      <c r="G44" s="208"/>
      <c r="H44" s="209"/>
      <c r="I44" s="209"/>
      <c r="J44" s="209"/>
      <c r="K44" s="210"/>
      <c r="L44" s="99"/>
      <c r="M44" s="104"/>
      <c r="N44" s="78" t="str">
        <f t="shared" ref="N44" si="5">IF(L44&lt;&gt;"",E44*L44,IF(E44&lt;&gt;"",E44,""))</f>
        <v/>
      </c>
      <c r="O44" s="105"/>
      <c r="Q44" s="169" t="s">
        <v>120</v>
      </c>
      <c r="R44" s="169"/>
      <c r="S44" s="169"/>
      <c r="T44" s="169"/>
      <c r="U44" s="157">
        <v>250</v>
      </c>
      <c r="V44" s="157"/>
      <c r="W44" s="157">
        <v>500</v>
      </c>
      <c r="X44" s="157"/>
    </row>
    <row r="45" spans="1:26" ht="30.95" customHeight="1">
      <c r="A45" s="31"/>
      <c r="B45" s="159"/>
      <c r="C45" s="160"/>
      <c r="D45" s="106"/>
      <c r="E45" s="107"/>
      <c r="F45" s="108"/>
      <c r="G45" s="231"/>
      <c r="H45" s="232"/>
      <c r="I45" s="232"/>
      <c r="J45" s="232"/>
      <c r="K45" s="233"/>
      <c r="L45" s="109"/>
      <c r="M45" s="110"/>
      <c r="N45" s="79" t="str">
        <f t="shared" si="2"/>
        <v/>
      </c>
      <c r="O45" s="111"/>
      <c r="Q45" s="169" t="s">
        <v>119</v>
      </c>
      <c r="R45" s="169"/>
      <c r="S45" s="169"/>
      <c r="T45" s="169"/>
      <c r="U45" s="157">
        <v>250</v>
      </c>
      <c r="V45" s="157"/>
      <c r="W45" s="157">
        <v>500</v>
      </c>
      <c r="X45" s="157"/>
    </row>
    <row r="46" spans="1:26" ht="18.75">
      <c r="A46" s="31"/>
      <c r="B46" s="21" t="s">
        <v>71</v>
      </c>
      <c r="C46" s="16"/>
      <c r="D46" s="14"/>
      <c r="E46" s="229"/>
      <c r="F46" s="229"/>
      <c r="G46" s="229"/>
      <c r="H46" s="229"/>
      <c r="I46" s="229"/>
      <c r="J46" s="229"/>
      <c r="K46" s="230"/>
      <c r="L46" s="23"/>
      <c r="M46" s="12"/>
      <c r="N46" s="117"/>
      <c r="O46" s="13"/>
      <c r="Q46" s="169" t="s">
        <v>60</v>
      </c>
      <c r="R46" s="169"/>
      <c r="S46" s="169"/>
      <c r="T46" s="169"/>
      <c r="U46" s="157">
        <v>300</v>
      </c>
      <c r="V46" s="157"/>
      <c r="W46" s="157">
        <v>600</v>
      </c>
      <c r="X46" s="157"/>
    </row>
    <row r="47" spans="1:26" ht="18.75">
      <c r="A47" s="31"/>
      <c r="B47" s="7"/>
      <c r="C47" s="8"/>
      <c r="D47" s="48"/>
      <c r="E47" s="218" t="str">
        <f>"("&amp;+BAHTTEXT(N46)&amp;")"</f>
        <v>(ศูนย์บาทถ้วน)</v>
      </c>
      <c r="F47" s="218"/>
      <c r="G47" s="218"/>
      <c r="H47" s="218"/>
      <c r="I47" s="218"/>
      <c r="J47" s="218"/>
      <c r="K47" s="219"/>
      <c r="L47" s="24"/>
      <c r="M47" s="12"/>
      <c r="N47" s="60"/>
      <c r="O47" s="13"/>
    </row>
    <row r="48" spans="1:26" ht="18.75">
      <c r="A48" s="31"/>
      <c r="B48" s="28"/>
      <c r="C48" s="3"/>
      <c r="D48" s="2"/>
      <c r="E48" s="4"/>
      <c r="F48" s="4"/>
      <c r="G48" s="3"/>
      <c r="H48" s="4"/>
      <c r="I48" s="4"/>
      <c r="J48" s="4"/>
      <c r="K48" s="3"/>
      <c r="L48" s="4"/>
      <c r="M48" s="4"/>
      <c r="N48" s="4"/>
      <c r="O48" s="3"/>
    </row>
    <row r="49" spans="1:27" ht="18.75">
      <c r="A49" s="31"/>
      <c r="B49" s="12"/>
      <c r="C49" s="5"/>
      <c r="D49" s="223"/>
      <c r="E49" s="224"/>
      <c r="F49" s="224"/>
      <c r="G49" s="225"/>
      <c r="H49" s="220" t="str">
        <f>IF(D49="CEO","Murakami Hideyuki",IF(D49="CFO","Akira Okabe",IF(D49="CDO","Kato Yusaku",IF(D49="CHRO","Imanara Hideki",IF(D49="Executive Vice President","Furuya Hiroshi",IF(D49="CAGO","Yokoyama Toshio",IF(D49="QMR","Yagi Naoto",IF(D49="Project Director","Yamaguchi Tatsuro",IF(D49="Vice President","Danjo Takao","")))))))))</f>
        <v/>
      </c>
      <c r="I49" s="221"/>
      <c r="J49" s="221"/>
      <c r="K49" s="222"/>
      <c r="L49" s="226"/>
      <c r="M49" s="227"/>
      <c r="N49" s="227"/>
      <c r="O49" s="228"/>
    </row>
    <row r="50" spans="1:27" ht="18.75">
      <c r="A50" s="31"/>
      <c r="B50" s="12" t="s">
        <v>0</v>
      </c>
      <c r="C50" s="5"/>
      <c r="D50" s="223"/>
      <c r="E50" s="224"/>
      <c r="F50" s="224"/>
      <c r="G50" s="225"/>
      <c r="H50" s="220"/>
      <c r="I50" s="221"/>
      <c r="J50" s="221"/>
      <c r="K50" s="222"/>
      <c r="L50" s="226"/>
      <c r="M50" s="227"/>
      <c r="N50" s="227"/>
      <c r="O50" s="228"/>
    </row>
    <row r="51" spans="1:27" ht="15.95" customHeight="1">
      <c r="A51" s="31"/>
      <c r="B51" s="47" t="s">
        <v>16</v>
      </c>
      <c r="C51" s="5"/>
      <c r="D51" s="15"/>
      <c r="E51" s="66"/>
      <c r="F51" s="66"/>
      <c r="G51" s="67"/>
      <c r="H51" s="66"/>
      <c r="I51" s="66"/>
      <c r="J51" s="66"/>
      <c r="K51" s="67"/>
      <c r="L51" s="66"/>
      <c r="M51" s="66"/>
      <c r="N51" s="66"/>
      <c r="O51" s="67"/>
    </row>
    <row r="52" spans="1:27" ht="18.75">
      <c r="A52" s="31"/>
      <c r="B52" s="11"/>
      <c r="C52" s="5"/>
      <c r="D52" s="215" t="s">
        <v>17</v>
      </c>
      <c r="E52" s="216"/>
      <c r="F52" s="216"/>
      <c r="G52" s="217"/>
      <c r="H52" s="215" t="s">
        <v>18</v>
      </c>
      <c r="I52" s="216"/>
      <c r="J52" s="216"/>
      <c r="K52" s="217"/>
      <c r="L52" s="215" t="s">
        <v>19</v>
      </c>
      <c r="M52" s="216"/>
      <c r="N52" s="216"/>
      <c r="O52" s="217"/>
    </row>
    <row r="53" spans="1:27" ht="10.5" customHeight="1">
      <c r="A53" s="32"/>
      <c r="B53" s="10"/>
      <c r="C53" s="8"/>
      <c r="D53" s="9"/>
      <c r="E53" s="10"/>
      <c r="F53" s="10"/>
      <c r="G53" s="8"/>
      <c r="H53" s="10"/>
      <c r="I53" s="10"/>
      <c r="J53" s="10"/>
      <c r="K53" s="8"/>
      <c r="L53" s="10"/>
      <c r="M53" s="10"/>
      <c r="N53" s="10"/>
      <c r="O53" s="8"/>
    </row>
    <row r="56" spans="1:27">
      <c r="B56" t="s">
        <v>74</v>
      </c>
      <c r="C56" s="94" t="s">
        <v>117</v>
      </c>
    </row>
    <row r="57" spans="1:27">
      <c r="C57" t="s">
        <v>107</v>
      </c>
      <c r="F57" s="214" t="s">
        <v>106</v>
      </c>
      <c r="G57" s="214"/>
      <c r="H57" s="214"/>
      <c r="I57" s="214"/>
      <c r="J57" s="214"/>
      <c r="K57" s="214"/>
      <c r="L57" s="214"/>
      <c r="M57" s="214"/>
      <c r="N57" s="214"/>
      <c r="O57" s="214"/>
      <c r="Z57" s="94"/>
      <c r="AA57" s="94"/>
    </row>
    <row r="59" spans="1:27">
      <c r="B59" t="s">
        <v>75</v>
      </c>
      <c r="C59" s="94" t="s">
        <v>118</v>
      </c>
      <c r="Z59" s="94"/>
      <c r="AA59" s="94"/>
    </row>
    <row r="60" spans="1:27">
      <c r="C60" t="s">
        <v>108</v>
      </c>
      <c r="F60" s="214" t="s">
        <v>106</v>
      </c>
      <c r="G60" s="214"/>
      <c r="H60" s="214"/>
      <c r="I60" s="214"/>
      <c r="J60" s="214"/>
      <c r="K60" s="214"/>
      <c r="L60" s="214"/>
      <c r="M60" s="214"/>
      <c r="N60" s="214"/>
      <c r="O60" s="214"/>
    </row>
    <row r="62" spans="1:27">
      <c r="S62" s="94"/>
      <c r="T62" s="94"/>
      <c r="U62" s="94"/>
      <c r="V62" s="94"/>
      <c r="W62" s="94"/>
      <c r="X62" s="94"/>
    </row>
    <row r="64" spans="1:27">
      <c r="S64" s="94"/>
      <c r="T64" s="94"/>
      <c r="U64" s="94"/>
      <c r="V64" s="94"/>
      <c r="W64" s="94"/>
      <c r="X64" s="94"/>
      <c r="Y64" s="94"/>
    </row>
    <row r="66" spans="25:25">
      <c r="Y66" s="94"/>
    </row>
  </sheetData>
  <mergeCells count="102">
    <mergeCell ref="F57:O57"/>
    <mergeCell ref="F60:O60"/>
    <mergeCell ref="Q44:T44"/>
    <mergeCell ref="Q42:T42"/>
    <mergeCell ref="Q39:T40"/>
    <mergeCell ref="Q46:T46"/>
    <mergeCell ref="Q43:T43"/>
    <mergeCell ref="Q41:T41"/>
    <mergeCell ref="G43:K43"/>
    <mergeCell ref="G41:K41"/>
    <mergeCell ref="G42:K42"/>
    <mergeCell ref="L52:O52"/>
    <mergeCell ref="H52:K52"/>
    <mergeCell ref="D52:G52"/>
    <mergeCell ref="E47:K47"/>
    <mergeCell ref="H49:K50"/>
    <mergeCell ref="Q45:T45"/>
    <mergeCell ref="D49:G50"/>
    <mergeCell ref="L49:O50"/>
    <mergeCell ref="E46:K46"/>
    <mergeCell ref="G45:K45"/>
    <mergeCell ref="B44:C44"/>
    <mergeCell ref="B32:C32"/>
    <mergeCell ref="B39:C39"/>
    <mergeCell ref="B43:C43"/>
    <mergeCell ref="B41:C41"/>
    <mergeCell ref="B42:C42"/>
    <mergeCell ref="G44:K44"/>
    <mergeCell ref="G40:K40"/>
    <mergeCell ref="G36:K36"/>
    <mergeCell ref="G37:K37"/>
    <mergeCell ref="G39:K39"/>
    <mergeCell ref="E8:G8"/>
    <mergeCell ref="N26:N27"/>
    <mergeCell ref="B20:C20"/>
    <mergeCell ref="E20:O20"/>
    <mergeCell ref="B35:C35"/>
    <mergeCell ref="B37:C37"/>
    <mergeCell ref="B36:C36"/>
    <mergeCell ref="B40:C40"/>
    <mergeCell ref="B38:C38"/>
    <mergeCell ref="G38:K38"/>
    <mergeCell ref="Q33:T33"/>
    <mergeCell ref="Q34:T34"/>
    <mergeCell ref="Q35:T35"/>
    <mergeCell ref="U46:V46"/>
    <mergeCell ref="E2:L2"/>
    <mergeCell ref="F26:G26"/>
    <mergeCell ref="A4:O4"/>
    <mergeCell ref="J23:K23"/>
    <mergeCell ref="B17:C17"/>
    <mergeCell ref="G23:H23"/>
    <mergeCell ref="A3:O3"/>
    <mergeCell ref="A5:O5"/>
    <mergeCell ref="H8:I8"/>
    <mergeCell ref="B14:C14"/>
    <mergeCell ref="H11:I11"/>
    <mergeCell ref="J11:O11"/>
    <mergeCell ref="E17:O17"/>
    <mergeCell ref="E11:G11"/>
    <mergeCell ref="K8:O8"/>
    <mergeCell ref="E14:I14"/>
    <mergeCell ref="J14:L14"/>
    <mergeCell ref="N14:O14"/>
    <mergeCell ref="E24:F24"/>
    <mergeCell ref="E23:F23"/>
    <mergeCell ref="Q11:Y11"/>
    <mergeCell ref="Q14:Y15"/>
    <mergeCell ref="Q23:Z24"/>
    <mergeCell ref="Q30:T31"/>
    <mergeCell ref="U30:X30"/>
    <mergeCell ref="U31:V31"/>
    <mergeCell ref="W31:X31"/>
    <mergeCell ref="Q26:Y27"/>
    <mergeCell ref="W32:X32"/>
    <mergeCell ref="Q20:Z20"/>
    <mergeCell ref="U32:V32"/>
    <mergeCell ref="Q32:T32"/>
    <mergeCell ref="W33:X33"/>
    <mergeCell ref="W34:X34"/>
    <mergeCell ref="W35:X35"/>
    <mergeCell ref="F27:G27"/>
    <mergeCell ref="B45:C45"/>
    <mergeCell ref="B33:C33"/>
    <mergeCell ref="B34:C34"/>
    <mergeCell ref="W46:X46"/>
    <mergeCell ref="U39:X39"/>
    <mergeCell ref="U40:V40"/>
    <mergeCell ref="U42:V42"/>
    <mergeCell ref="W42:X42"/>
    <mergeCell ref="U43:V43"/>
    <mergeCell ref="W43:X43"/>
    <mergeCell ref="W40:X40"/>
    <mergeCell ref="U41:V41"/>
    <mergeCell ref="W41:X41"/>
    <mergeCell ref="U44:V44"/>
    <mergeCell ref="W44:X44"/>
    <mergeCell ref="U45:V45"/>
    <mergeCell ref="W45:X45"/>
    <mergeCell ref="U33:V33"/>
    <mergeCell ref="U34:V34"/>
    <mergeCell ref="U35:V35"/>
  </mergeCells>
  <phoneticPr fontId="3"/>
  <hyperlinks>
    <hyperlink ref="F57" r:id="rId1"/>
    <hyperlink ref="F60" r:id="rId2"/>
  </hyperlinks>
  <pageMargins left="0.7" right="0.7" top="0.75" bottom="0.75" header="0.3" footer="0.3"/>
  <pageSetup paperSize="9" scale="61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Sheet2!$A$4:$A$24</xm:f>
          </x14:formula1>
          <xm:sqref>J11:O11</xm:sqref>
        </x14:dataValidation>
        <x14:dataValidation type="list" allowBlank="1" showInputMessage="1" showErrorMessage="1">
          <x14:formula1>
            <xm:f>Sheet2!$C$4:$C$5</xm:f>
          </x14:formula1>
          <xm:sqref>B2:E2 M2:O2</xm:sqref>
        </x14:dataValidation>
        <x14:dataValidation type="list" allowBlank="1" showInputMessage="1" showErrorMessage="1">
          <x14:formula1>
            <xm:f>Sheet2!$D$4:$D$20</xm:f>
          </x14:formula1>
          <xm:sqref>D49:G50</xm:sqref>
        </x14:dataValidation>
        <x14:dataValidation type="list" allowBlank="1" showInputMessage="1" showErrorMessage="1">
          <x14:formula1>
            <xm:f>Sheet2!$C$23:$C$32</xm:f>
          </x14:formula1>
          <xm:sqref>M14:N14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I20"/>
  <sheetViews>
    <sheetView showGridLines="0" workbookViewId="0">
      <pane ySplit="2" topLeftCell="A27" activePane="bottomLeft" state="frozen"/>
      <selection pane="bottomLeft" activeCell="K3" sqref="K3"/>
    </sheetView>
  </sheetViews>
  <sheetFormatPr defaultColWidth="10.28515625" defaultRowHeight="30" customHeight="1"/>
  <cols>
    <col min="1" max="1" width="3" style="130" customWidth="1"/>
    <col min="2" max="2" width="35.28515625" style="130" customWidth="1"/>
    <col min="3" max="4" width="32.7109375" style="130" customWidth="1"/>
    <col min="5" max="5" width="3" style="130" customWidth="1"/>
    <col min="6" max="16384" width="10.28515625" style="130"/>
  </cols>
  <sheetData>
    <row r="1" spans="2:9" ht="51.75" customHeight="1">
      <c r="B1" s="170" t="s">
        <v>58</v>
      </c>
      <c r="C1" s="174"/>
      <c r="D1" s="174"/>
      <c r="E1" s="129"/>
      <c r="F1" s="156" t="s">
        <v>72</v>
      </c>
      <c r="G1" s="129"/>
      <c r="H1" s="129"/>
      <c r="I1" s="129"/>
    </row>
    <row r="2" spans="2:9" ht="11.25" customHeight="1">
      <c r="B2" s="129"/>
      <c r="C2" s="134"/>
      <c r="D2" s="134"/>
      <c r="E2" s="129"/>
      <c r="F2" s="129"/>
      <c r="G2" s="129"/>
      <c r="H2" s="129"/>
      <c r="I2" s="129"/>
    </row>
    <row r="3" spans="2:9" ht="51.75" customHeight="1">
      <c r="B3" s="234" t="s">
        <v>138</v>
      </c>
      <c r="C3" s="235"/>
      <c r="D3" s="236"/>
      <c r="E3" s="129"/>
      <c r="F3" s="129"/>
      <c r="G3" s="129"/>
      <c r="H3" s="129"/>
      <c r="I3" s="129"/>
    </row>
    <row r="4" spans="2:9" ht="11.25" customHeight="1">
      <c r="B4" s="129"/>
      <c r="C4" s="134"/>
      <c r="D4" s="134"/>
      <c r="E4" s="129"/>
      <c r="F4" s="129"/>
      <c r="G4" s="129"/>
      <c r="H4" s="129"/>
      <c r="I4" s="129"/>
    </row>
    <row r="5" spans="2:9" ht="35.25" customHeight="1">
      <c r="B5" s="135" t="s">
        <v>131</v>
      </c>
      <c r="C5" s="135" t="s">
        <v>132</v>
      </c>
      <c r="D5" s="135" t="s">
        <v>133</v>
      </c>
      <c r="E5" s="129"/>
      <c r="F5" s="129"/>
      <c r="G5" s="129"/>
      <c r="H5" s="129"/>
      <c r="I5" s="129"/>
    </row>
    <row r="6" spans="2:9" ht="39" customHeight="1">
      <c r="B6" s="132"/>
      <c r="C6" s="131"/>
      <c r="D6" s="131"/>
      <c r="E6" s="129"/>
      <c r="F6" s="129"/>
      <c r="G6" s="129"/>
      <c r="H6" s="129"/>
      <c r="I6" s="129"/>
    </row>
    <row r="7" spans="2:9" ht="45" customHeight="1">
      <c r="B7" s="133" t="s">
        <v>134</v>
      </c>
      <c r="C7" s="142" t="s">
        <v>136</v>
      </c>
      <c r="D7" s="133" t="s">
        <v>135</v>
      </c>
    </row>
    <row r="8" spans="2:9" ht="30" customHeight="1">
      <c r="B8" s="132"/>
      <c r="C8" s="143">
        <f>+B8-B6</f>
        <v>0</v>
      </c>
      <c r="D8" s="131"/>
      <c r="F8" s="156" t="s">
        <v>143</v>
      </c>
    </row>
    <row r="9" spans="2:9" ht="15" customHeight="1" thickBot="1"/>
    <row r="10" spans="2:9" ht="30" customHeight="1">
      <c r="B10" s="147"/>
      <c r="C10" s="136"/>
      <c r="D10" s="137"/>
    </row>
    <row r="11" spans="2:9" ht="30" customHeight="1">
      <c r="B11" s="148" t="s">
        <v>139</v>
      </c>
      <c r="C11" s="138"/>
      <c r="D11" s="139"/>
    </row>
    <row r="12" spans="2:9" ht="30" customHeight="1" thickBot="1">
      <c r="B12" s="149"/>
      <c r="C12" s="140"/>
      <c r="D12" s="141"/>
    </row>
    <row r="13" spans="2:9" ht="30" customHeight="1" thickBot="1">
      <c r="B13" s="237" t="s">
        <v>140</v>
      </c>
      <c r="C13" s="238"/>
      <c r="D13" s="239"/>
    </row>
    <row r="14" spans="2:9" ht="30" customHeight="1">
      <c r="B14" s="144"/>
      <c r="C14" s="136"/>
      <c r="D14" s="137"/>
    </row>
    <row r="15" spans="2:9" ht="30" customHeight="1">
      <c r="B15" s="146" t="s">
        <v>141</v>
      </c>
      <c r="C15" s="138"/>
      <c r="D15" s="139"/>
    </row>
    <row r="16" spans="2:9" ht="30" customHeight="1" thickBot="1">
      <c r="B16" s="145"/>
      <c r="C16" s="140"/>
      <c r="D16" s="141"/>
    </row>
    <row r="17" spans="2:4" ht="30" customHeight="1">
      <c r="B17" s="152"/>
      <c r="C17" s="150"/>
      <c r="D17" s="139"/>
    </row>
    <row r="18" spans="2:4" ht="30" customHeight="1">
      <c r="B18" s="151" t="s">
        <v>137</v>
      </c>
      <c r="C18" s="154" t="s">
        <v>142</v>
      </c>
      <c r="D18" s="139"/>
    </row>
    <row r="19" spans="2:4" ht="30" customHeight="1">
      <c r="B19" s="152" t="s">
        <v>16</v>
      </c>
      <c r="C19" s="150"/>
      <c r="D19" s="155" t="s">
        <v>19</v>
      </c>
    </row>
    <row r="20" spans="2:4" ht="30" customHeight="1" thickBot="1">
      <c r="B20" s="149"/>
      <c r="C20" s="153" t="s">
        <v>18</v>
      </c>
      <c r="D20" s="141"/>
    </row>
  </sheetData>
  <mergeCells count="3">
    <mergeCell ref="B1:D1"/>
    <mergeCell ref="B3:D3"/>
    <mergeCell ref="B13:D13"/>
  </mergeCells>
  <dataValidations count="9">
    <dataValidation allowBlank="1" showInputMessage="1" showErrorMessage="1" prompt="Create a Sales Commission Calculator in this worksheet. Enter Commission Percentage and sales details in Sales table. Total Sales and Commission Paid are automatically calculated" sqref="A1:A5"/>
    <dataValidation allowBlank="1" showInputMessage="1" showErrorMessage="1" prompt="Enter date of summission" sqref="B8"/>
    <dataValidation allowBlank="1" showInputMessage="1" showErrorMessage="1" prompt="Enter total amount of expense claims" sqref="D8"/>
    <dataValidation allowBlank="1" showInputMessage="1" showErrorMessage="1" prompt="After input both dates -&gt; the result pop-up automatically" sqref="C8"/>
    <dataValidation allowBlank="1" showInputMessage="1" showErrorMessage="1" prompt="Total Sales are automatically calculated in cell below" sqref="C5"/>
    <dataValidation allowBlank="1" showInputMessage="1" showErrorMessage="1" prompt="Total Commission Paid is automatically calculated in cell below" sqref="D7 D5"/>
    <dataValidation allowBlank="1" showInputMessage="1" showErrorMessage="1" prompt="Enter Commission Percentage in cell below" sqref="B7 B5"/>
    <dataValidation allowBlank="1" showInputMessage="1" showErrorMessage="1" prompt="Enter the document date in this cell_x000a_" sqref="B6"/>
    <dataValidation allowBlank="1" showInputMessage="1" showErrorMessage="1" prompt="Each month-end closing &gt; 30 days_x000a_Year end closing &gt; 20 days" sqref="C7"/>
  </dataValidations>
  <printOptions horizontalCentered="1"/>
  <pageMargins left="0.74803149606299213" right="0.74803149606299213" top="0.39370078740157483" bottom="0.98425196850393704" header="0.51181102362204722" footer="0.51181102362204722"/>
  <pageSetup scale="88" fitToHeight="0" orientation="portrait" r:id="rId1"/>
  <headerFooter differentFirst="1"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drop-down list icon at the bottom left corner to see the Company List">
          <x14:formula1>
            <xm:f>Sheet2!$C$4:$C$5</xm:f>
          </x14:formula1>
          <xm:sqref>B1 C1:D2</xm:sqref>
        </x14:dataValidation>
        <x14:dataValidation type="list" allowBlank="1" showInputMessage="1" showErrorMessage="1">
          <x14:formula1>
            <xm:f>Sheet2!$C$4:$C$5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Q32"/>
  <sheetViews>
    <sheetView workbookViewId="0">
      <selection activeCell="A24" sqref="A24"/>
    </sheetView>
  </sheetViews>
  <sheetFormatPr defaultRowHeight="15"/>
  <cols>
    <col min="1" max="1" width="29.85546875" bestFit="1" customWidth="1"/>
    <col min="3" max="3" width="57.7109375" customWidth="1"/>
    <col min="4" max="4" width="47.85546875" customWidth="1"/>
  </cols>
  <sheetData>
    <row r="3" spans="1:17">
      <c r="A3" t="s">
        <v>25</v>
      </c>
      <c r="C3" t="s">
        <v>56</v>
      </c>
      <c r="D3" t="s">
        <v>59</v>
      </c>
    </row>
    <row r="4" spans="1:17">
      <c r="A4" t="s">
        <v>36</v>
      </c>
      <c r="C4" s="81" t="s">
        <v>57</v>
      </c>
      <c r="D4" t="s">
        <v>60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17">
      <c r="A5" t="s">
        <v>37</v>
      </c>
      <c r="C5" t="s">
        <v>58</v>
      </c>
      <c r="D5" t="s">
        <v>37</v>
      </c>
    </row>
    <row r="6" spans="1:17">
      <c r="A6" t="s">
        <v>26</v>
      </c>
      <c r="D6" t="s">
        <v>61</v>
      </c>
    </row>
    <row r="7" spans="1:17">
      <c r="A7" t="s">
        <v>38</v>
      </c>
      <c r="D7" t="s">
        <v>62</v>
      </c>
    </row>
    <row r="8" spans="1:17">
      <c r="A8" t="s">
        <v>39</v>
      </c>
      <c r="D8" t="s">
        <v>63</v>
      </c>
    </row>
    <row r="9" spans="1:17">
      <c r="A9" t="s">
        <v>42</v>
      </c>
      <c r="D9" t="s">
        <v>64</v>
      </c>
    </row>
    <row r="10" spans="1:17">
      <c r="A10" t="s">
        <v>43</v>
      </c>
      <c r="D10" t="s">
        <v>38</v>
      </c>
    </row>
    <row r="11" spans="1:17">
      <c r="A11" t="s">
        <v>44</v>
      </c>
      <c r="D11" t="s">
        <v>39</v>
      </c>
    </row>
    <row r="12" spans="1:17">
      <c r="A12" t="s">
        <v>40</v>
      </c>
      <c r="D12" t="s">
        <v>109</v>
      </c>
    </row>
    <row r="13" spans="1:17">
      <c r="A13" t="s">
        <v>41</v>
      </c>
      <c r="D13" t="s">
        <v>43</v>
      </c>
    </row>
    <row r="14" spans="1:17">
      <c r="A14" t="s">
        <v>30</v>
      </c>
      <c r="D14" t="s">
        <v>44</v>
      </c>
    </row>
    <row r="15" spans="1:17">
      <c r="A15" t="s">
        <v>31</v>
      </c>
      <c r="D15" t="s">
        <v>40</v>
      </c>
    </row>
    <row r="16" spans="1:17">
      <c r="A16" t="s">
        <v>32</v>
      </c>
      <c r="D16" t="s">
        <v>41</v>
      </c>
    </row>
    <row r="17" spans="1:4">
      <c r="A17" t="s">
        <v>45</v>
      </c>
      <c r="D17" t="s">
        <v>30</v>
      </c>
    </row>
    <row r="18" spans="1:4">
      <c r="A18" t="s">
        <v>29</v>
      </c>
      <c r="D18" t="s">
        <v>31</v>
      </c>
    </row>
    <row r="19" spans="1:4">
      <c r="A19" t="s">
        <v>28</v>
      </c>
      <c r="D19" t="s">
        <v>32</v>
      </c>
    </row>
    <row r="20" spans="1:4">
      <c r="A20" t="s">
        <v>33</v>
      </c>
    </row>
    <row r="21" spans="1:4">
      <c r="A21" t="s">
        <v>35</v>
      </c>
    </row>
    <row r="22" spans="1:4">
      <c r="A22" t="s">
        <v>27</v>
      </c>
      <c r="C22" t="s">
        <v>89</v>
      </c>
    </row>
    <row r="23" spans="1:4">
      <c r="A23" t="s">
        <v>34</v>
      </c>
      <c r="C23" t="s">
        <v>81</v>
      </c>
    </row>
    <row r="24" spans="1:4">
      <c r="C24" t="s">
        <v>82</v>
      </c>
    </row>
    <row r="25" spans="1:4">
      <c r="C25" t="s">
        <v>83</v>
      </c>
    </row>
    <row r="26" spans="1:4">
      <c r="C26" t="s">
        <v>84</v>
      </c>
    </row>
    <row r="27" spans="1:4">
      <c r="C27" t="s">
        <v>85</v>
      </c>
    </row>
    <row r="28" spans="1:4">
      <c r="C28" t="s">
        <v>86</v>
      </c>
    </row>
    <row r="29" spans="1:4">
      <c r="C29" t="s">
        <v>87</v>
      </c>
    </row>
    <row r="30" spans="1:4">
      <c r="C30" t="s">
        <v>88</v>
      </c>
    </row>
    <row r="31" spans="1:4">
      <c r="C31" t="s">
        <v>90</v>
      </c>
    </row>
    <row r="32" spans="1:4">
      <c r="C32" s="97" t="s">
        <v>91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Reimburse</vt:lpstr>
      <vt:lpstr>Late Approval  Application </vt:lpstr>
      <vt:lpstr>Sheet2</vt:lpstr>
      <vt:lpstr>ColumnTitleRegion1..D3.1</vt:lpstr>
      <vt:lpstr>'Late Approval  Application '!Print_Area</vt:lpstr>
      <vt:lpstr>Reimburse!Print_Area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Arai</dc:creator>
  <cp:lastModifiedBy>Mayuree Chomphunuch</cp:lastModifiedBy>
  <cp:lastPrinted>2021-03-10T08:14:56Z</cp:lastPrinted>
  <dcterms:created xsi:type="dcterms:W3CDTF">2013-10-21T03:04:17Z</dcterms:created>
  <dcterms:modified xsi:type="dcterms:W3CDTF">2021-03-17T01:25:34Z</dcterms:modified>
</cp:coreProperties>
</file>