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uangzijing/Desktop/3nd Semester in SIT/CS513/"/>
    </mc:Choice>
  </mc:AlternateContent>
  <bookViews>
    <workbookView xWindow="0" yWindow="0" windowWidth="25600" windowHeight="16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4" i="1" l="1"/>
  <c r="I9" i="1"/>
  <c r="J5" i="1"/>
  <c r="K5" i="1"/>
  <c r="L5" i="1"/>
  <c r="J6" i="1"/>
  <c r="K6" i="1"/>
  <c r="L6" i="1"/>
  <c r="J7" i="1"/>
  <c r="K7" i="1"/>
  <c r="L7" i="1"/>
  <c r="J8" i="1"/>
  <c r="K8" i="1"/>
  <c r="L8" i="1"/>
  <c r="L9" i="1"/>
  <c r="O20" i="1"/>
  <c r="P20" i="1"/>
  <c r="Q20" i="1"/>
  <c r="R20" i="1"/>
  <c r="S20" i="1"/>
  <c r="T20" i="1"/>
  <c r="U20" i="1"/>
  <c r="V20" i="1"/>
  <c r="W20" i="1"/>
  <c r="X20" i="1"/>
  <c r="Z20" i="1"/>
  <c r="AA20" i="1"/>
  <c r="AC20" i="1"/>
  <c r="O21" i="1"/>
  <c r="Q21" i="1"/>
  <c r="R21" i="1"/>
  <c r="S21" i="1"/>
  <c r="T21" i="1"/>
  <c r="U21" i="1"/>
  <c r="V21" i="1"/>
  <c r="W21" i="1"/>
  <c r="X21" i="1"/>
  <c r="Y21" i="1"/>
  <c r="Z21" i="1"/>
  <c r="AA21" i="1"/>
  <c r="AC21" i="1"/>
  <c r="O22" i="1"/>
  <c r="Q22" i="1"/>
  <c r="R22" i="1"/>
  <c r="S22" i="1"/>
  <c r="T22" i="1"/>
  <c r="U22" i="1"/>
  <c r="V22" i="1"/>
  <c r="W22" i="1"/>
  <c r="X22" i="1"/>
  <c r="Y22" i="1"/>
  <c r="Z22" i="1"/>
  <c r="AA22" i="1"/>
  <c r="AC22" i="1"/>
  <c r="AD20" i="1"/>
  <c r="O18" i="1"/>
  <c r="Q18" i="1"/>
  <c r="R18" i="1"/>
  <c r="S18" i="1"/>
  <c r="T18" i="1"/>
  <c r="U18" i="1"/>
  <c r="V18" i="1"/>
  <c r="W18" i="1"/>
  <c r="X18" i="1"/>
  <c r="Y18" i="1"/>
  <c r="Z18" i="1"/>
  <c r="AA18" i="1"/>
  <c r="AC18" i="1"/>
  <c r="O19" i="1"/>
  <c r="P19" i="1"/>
  <c r="Q19" i="1"/>
  <c r="R19" i="1"/>
  <c r="S19" i="1"/>
  <c r="T19" i="1"/>
  <c r="U19" i="1"/>
  <c r="V19" i="1"/>
  <c r="W19" i="1"/>
  <c r="X19" i="1"/>
  <c r="Z19" i="1"/>
  <c r="AA19" i="1"/>
  <c r="AC19" i="1"/>
  <c r="AD18" i="1"/>
  <c r="O14" i="1"/>
  <c r="P14" i="1"/>
  <c r="Q14" i="1"/>
  <c r="R14" i="1"/>
  <c r="S14" i="1"/>
  <c r="T14" i="1"/>
  <c r="U14" i="1"/>
  <c r="V14" i="1"/>
  <c r="W14" i="1"/>
  <c r="X14" i="1"/>
  <c r="Z14" i="1"/>
  <c r="AA14" i="1"/>
  <c r="AC14" i="1"/>
  <c r="O15" i="1"/>
  <c r="Q15" i="1"/>
  <c r="R15" i="1"/>
  <c r="T15" i="1"/>
  <c r="U15" i="1"/>
  <c r="V15" i="1"/>
  <c r="W15" i="1"/>
  <c r="X15" i="1"/>
  <c r="Y15" i="1"/>
  <c r="Z15" i="1"/>
  <c r="AA15" i="1"/>
  <c r="AC15" i="1"/>
  <c r="O16" i="1"/>
  <c r="Q16" i="1"/>
  <c r="R16" i="1"/>
  <c r="S16" i="1"/>
  <c r="T16" i="1"/>
  <c r="U16" i="1"/>
  <c r="V16" i="1"/>
  <c r="W16" i="1"/>
  <c r="X16" i="1"/>
  <c r="Z16" i="1"/>
  <c r="AA16" i="1"/>
  <c r="AC16" i="1"/>
  <c r="O17" i="1"/>
  <c r="P17" i="1"/>
  <c r="Q17" i="1"/>
  <c r="R17" i="1"/>
  <c r="S17" i="1"/>
  <c r="T17" i="1"/>
  <c r="U17" i="1"/>
  <c r="W17" i="1"/>
  <c r="X17" i="1"/>
  <c r="Z17" i="1"/>
  <c r="AA17" i="1"/>
  <c r="AC17" i="1"/>
  <c r="AD14" i="1"/>
  <c r="AB22" i="1"/>
  <c r="AB21" i="1"/>
  <c r="AB20" i="1"/>
  <c r="AB19" i="1"/>
  <c r="AB18" i="1"/>
  <c r="AB17" i="1"/>
  <c r="AB16" i="1"/>
  <c r="AB15" i="1"/>
</calcChain>
</file>

<file path=xl/sharedStrings.xml><?xml version="1.0" encoding="utf-8"?>
<sst xmlns="http://schemas.openxmlformats.org/spreadsheetml/2006/main" count="65" uniqueCount="40">
  <si>
    <t>Service</t>
  </si>
  <si>
    <t>Female</t>
  </si>
  <si>
    <t>Male</t>
  </si>
  <si>
    <t>Management</t>
  </si>
  <si>
    <t>Sales</t>
  </si>
  <si>
    <t>Staff</t>
  </si>
  <si>
    <t>pj</t>
  </si>
  <si>
    <t>log2(pj)</t>
  </si>
  <si>
    <t>-pj*log2(pj)</t>
  </si>
  <si>
    <t>pj</t>
    <phoneticPr fontId="3" type="noConversion"/>
  </si>
  <si>
    <r>
      <t>"</t>
    </r>
    <r>
      <rPr>
        <sz val="11"/>
        <color theme="1"/>
        <rFont val="DengXian"/>
        <family val="2"/>
        <charset val="134"/>
        <scheme val="minor"/>
      </rPr>
      <t>-pj*log2(pj)</t>
    </r>
    <r>
      <rPr>
        <b/>
        <sz val="11"/>
        <color theme="1"/>
        <rFont val="DengXian"/>
        <family val="2"/>
        <scheme val="minor"/>
      </rPr>
      <t>"</t>
    </r>
    <phoneticPr fontId="3" type="noConversion"/>
  </si>
  <si>
    <t>level1</t>
    <phoneticPr fontId="3" type="noConversion"/>
  </si>
  <si>
    <t>Occupation</t>
    <phoneticPr fontId="3" type="noConversion"/>
  </si>
  <si>
    <t>Gender</t>
  </si>
  <si>
    <t>Gender</t>
    <phoneticPr fontId="3" type="noConversion"/>
  </si>
  <si>
    <t>Age</t>
  </si>
  <si>
    <t>Age</t>
    <phoneticPr fontId="3" type="noConversion"/>
  </si>
  <si>
    <t>Salary</t>
    <phoneticPr fontId="3" type="noConversion"/>
  </si>
  <si>
    <t>Salary level</t>
    <phoneticPr fontId="3" type="noConversion"/>
  </si>
  <si>
    <t>1. compute the entropy before splitting</t>
    <phoneticPr fontId="3" type="noConversion"/>
  </si>
  <si>
    <t>level2</t>
    <phoneticPr fontId="3" type="noConversion"/>
  </si>
  <si>
    <t>level3</t>
    <phoneticPr fontId="3" type="noConversion"/>
  </si>
  <si>
    <t>level4</t>
    <phoneticPr fontId="3" type="noConversion"/>
  </si>
  <si>
    <t>apperance</t>
    <phoneticPr fontId="3" type="noConversion"/>
  </si>
  <si>
    <t>&lt;=30</t>
  </si>
  <si>
    <t>&gt;=31-40</t>
  </si>
  <si>
    <t>&gt;40</t>
  </si>
  <si>
    <t>Child Nodes</t>
  </si>
  <si>
    <t>L2</t>
  </si>
  <si>
    <t>L3</t>
  </si>
  <si>
    <t>L4</t>
  </si>
  <si>
    <t>total</t>
  </si>
  <si>
    <t>∑-pj*log2(pj)</t>
  </si>
  <si>
    <t>PCT</t>
  </si>
  <si>
    <t>H(T)</t>
  </si>
  <si>
    <t>Information Gain</t>
  </si>
  <si>
    <t>L1</t>
    <phoneticPr fontId="3" type="noConversion"/>
  </si>
  <si>
    <t xml:space="preserve">2. compute the entropy for each child Nodes </t>
  </si>
  <si>
    <t>Occupation</t>
    <phoneticPr fontId="3" type="noConversion"/>
  </si>
  <si>
    <t>Salary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</si>
</sst>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_);[Red]\(&quot;$&quot;#,##0\)"/>
  </numFmts>
  <fonts count="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1"/>
      <color theme="1"/>
      <name val="Courier New"/>
      <family val="3"/>
    </font>
    <font>
      <b/>
      <sz val="11"/>
      <color rgb="FFFF0000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76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Fill="1" applyBorder="1"/>
    <xf numFmtId="0" fontId="4" fillId="0" borderId="1" xfId="0" quotePrefix="1" applyFont="1" applyFill="1" applyBorder="1"/>
    <xf numFmtId="0" fontId="4" fillId="0" borderId="0" xfId="0" applyFont="1" applyFill="1" applyBorder="1" applyAlignment="1"/>
    <xf numFmtId="0" fontId="0" fillId="0" borderId="3" xfId="0" applyFill="1" applyBorder="1"/>
    <xf numFmtId="0" fontId="6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0" fontId="5" fillId="0" borderId="1" xfId="0" applyFont="1" applyFill="1" applyBorder="1"/>
    <xf numFmtId="10" fontId="0" fillId="0" borderId="1" xfId="1" applyNumberFormat="1" applyFont="1" applyFill="1" applyBorder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266700</xdr:colOff>
      <xdr:row>1</xdr:row>
      <xdr:rowOff>190500</xdr:rowOff>
    </xdr:from>
    <xdr:to>
      <xdr:col>16</xdr:col>
      <xdr:colOff>685800</xdr:colOff>
      <xdr:row>5</xdr:row>
      <xdr:rowOff>50800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8300" y="393700"/>
          <a:ext cx="2895600" cy="673100"/>
        </a:xfrm>
        <a:prstGeom prst="rect">
          <a:avLst/>
        </a:prstGeom>
      </xdr:spPr>
    </xdr:pic>
    <xdr:clientData/>
  </xdr:twoCellAnchor>
  <xdr:twoCellAnchor>
    <xdr:from>
      <xdr:col>2</xdr:col>
      <xdr:colOff>736600</xdr:colOff>
      <xdr:row>17</xdr:row>
      <xdr:rowOff>101600</xdr:rowOff>
    </xdr:from>
    <xdr:to>
      <xdr:col>6</xdr:col>
      <xdr:colOff>25400</xdr:colOff>
      <xdr:row>24</xdr:row>
      <xdr:rowOff>152400</xdr:rowOff>
    </xdr:to>
    <xdr:sp macro="" textlink="">
      <xdr:nvSpPr>
        <xdr:cNvPr id="3" name="椭圆 2"/>
        <xdr:cNvSpPr/>
      </xdr:nvSpPr>
      <xdr:spPr>
        <a:xfrm>
          <a:off x="2794000" y="3556000"/>
          <a:ext cx="2654300" cy="1473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Root</a:t>
          </a:r>
          <a:r>
            <a:rPr lang="zh-CN" altLang="en-US" sz="1100" baseline="0"/>
            <a:t> </a:t>
          </a:r>
          <a:r>
            <a:rPr lang="en-US" altLang="zh-CN" sz="1100" baseline="0"/>
            <a:t>Node</a:t>
          </a:r>
          <a:r>
            <a:rPr lang="zh-CN" altLang="en-US" sz="1100" baseline="0"/>
            <a:t> </a:t>
          </a:r>
          <a:r>
            <a:rPr lang="en-US" altLang="zh-CN" sz="1100" baseline="0"/>
            <a:t>(All</a:t>
          </a:r>
          <a:r>
            <a:rPr lang="zh-CN" altLang="en-US" sz="1100" baseline="0"/>
            <a:t> </a:t>
          </a:r>
          <a:r>
            <a:rPr lang="en-US" altLang="zh-CN" sz="1100" baseline="0"/>
            <a:t>records)</a:t>
          </a:r>
        </a:p>
        <a:p>
          <a:pPr algn="l"/>
          <a:r>
            <a:rPr lang="en-US" altLang="zh-CN" sz="1100" baseline="0"/>
            <a:t>Occupation=Service</a:t>
          </a:r>
        </a:p>
        <a:p>
          <a:pPr algn="l"/>
          <a:r>
            <a:rPr lang="en-US" altLang="zh-CN" sz="1100" baseline="0"/>
            <a:t>Occupation=Management</a:t>
          </a:r>
        </a:p>
        <a:p>
          <a:pPr algn="l"/>
          <a:r>
            <a:rPr lang="en-US" altLang="zh-CN" sz="1100" baseline="0"/>
            <a:t>Occupation=Sales</a:t>
          </a:r>
        </a:p>
        <a:p>
          <a:pPr algn="l"/>
          <a:r>
            <a:rPr lang="en-US" altLang="zh-CN" sz="1100" baseline="0"/>
            <a:t>Occupation=Staff</a:t>
          </a:r>
          <a:endParaRPr lang="zh-CN" altLang="en-US" sz="1100"/>
        </a:p>
      </xdr:txBody>
    </xdr:sp>
    <xdr:clientData/>
  </xdr:twoCellAnchor>
  <xdr:twoCellAnchor>
    <xdr:from>
      <xdr:col>0</xdr:col>
      <xdr:colOff>279400</xdr:colOff>
      <xdr:row>29</xdr:row>
      <xdr:rowOff>127000</xdr:rowOff>
    </xdr:from>
    <xdr:to>
      <xdr:col>1</xdr:col>
      <xdr:colOff>1193800</xdr:colOff>
      <xdr:row>33</xdr:row>
      <xdr:rowOff>12700</xdr:rowOff>
    </xdr:to>
    <xdr:sp macro="" textlink="">
      <xdr:nvSpPr>
        <xdr:cNvPr id="4" name="椭圆 3"/>
        <xdr:cNvSpPr/>
      </xdr:nvSpPr>
      <xdr:spPr>
        <a:xfrm>
          <a:off x="279400" y="6019800"/>
          <a:ext cx="1739900" cy="698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Desision</a:t>
          </a:r>
          <a:r>
            <a:rPr lang="zh-CN" altLang="en-US" sz="1100" baseline="0"/>
            <a:t> </a:t>
          </a:r>
          <a:r>
            <a:rPr lang="en-US" altLang="zh-CN" sz="1100"/>
            <a:t>Node</a:t>
          </a:r>
          <a:r>
            <a:rPr lang="zh-CN" altLang="en-US" sz="1100"/>
            <a:t> </a:t>
          </a:r>
          <a:r>
            <a:rPr lang="en-US" altLang="zh-CN" sz="1100"/>
            <a:t>A</a:t>
          </a:r>
        </a:p>
        <a:p>
          <a:pPr algn="l"/>
          <a:r>
            <a:rPr lang="en-US" altLang="zh-CN" sz="1100"/>
            <a:t>(Records</a:t>
          </a:r>
          <a:r>
            <a:rPr lang="zh-CN" altLang="en-US" sz="1100" baseline="0"/>
            <a:t> </a:t>
          </a:r>
          <a:r>
            <a:rPr lang="en-US" altLang="zh-CN" sz="1100" baseline="0"/>
            <a:t>1,2,3</a:t>
          </a:r>
          <a:r>
            <a:rPr lang="en-US" altLang="zh-CN" sz="1100"/>
            <a:t>)</a:t>
          </a:r>
          <a:r>
            <a:rPr lang="zh-CN" altLang="en-US" sz="1100"/>
            <a:t>  </a:t>
          </a:r>
        </a:p>
      </xdr:txBody>
    </xdr:sp>
    <xdr:clientData/>
  </xdr:twoCellAnchor>
  <xdr:twoCellAnchor>
    <xdr:from>
      <xdr:col>2</xdr:col>
      <xdr:colOff>330200</xdr:colOff>
      <xdr:row>29</xdr:row>
      <xdr:rowOff>152400</xdr:rowOff>
    </xdr:from>
    <xdr:to>
      <xdr:col>4</xdr:col>
      <xdr:colOff>355600</xdr:colOff>
      <xdr:row>33</xdr:row>
      <xdr:rowOff>38100</xdr:rowOff>
    </xdr:to>
    <xdr:sp macro="" textlink="">
      <xdr:nvSpPr>
        <xdr:cNvPr id="5" name="椭圆 4"/>
        <xdr:cNvSpPr/>
      </xdr:nvSpPr>
      <xdr:spPr>
        <a:xfrm>
          <a:off x="2387600" y="6045200"/>
          <a:ext cx="1739900" cy="698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Desision</a:t>
          </a:r>
          <a:r>
            <a:rPr lang="zh-CN" altLang="en-US" sz="1100" baseline="0"/>
            <a:t> </a:t>
          </a:r>
          <a:r>
            <a:rPr lang="en-US" altLang="zh-CN" sz="1100"/>
            <a:t>Node</a:t>
          </a:r>
          <a:r>
            <a:rPr lang="zh-CN" altLang="en-US" sz="1100"/>
            <a:t> </a:t>
          </a:r>
          <a:r>
            <a:rPr lang="en-US" altLang="zh-CN" sz="1100"/>
            <a:t>B</a:t>
          </a:r>
        </a:p>
        <a:p>
          <a:pPr algn="l"/>
          <a:r>
            <a:rPr lang="en-US" altLang="zh-CN" sz="1100"/>
            <a:t>(Records</a:t>
          </a:r>
          <a:r>
            <a:rPr lang="zh-CN" altLang="en-US" sz="1100" baseline="0"/>
            <a:t> </a:t>
          </a:r>
          <a:r>
            <a:rPr lang="en-US" altLang="zh-CN" sz="1100" baseline="0"/>
            <a:t>4,5,6,7</a:t>
          </a:r>
          <a:r>
            <a:rPr lang="en-US" altLang="zh-CN" sz="1100"/>
            <a:t>)</a:t>
          </a:r>
          <a:r>
            <a:rPr lang="zh-CN" altLang="en-US" sz="1100"/>
            <a:t>  </a:t>
          </a:r>
        </a:p>
      </xdr:txBody>
    </xdr:sp>
    <xdr:clientData/>
  </xdr:twoCellAnchor>
  <xdr:twoCellAnchor>
    <xdr:from>
      <xdr:col>4</xdr:col>
      <xdr:colOff>635000</xdr:colOff>
      <xdr:row>29</xdr:row>
      <xdr:rowOff>177800</xdr:rowOff>
    </xdr:from>
    <xdr:to>
      <xdr:col>6</xdr:col>
      <xdr:colOff>723900</xdr:colOff>
      <xdr:row>33</xdr:row>
      <xdr:rowOff>63500</xdr:rowOff>
    </xdr:to>
    <xdr:sp macro="" textlink="">
      <xdr:nvSpPr>
        <xdr:cNvPr id="6" name="椭圆 5"/>
        <xdr:cNvSpPr/>
      </xdr:nvSpPr>
      <xdr:spPr>
        <a:xfrm>
          <a:off x="4406900" y="6070600"/>
          <a:ext cx="1739900" cy="698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Desision</a:t>
          </a:r>
          <a:r>
            <a:rPr lang="zh-CN" altLang="en-US" sz="1100" baseline="0"/>
            <a:t> </a:t>
          </a:r>
          <a:r>
            <a:rPr lang="en-US" altLang="zh-CN" sz="1100"/>
            <a:t>Node</a:t>
          </a:r>
          <a:r>
            <a:rPr lang="zh-CN" altLang="en-US" sz="1100"/>
            <a:t> </a:t>
          </a:r>
          <a:r>
            <a:rPr lang="en-US" altLang="zh-CN" sz="1100"/>
            <a:t>C</a:t>
          </a:r>
        </a:p>
        <a:p>
          <a:pPr algn="l"/>
          <a:r>
            <a:rPr lang="en-US" altLang="zh-CN" sz="1100"/>
            <a:t>(Records</a:t>
          </a:r>
          <a:r>
            <a:rPr lang="zh-CN" altLang="en-US" sz="1100" baseline="0"/>
            <a:t> </a:t>
          </a:r>
          <a:r>
            <a:rPr lang="en-US" altLang="zh-CN" sz="1100" baseline="0"/>
            <a:t>8,9</a:t>
          </a:r>
          <a:r>
            <a:rPr lang="en-US" altLang="zh-CN" sz="1100"/>
            <a:t>)</a:t>
          </a:r>
          <a:r>
            <a:rPr lang="zh-CN" altLang="en-US" sz="1100"/>
            <a:t>  </a:t>
          </a:r>
        </a:p>
      </xdr:txBody>
    </xdr:sp>
    <xdr:clientData/>
  </xdr:twoCellAnchor>
  <xdr:twoCellAnchor>
    <xdr:from>
      <xdr:col>7</xdr:col>
      <xdr:colOff>127000</xdr:colOff>
      <xdr:row>30</xdr:row>
      <xdr:rowOff>0</xdr:rowOff>
    </xdr:from>
    <xdr:to>
      <xdr:col>9</xdr:col>
      <xdr:colOff>215900</xdr:colOff>
      <xdr:row>33</xdr:row>
      <xdr:rowOff>88900</xdr:rowOff>
    </xdr:to>
    <xdr:sp macro="" textlink="">
      <xdr:nvSpPr>
        <xdr:cNvPr id="7" name="椭圆 6"/>
        <xdr:cNvSpPr/>
      </xdr:nvSpPr>
      <xdr:spPr>
        <a:xfrm>
          <a:off x="6375400" y="6096000"/>
          <a:ext cx="1739900" cy="698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Desision</a:t>
          </a:r>
          <a:r>
            <a:rPr lang="zh-CN" altLang="en-US" sz="1100" baseline="0"/>
            <a:t> </a:t>
          </a:r>
          <a:r>
            <a:rPr lang="en-US" altLang="zh-CN" sz="1100"/>
            <a:t>Node</a:t>
          </a:r>
          <a:r>
            <a:rPr lang="zh-CN" altLang="en-US" sz="1100"/>
            <a:t> </a:t>
          </a:r>
          <a:r>
            <a:rPr lang="en-US" altLang="zh-CN" sz="1100"/>
            <a:t>D</a:t>
          </a:r>
        </a:p>
        <a:p>
          <a:pPr algn="l"/>
          <a:r>
            <a:rPr lang="en-US" altLang="zh-CN" sz="1100"/>
            <a:t>(Records</a:t>
          </a:r>
          <a:r>
            <a:rPr lang="zh-CN" altLang="en-US" sz="1100" baseline="0"/>
            <a:t> </a:t>
          </a:r>
          <a:r>
            <a:rPr lang="en-US" altLang="zh-CN" sz="1100" baseline="0"/>
            <a:t>10,11</a:t>
          </a:r>
          <a:r>
            <a:rPr lang="en-US" altLang="zh-CN" sz="1100"/>
            <a:t>)</a:t>
          </a:r>
          <a:r>
            <a:rPr lang="zh-CN" altLang="en-US" sz="1100"/>
            <a:t>  </a:t>
          </a:r>
        </a:p>
      </xdr:txBody>
    </xdr:sp>
    <xdr:clientData/>
  </xdr:twoCellAnchor>
  <xdr:twoCellAnchor>
    <xdr:from>
      <xdr:col>1</xdr:col>
      <xdr:colOff>323850</xdr:colOff>
      <xdr:row>23</xdr:row>
      <xdr:rowOff>139855</xdr:rowOff>
    </xdr:from>
    <xdr:to>
      <xdr:col>3</xdr:col>
      <xdr:colOff>236313</xdr:colOff>
      <xdr:row>29</xdr:row>
      <xdr:rowOff>127000</xdr:rowOff>
    </xdr:to>
    <xdr:cxnSp macro="">
      <xdr:nvCxnSpPr>
        <xdr:cNvPr id="9" name="直线箭头连接符 8"/>
        <xdr:cNvCxnSpPr>
          <a:stCxn id="3" idx="3"/>
          <a:endCxn id="4" idx="0"/>
        </xdr:cNvCxnSpPr>
      </xdr:nvCxnSpPr>
      <xdr:spPr>
        <a:xfrm flipH="1">
          <a:off x="1149350" y="4813455"/>
          <a:ext cx="2033363" cy="1206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311150</xdr:colOff>
      <xdr:row>24</xdr:row>
      <xdr:rowOff>152400</xdr:rowOff>
    </xdr:from>
    <xdr:to>
      <xdr:col>4</xdr:col>
      <xdr:colOff>349250</xdr:colOff>
      <xdr:row>29</xdr:row>
      <xdr:rowOff>152400</xdr:rowOff>
    </xdr:to>
    <xdr:cxnSp macro="">
      <xdr:nvCxnSpPr>
        <xdr:cNvPr id="11" name="直线箭头连接符 10"/>
        <xdr:cNvCxnSpPr>
          <a:stCxn id="3" idx="4"/>
          <a:endCxn id="5" idx="0"/>
        </xdr:cNvCxnSpPr>
      </xdr:nvCxnSpPr>
      <xdr:spPr>
        <a:xfrm flipH="1">
          <a:off x="3257550" y="5029200"/>
          <a:ext cx="863600" cy="101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462187</xdr:colOff>
      <xdr:row>23</xdr:row>
      <xdr:rowOff>139855</xdr:rowOff>
    </xdr:from>
    <xdr:to>
      <xdr:col>5</xdr:col>
      <xdr:colOff>679450</xdr:colOff>
      <xdr:row>29</xdr:row>
      <xdr:rowOff>177800</xdr:rowOff>
    </xdr:to>
    <xdr:cxnSp macro="">
      <xdr:nvCxnSpPr>
        <xdr:cNvPr id="13" name="直线箭头连接符 12"/>
        <xdr:cNvCxnSpPr>
          <a:stCxn id="3" idx="5"/>
          <a:endCxn id="6" idx="0"/>
        </xdr:cNvCxnSpPr>
      </xdr:nvCxnSpPr>
      <xdr:spPr>
        <a:xfrm>
          <a:off x="5059587" y="4813455"/>
          <a:ext cx="217263" cy="1257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21</xdr:row>
      <xdr:rowOff>25400</xdr:rowOff>
    </xdr:from>
    <xdr:to>
      <xdr:col>8</xdr:col>
      <xdr:colOff>171450</xdr:colOff>
      <xdr:row>30</xdr:row>
      <xdr:rowOff>0</xdr:rowOff>
    </xdr:to>
    <xdr:cxnSp macro="">
      <xdr:nvCxnSpPr>
        <xdr:cNvPr id="15" name="直线箭头连接符 14"/>
        <xdr:cNvCxnSpPr>
          <a:stCxn id="3" idx="6"/>
          <a:endCxn id="7" idx="0"/>
        </xdr:cNvCxnSpPr>
      </xdr:nvCxnSpPr>
      <xdr:spPr>
        <a:xfrm>
          <a:off x="5448300" y="4292600"/>
          <a:ext cx="1797050" cy="180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673100</xdr:colOff>
      <xdr:row>25</xdr:row>
      <xdr:rowOff>88900</xdr:rowOff>
    </xdr:from>
    <xdr:ext cx="1403846" cy="283411"/>
    <xdr:sp macro="" textlink="">
      <xdr:nvSpPr>
        <xdr:cNvPr id="16" name="文本框 15"/>
        <xdr:cNvSpPr txBox="1"/>
      </xdr:nvSpPr>
      <xdr:spPr>
        <a:xfrm>
          <a:off x="1498600" y="5168900"/>
          <a:ext cx="1403846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Occupation=Service</a:t>
          </a:r>
          <a:endParaRPr lang="zh-CN" altLang="en-US" sz="1100"/>
        </a:p>
      </xdr:txBody>
    </xdr:sp>
    <xdr:clientData/>
  </xdr:oneCellAnchor>
  <xdr:oneCellAnchor>
    <xdr:from>
      <xdr:col>2</xdr:col>
      <xdr:colOff>635000</xdr:colOff>
      <xdr:row>27</xdr:row>
      <xdr:rowOff>63500</xdr:rowOff>
    </xdr:from>
    <xdr:ext cx="1785553" cy="283411"/>
    <xdr:sp macro="" textlink="">
      <xdr:nvSpPr>
        <xdr:cNvPr id="17" name="文本框 16"/>
        <xdr:cNvSpPr txBox="1"/>
      </xdr:nvSpPr>
      <xdr:spPr>
        <a:xfrm>
          <a:off x="2692400" y="5549900"/>
          <a:ext cx="1785553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Occupation=Management</a:t>
          </a:r>
          <a:endParaRPr lang="zh-CN" altLang="en-US" sz="1100"/>
        </a:p>
      </xdr:txBody>
    </xdr:sp>
    <xdr:clientData/>
  </xdr:oneCellAnchor>
  <xdr:oneCellAnchor>
    <xdr:from>
      <xdr:col>4</xdr:col>
      <xdr:colOff>723900</xdr:colOff>
      <xdr:row>26</xdr:row>
      <xdr:rowOff>25400</xdr:rowOff>
    </xdr:from>
    <xdr:ext cx="1281954" cy="283411"/>
    <xdr:sp macro="" textlink="">
      <xdr:nvSpPr>
        <xdr:cNvPr id="18" name="文本框 17"/>
        <xdr:cNvSpPr txBox="1"/>
      </xdr:nvSpPr>
      <xdr:spPr>
        <a:xfrm>
          <a:off x="4495800" y="5308600"/>
          <a:ext cx="128195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Occupation=Sales</a:t>
          </a:r>
          <a:endParaRPr lang="zh-CN" altLang="en-US" sz="1100"/>
        </a:p>
      </xdr:txBody>
    </xdr:sp>
    <xdr:clientData/>
  </xdr:oneCellAnchor>
  <xdr:oneCellAnchor>
    <xdr:from>
      <xdr:col>6</xdr:col>
      <xdr:colOff>673100</xdr:colOff>
      <xdr:row>27</xdr:row>
      <xdr:rowOff>12700</xdr:rowOff>
    </xdr:from>
    <xdr:ext cx="1248547" cy="283411"/>
    <xdr:sp macro="" textlink="">
      <xdr:nvSpPr>
        <xdr:cNvPr id="19" name="文本框 18"/>
        <xdr:cNvSpPr txBox="1"/>
      </xdr:nvSpPr>
      <xdr:spPr>
        <a:xfrm>
          <a:off x="6096000" y="5499100"/>
          <a:ext cx="1248547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Occupation=Staff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2"/>
  <sheetViews>
    <sheetView tabSelected="1" workbookViewId="0">
      <selection activeCell="K29" sqref="K29"/>
    </sheetView>
  </sheetViews>
  <sheetFormatPr baseColWidth="10" defaultRowHeight="16" x14ac:dyDescent="0.2"/>
  <cols>
    <col min="2" max="2" width="16.1640625" style="6" customWidth="1"/>
    <col min="3" max="3" width="11.6640625" style="6" customWidth="1"/>
    <col min="4" max="9" width="10.83203125" style="6"/>
    <col min="10" max="10" width="12.5" customWidth="1"/>
    <col min="12" max="12" width="15" customWidth="1"/>
    <col min="30" max="30" width="15.33203125" customWidth="1"/>
  </cols>
  <sheetData>
    <row r="2" spans="2:31" x14ac:dyDescent="0.2">
      <c r="B2" s="6" t="s">
        <v>12</v>
      </c>
      <c r="C2" s="6" t="s">
        <v>14</v>
      </c>
      <c r="D2" s="6" t="s">
        <v>16</v>
      </c>
      <c r="E2" s="6" t="s">
        <v>17</v>
      </c>
      <c r="F2" s="6" t="s">
        <v>18</v>
      </c>
    </row>
    <row r="3" spans="2:31" ht="16" customHeight="1" x14ac:dyDescent="0.2">
      <c r="B3" s="9" t="s">
        <v>0</v>
      </c>
      <c r="C3" s="7" t="s">
        <v>1</v>
      </c>
      <c r="D3" s="7">
        <v>45</v>
      </c>
      <c r="E3" s="8">
        <v>48000</v>
      </c>
      <c r="F3" s="7">
        <v>3</v>
      </c>
      <c r="G3" s="10"/>
      <c r="H3" s="37" t="s">
        <v>19</v>
      </c>
      <c r="I3" s="11"/>
      <c r="J3" s="11"/>
      <c r="K3" s="11"/>
      <c r="L3" s="11"/>
    </row>
    <row r="4" spans="2:31" x14ac:dyDescent="0.2">
      <c r="B4" s="9"/>
      <c r="C4" s="7" t="s">
        <v>2</v>
      </c>
      <c r="D4" s="7">
        <v>25</v>
      </c>
      <c r="E4" s="8">
        <v>25000</v>
      </c>
      <c r="F4" s="7">
        <v>1</v>
      </c>
      <c r="H4" s="12"/>
      <c r="I4" s="12" t="s">
        <v>23</v>
      </c>
      <c r="J4" s="12" t="s">
        <v>9</v>
      </c>
      <c r="K4" s="12" t="s">
        <v>7</v>
      </c>
      <c r="L4" s="13" t="s">
        <v>10</v>
      </c>
    </row>
    <row r="5" spans="2:31" x14ac:dyDescent="0.2">
      <c r="B5" s="9"/>
      <c r="C5" s="7" t="s">
        <v>2</v>
      </c>
      <c r="D5" s="7">
        <v>33</v>
      </c>
      <c r="E5" s="8">
        <v>35000</v>
      </c>
      <c r="F5" s="7">
        <v>2</v>
      </c>
      <c r="H5" s="7" t="s">
        <v>11</v>
      </c>
      <c r="I5" s="7">
        <v>2</v>
      </c>
      <c r="J5" s="1">
        <f>I5/I9</f>
        <v>0.18181818181818182</v>
      </c>
      <c r="K5" s="1">
        <f>LOG(J5,2)</f>
        <v>-2.4594316186372973</v>
      </c>
      <c r="L5" s="1">
        <f>-J5*K5</f>
        <v>0.44716938520678134</v>
      </c>
    </row>
    <row r="6" spans="2:31" x14ac:dyDescent="0.2">
      <c r="B6" s="9" t="s">
        <v>3</v>
      </c>
      <c r="C6" s="7" t="s">
        <v>2</v>
      </c>
      <c r="D6" s="7">
        <v>25</v>
      </c>
      <c r="E6" s="8">
        <v>45000</v>
      </c>
      <c r="F6" s="7">
        <v>3</v>
      </c>
      <c r="H6" s="7" t="s">
        <v>20</v>
      </c>
      <c r="I6" s="7">
        <v>3</v>
      </c>
      <c r="J6" s="1">
        <f>I6/I9</f>
        <v>0.27272727272727271</v>
      </c>
      <c r="K6" s="1">
        <f>LOG(J6,2)</f>
        <v>-1.8744691179161412</v>
      </c>
      <c r="L6" s="1">
        <f>-J6*K6</f>
        <v>0.51121885034076575</v>
      </c>
    </row>
    <row r="7" spans="2:31" x14ac:dyDescent="0.2">
      <c r="B7" s="9"/>
      <c r="C7" s="7" t="s">
        <v>1</v>
      </c>
      <c r="D7" s="7">
        <v>35</v>
      </c>
      <c r="E7" s="8">
        <v>65000</v>
      </c>
      <c r="F7" s="7">
        <v>4</v>
      </c>
      <c r="H7" s="7" t="s">
        <v>21</v>
      </c>
      <c r="I7" s="7">
        <v>4</v>
      </c>
      <c r="J7" s="1">
        <f>I7/I9</f>
        <v>0.36363636363636365</v>
      </c>
      <c r="K7" s="1">
        <f>LOG(J7,2)</f>
        <v>-1.4594316186372973</v>
      </c>
      <c r="L7" s="1">
        <f>-J7*K7</f>
        <v>0.53070240677719904</v>
      </c>
    </row>
    <row r="8" spans="2:31" x14ac:dyDescent="0.2">
      <c r="B8" s="9"/>
      <c r="C8" s="7" t="s">
        <v>2</v>
      </c>
      <c r="D8" s="7">
        <v>26</v>
      </c>
      <c r="E8" s="8">
        <v>45000</v>
      </c>
      <c r="F8" s="7">
        <v>3</v>
      </c>
      <c r="H8" s="7" t="s">
        <v>22</v>
      </c>
      <c r="I8" s="7">
        <v>2</v>
      </c>
      <c r="J8" s="1">
        <f>I8/I9</f>
        <v>0.18181818181818182</v>
      </c>
      <c r="K8" s="1">
        <f>LOG(J8,2)</f>
        <v>-2.4594316186372973</v>
      </c>
      <c r="L8" s="1">
        <f>-J8*K8</f>
        <v>0.44716938520678134</v>
      </c>
    </row>
    <row r="9" spans="2:31" x14ac:dyDescent="0.2">
      <c r="B9" s="9"/>
      <c r="C9" s="7" t="s">
        <v>1</v>
      </c>
      <c r="D9" s="7">
        <v>45</v>
      </c>
      <c r="E9" s="8">
        <v>70000</v>
      </c>
      <c r="F9" s="7">
        <v>4</v>
      </c>
      <c r="I9" s="6">
        <f xml:space="preserve"> SUM(I5,I6,I7,I8)</f>
        <v>11</v>
      </c>
      <c r="L9" s="15">
        <f>SUM(L5,L6,L7,L8)</f>
        <v>1.9362600275315274</v>
      </c>
    </row>
    <row r="10" spans="2:31" x14ac:dyDescent="0.2">
      <c r="B10" s="9" t="s">
        <v>4</v>
      </c>
      <c r="C10" s="7" t="s">
        <v>1</v>
      </c>
      <c r="D10" s="7">
        <v>40</v>
      </c>
      <c r="E10" s="8">
        <v>50000</v>
      </c>
      <c r="F10" s="7">
        <v>3</v>
      </c>
    </row>
    <row r="11" spans="2:31" x14ac:dyDescent="0.2">
      <c r="B11" s="9"/>
      <c r="C11" s="7" t="s">
        <v>2</v>
      </c>
      <c r="D11" s="7">
        <v>30</v>
      </c>
      <c r="E11" s="8">
        <v>40000</v>
      </c>
      <c r="F11" s="7">
        <v>2</v>
      </c>
      <c r="H11" s="38" t="s">
        <v>37</v>
      </c>
      <c r="I11" s="38"/>
      <c r="J11" s="38"/>
      <c r="K11" s="38"/>
      <c r="L11" s="38"/>
    </row>
    <row r="12" spans="2:31" ht="16" customHeight="1" x14ac:dyDescent="0.2">
      <c r="B12" s="9" t="s">
        <v>5</v>
      </c>
      <c r="C12" s="7" t="s">
        <v>1</v>
      </c>
      <c r="D12" s="7">
        <v>50</v>
      </c>
      <c r="E12" s="8">
        <v>40000</v>
      </c>
      <c r="F12" s="7">
        <v>2</v>
      </c>
      <c r="H12" s="33"/>
      <c r="I12" s="33"/>
      <c r="J12" s="34" t="s">
        <v>39</v>
      </c>
      <c r="K12" s="35"/>
      <c r="L12" s="35"/>
      <c r="M12" s="35"/>
      <c r="N12" s="36"/>
      <c r="O12" s="34">
        <v>1</v>
      </c>
      <c r="P12" s="35"/>
      <c r="Q12" s="36"/>
      <c r="R12" s="34">
        <v>2</v>
      </c>
      <c r="S12" s="35"/>
      <c r="T12" s="36"/>
      <c r="U12" s="34">
        <v>3</v>
      </c>
      <c r="V12" s="35"/>
      <c r="W12" s="36"/>
      <c r="X12" s="34">
        <v>4</v>
      </c>
      <c r="Y12" s="35"/>
      <c r="Z12" s="36"/>
    </row>
    <row r="13" spans="2:31" x14ac:dyDescent="0.2">
      <c r="B13" s="9"/>
      <c r="C13" s="7" t="s">
        <v>2</v>
      </c>
      <c r="D13" s="7">
        <v>25</v>
      </c>
      <c r="E13" s="8">
        <v>25000</v>
      </c>
      <c r="F13" s="7">
        <v>1</v>
      </c>
      <c r="H13" s="7"/>
      <c r="I13" s="16" t="s">
        <v>27</v>
      </c>
      <c r="J13" s="17" t="s">
        <v>36</v>
      </c>
      <c r="K13" s="17" t="s">
        <v>28</v>
      </c>
      <c r="L13" s="17" t="s">
        <v>29</v>
      </c>
      <c r="M13" s="17" t="s">
        <v>30</v>
      </c>
      <c r="N13" s="17" t="s">
        <v>31</v>
      </c>
      <c r="O13" s="18" t="s">
        <v>6</v>
      </c>
      <c r="P13" s="18" t="s">
        <v>7</v>
      </c>
      <c r="Q13" s="13" t="s">
        <v>8</v>
      </c>
      <c r="R13" s="18" t="s">
        <v>6</v>
      </c>
      <c r="S13" s="18" t="s">
        <v>7</v>
      </c>
      <c r="T13" s="13" t="s">
        <v>8</v>
      </c>
      <c r="U13" s="18" t="s">
        <v>6</v>
      </c>
      <c r="V13" s="18" t="s">
        <v>7</v>
      </c>
      <c r="W13" s="13" t="s">
        <v>8</v>
      </c>
      <c r="X13" s="18" t="s">
        <v>6</v>
      </c>
      <c r="Y13" s="18" t="s">
        <v>7</v>
      </c>
      <c r="Z13" s="13" t="s">
        <v>8</v>
      </c>
      <c r="AA13" s="19" t="s">
        <v>32</v>
      </c>
      <c r="AB13" s="20" t="s">
        <v>33</v>
      </c>
      <c r="AC13" s="18" t="s">
        <v>34</v>
      </c>
      <c r="AD13" s="21" t="s">
        <v>35</v>
      </c>
      <c r="AE13" s="14"/>
    </row>
    <row r="14" spans="2:31" x14ac:dyDescent="0.2">
      <c r="H14" s="27" t="s">
        <v>38</v>
      </c>
      <c r="I14" s="12" t="s">
        <v>0</v>
      </c>
      <c r="J14" s="22">
        <v>1</v>
      </c>
      <c r="K14" s="22">
        <v>1</v>
      </c>
      <c r="L14" s="22">
        <v>1</v>
      </c>
      <c r="M14" s="22">
        <v>0</v>
      </c>
      <c r="N14" s="22">
        <v>3</v>
      </c>
      <c r="O14" s="12">
        <f>J14/N14</f>
        <v>0.33333333333333331</v>
      </c>
      <c r="P14" s="12">
        <f>LOG(O14,2)</f>
        <v>-1.5849625007211563</v>
      </c>
      <c r="Q14" s="23">
        <f>-(O14*P14)</f>
        <v>0.52832083357371873</v>
      </c>
      <c r="R14" s="12">
        <f>K14/N14</f>
        <v>0.33333333333333331</v>
      </c>
      <c r="S14" s="12">
        <f>LOG(R14,2)</f>
        <v>-1.5849625007211563</v>
      </c>
      <c r="T14" s="23">
        <f>-(R14*S14)</f>
        <v>0.52832083357371873</v>
      </c>
      <c r="U14" s="12">
        <f t="shared" ref="U14:U22" si="0">L14/N14</f>
        <v>0.33333333333333331</v>
      </c>
      <c r="V14" s="12">
        <f>LOG(U14,2)</f>
        <v>-1.5849625007211563</v>
      </c>
      <c r="W14" s="23">
        <f>-(U14*V14)</f>
        <v>0.52832083357371873</v>
      </c>
      <c r="X14" s="12">
        <f>M14/N14</f>
        <v>0</v>
      </c>
      <c r="Y14" s="12">
        <v>0</v>
      </c>
      <c r="Z14" s="23">
        <f>-(X14*Y14)</f>
        <v>0</v>
      </c>
      <c r="AA14" s="12">
        <f>SUM(Q14,T14,W14,Z14)</f>
        <v>1.5849625007211561</v>
      </c>
      <c r="AB14" s="24">
        <f>N14/11</f>
        <v>0.27272727272727271</v>
      </c>
      <c r="AC14" s="12">
        <f>N14/11*(AA14)</f>
        <v>0.43226250019667889</v>
      </c>
      <c r="AD14" s="30">
        <f>L9-(SUM(AC14:AC17))</f>
        <v>0.77672480006212119</v>
      </c>
    </row>
    <row r="15" spans="2:31" x14ac:dyDescent="0.2">
      <c r="H15" s="28"/>
      <c r="I15" s="12" t="s">
        <v>3</v>
      </c>
      <c r="J15" s="22">
        <v>0</v>
      </c>
      <c r="K15" s="22">
        <v>0</v>
      </c>
      <c r="L15" s="22">
        <v>2</v>
      </c>
      <c r="M15" s="22">
        <v>2</v>
      </c>
      <c r="N15" s="22">
        <v>4</v>
      </c>
      <c r="O15" s="12">
        <f>J15/N15</f>
        <v>0</v>
      </c>
      <c r="P15" s="12">
        <v>0</v>
      </c>
      <c r="Q15" s="23">
        <f>-(O15*P15)</f>
        <v>0</v>
      </c>
      <c r="R15" s="12">
        <f>K15/N15</f>
        <v>0</v>
      </c>
      <c r="S15" s="12">
        <v>0</v>
      </c>
      <c r="T15" s="23">
        <f>-(R15*S15)</f>
        <v>0</v>
      </c>
      <c r="U15" s="12">
        <f t="shared" si="0"/>
        <v>0.5</v>
      </c>
      <c r="V15" s="12">
        <f>LOG(U15,2)</f>
        <v>-1</v>
      </c>
      <c r="W15" s="23">
        <f>-(U15*V15)</f>
        <v>0.5</v>
      </c>
      <c r="X15" s="12">
        <f>M15/N15</f>
        <v>0.5</v>
      </c>
      <c r="Y15" s="12">
        <f>LOG(X15,2)</f>
        <v>-1</v>
      </c>
      <c r="Z15" s="23">
        <f>-X15*Y15</f>
        <v>0.5</v>
      </c>
      <c r="AA15" s="12">
        <f>SUM(Q15,T15,W15,Z15)</f>
        <v>1</v>
      </c>
      <c r="AB15" s="24">
        <f t="shared" ref="AB15:AB22" si="1">N15/11</f>
        <v>0.36363636363636365</v>
      </c>
      <c r="AC15" s="12">
        <f>N15/11*(AA15)</f>
        <v>0.36363636363636365</v>
      </c>
      <c r="AD15" s="31"/>
    </row>
    <row r="16" spans="2:31" x14ac:dyDescent="0.2">
      <c r="H16" s="28"/>
      <c r="I16" s="12" t="s">
        <v>4</v>
      </c>
      <c r="J16" s="22">
        <v>0</v>
      </c>
      <c r="K16" s="22">
        <v>1</v>
      </c>
      <c r="L16" s="22">
        <v>1</v>
      </c>
      <c r="M16" s="22">
        <v>0</v>
      </c>
      <c r="N16" s="22">
        <v>2</v>
      </c>
      <c r="O16" s="12">
        <f>J16/N16</f>
        <v>0</v>
      </c>
      <c r="P16" s="12">
        <v>0</v>
      </c>
      <c r="Q16" s="23">
        <f t="shared" ref="Q16:Q22" si="2">-(O16*P16)</f>
        <v>0</v>
      </c>
      <c r="R16" s="12">
        <f t="shared" ref="R16:R17" si="3">K16/N16</f>
        <v>0.5</v>
      </c>
      <c r="S16" s="12">
        <f t="shared" ref="S16:S22" si="4">LOG(R16,2)</f>
        <v>-1</v>
      </c>
      <c r="T16" s="23">
        <f t="shared" ref="T16:T22" si="5">-(R16*S16)</f>
        <v>0.5</v>
      </c>
      <c r="U16" s="12">
        <f t="shared" si="0"/>
        <v>0.5</v>
      </c>
      <c r="V16" s="12">
        <f>LOG(U16,2)</f>
        <v>-1</v>
      </c>
      <c r="W16" s="23">
        <f t="shared" ref="W16:W22" si="6">-(U16*V16)</f>
        <v>0.5</v>
      </c>
      <c r="X16" s="12">
        <f t="shared" ref="X16:X22" si="7">M16/N16</f>
        <v>0</v>
      </c>
      <c r="Y16" s="12">
        <v>0</v>
      </c>
      <c r="Z16" s="23">
        <f t="shared" ref="Z16:Z22" si="8">-X16*Y16</f>
        <v>0</v>
      </c>
      <c r="AA16" s="12">
        <f>SUM(Q16,T16,W16,Z16)</f>
        <v>1</v>
      </c>
      <c r="AB16" s="24">
        <f t="shared" si="1"/>
        <v>0.18181818181818182</v>
      </c>
      <c r="AC16" s="12">
        <f t="shared" ref="AC16:AC22" si="9">N16/11*(AA16)</f>
        <v>0.18181818181818182</v>
      </c>
      <c r="AD16" s="31"/>
    </row>
    <row r="17" spans="8:30" x14ac:dyDescent="0.2">
      <c r="H17" s="29"/>
      <c r="I17" s="12" t="s">
        <v>5</v>
      </c>
      <c r="J17" s="22">
        <v>1</v>
      </c>
      <c r="K17" s="22">
        <v>1</v>
      </c>
      <c r="L17" s="22">
        <v>0</v>
      </c>
      <c r="M17" s="22">
        <v>0</v>
      </c>
      <c r="N17" s="22">
        <v>2</v>
      </c>
      <c r="O17" s="12">
        <f t="shared" ref="O17:O22" si="10">J17/N17</f>
        <v>0.5</v>
      </c>
      <c r="P17" s="12">
        <f>LOG(O17,2)</f>
        <v>-1</v>
      </c>
      <c r="Q17" s="23">
        <f t="shared" si="2"/>
        <v>0.5</v>
      </c>
      <c r="R17" s="12">
        <f t="shared" si="3"/>
        <v>0.5</v>
      </c>
      <c r="S17" s="12">
        <f t="shared" si="4"/>
        <v>-1</v>
      </c>
      <c r="T17" s="23">
        <f t="shared" si="5"/>
        <v>0.5</v>
      </c>
      <c r="U17" s="12">
        <f t="shared" si="0"/>
        <v>0</v>
      </c>
      <c r="V17" s="12">
        <v>0</v>
      </c>
      <c r="W17" s="23">
        <f t="shared" si="6"/>
        <v>0</v>
      </c>
      <c r="X17" s="12">
        <f t="shared" si="7"/>
        <v>0</v>
      </c>
      <c r="Y17" s="12">
        <v>0</v>
      </c>
      <c r="Z17" s="23">
        <f t="shared" si="8"/>
        <v>0</v>
      </c>
      <c r="AA17" s="12">
        <f t="shared" ref="AA17:AA22" si="11">SUM(Q17,T17,W17,Z17)</f>
        <v>1</v>
      </c>
      <c r="AB17" s="24">
        <f t="shared" si="1"/>
        <v>0.18181818181818182</v>
      </c>
      <c r="AC17" s="12">
        <f t="shared" si="9"/>
        <v>0.18181818181818182</v>
      </c>
      <c r="AD17" s="32"/>
    </row>
    <row r="18" spans="8:30" x14ac:dyDescent="0.2">
      <c r="H18" s="3" t="s">
        <v>13</v>
      </c>
      <c r="I18" s="1" t="s">
        <v>1</v>
      </c>
      <c r="J18" s="2">
        <v>0</v>
      </c>
      <c r="K18" s="2">
        <v>1</v>
      </c>
      <c r="L18" s="2">
        <v>2</v>
      </c>
      <c r="M18" s="2">
        <v>2</v>
      </c>
      <c r="N18" s="2">
        <v>5</v>
      </c>
      <c r="O18" s="1">
        <f t="shared" si="10"/>
        <v>0</v>
      </c>
      <c r="P18" s="1">
        <v>0</v>
      </c>
      <c r="Q18" s="25">
        <f t="shared" si="2"/>
        <v>0</v>
      </c>
      <c r="R18" s="1">
        <f>K18/N18</f>
        <v>0.2</v>
      </c>
      <c r="S18" s="1">
        <f t="shared" si="4"/>
        <v>-2.3219280948873622</v>
      </c>
      <c r="T18" s="25">
        <f t="shared" si="5"/>
        <v>0.46438561897747244</v>
      </c>
      <c r="U18" s="1">
        <f t="shared" si="0"/>
        <v>0.4</v>
      </c>
      <c r="V18" s="1">
        <f>LOG(U18,2)</f>
        <v>-1.3219280948873622</v>
      </c>
      <c r="W18" s="25">
        <f t="shared" si="6"/>
        <v>0.52877123795494485</v>
      </c>
      <c r="X18" s="1">
        <f t="shared" si="7"/>
        <v>0.4</v>
      </c>
      <c r="Y18" s="1">
        <f>LOG(X18,2)</f>
        <v>-1.3219280948873622</v>
      </c>
      <c r="Z18" s="25">
        <f t="shared" si="8"/>
        <v>0.52877123795494485</v>
      </c>
      <c r="AA18" s="12">
        <f t="shared" si="11"/>
        <v>1.5219280948873621</v>
      </c>
      <c r="AB18" s="24">
        <f t="shared" si="1"/>
        <v>0.45454545454545453</v>
      </c>
      <c r="AC18" s="12">
        <f t="shared" si="9"/>
        <v>0.69178549767607367</v>
      </c>
      <c r="AD18" s="3">
        <f>L9-(SUM(AC18:AC19))</f>
        <v>0.37994952946209604</v>
      </c>
    </row>
    <row r="19" spans="8:30" x14ac:dyDescent="0.2">
      <c r="H19" s="5"/>
      <c r="I19" s="1" t="s">
        <v>2</v>
      </c>
      <c r="J19" s="2">
        <v>2</v>
      </c>
      <c r="K19" s="2">
        <v>2</v>
      </c>
      <c r="L19" s="2">
        <v>2</v>
      </c>
      <c r="M19" s="2">
        <v>0</v>
      </c>
      <c r="N19" s="2">
        <v>6</v>
      </c>
      <c r="O19" s="1">
        <f t="shared" si="10"/>
        <v>0.33333333333333331</v>
      </c>
      <c r="P19" s="1">
        <f>LOG(O19,2)</f>
        <v>-1.5849625007211563</v>
      </c>
      <c r="Q19" s="23">
        <f t="shared" si="2"/>
        <v>0.52832083357371873</v>
      </c>
      <c r="R19" s="1">
        <f>K19/N19</f>
        <v>0.33333333333333331</v>
      </c>
      <c r="S19" s="1">
        <f t="shared" si="4"/>
        <v>-1.5849625007211563</v>
      </c>
      <c r="T19" s="26">
        <f t="shared" si="5"/>
        <v>0.52832083357371873</v>
      </c>
      <c r="U19" s="1">
        <f t="shared" si="0"/>
        <v>0.33333333333333331</v>
      </c>
      <c r="V19" s="1">
        <f>LOG(U19,2)</f>
        <v>-1.5849625007211563</v>
      </c>
      <c r="W19" s="26">
        <f t="shared" si="6"/>
        <v>0.52832083357371873</v>
      </c>
      <c r="X19" s="1">
        <f t="shared" si="7"/>
        <v>0</v>
      </c>
      <c r="Y19" s="1">
        <v>0</v>
      </c>
      <c r="Z19" s="23">
        <f t="shared" si="8"/>
        <v>0</v>
      </c>
      <c r="AA19" s="12">
        <f t="shared" si="11"/>
        <v>1.5849625007211561</v>
      </c>
      <c r="AB19" s="24">
        <f t="shared" si="1"/>
        <v>0.54545454545454541</v>
      </c>
      <c r="AC19" s="12">
        <f t="shared" si="9"/>
        <v>0.86452500039335778</v>
      </c>
      <c r="AD19" s="5"/>
    </row>
    <row r="20" spans="8:30" x14ac:dyDescent="0.2">
      <c r="H20" s="3" t="s">
        <v>15</v>
      </c>
      <c r="I20" s="1" t="s">
        <v>24</v>
      </c>
      <c r="J20" s="22">
        <v>2</v>
      </c>
      <c r="K20" s="22">
        <v>1</v>
      </c>
      <c r="L20" s="22">
        <v>2</v>
      </c>
      <c r="M20" s="22">
        <v>0</v>
      </c>
      <c r="N20" s="22">
        <v>5</v>
      </c>
      <c r="O20" s="12">
        <f t="shared" si="10"/>
        <v>0.4</v>
      </c>
      <c r="P20" s="1">
        <f>LOG(O20,2)</f>
        <v>-1.3219280948873622</v>
      </c>
      <c r="Q20" s="23">
        <f t="shared" si="2"/>
        <v>0.52877123795494485</v>
      </c>
      <c r="R20" s="12">
        <f>K20/N20</f>
        <v>0.2</v>
      </c>
      <c r="S20" s="12">
        <f t="shared" si="4"/>
        <v>-2.3219280948873622</v>
      </c>
      <c r="T20" s="23">
        <f t="shared" si="5"/>
        <v>0.46438561897747244</v>
      </c>
      <c r="U20" s="12">
        <f t="shared" si="0"/>
        <v>0.4</v>
      </c>
      <c r="V20" s="12">
        <f>LOG(U20,2)</f>
        <v>-1.3219280948873622</v>
      </c>
      <c r="W20" s="23">
        <f t="shared" si="6"/>
        <v>0.52877123795494485</v>
      </c>
      <c r="X20" s="12">
        <f t="shared" si="7"/>
        <v>0</v>
      </c>
      <c r="Y20" s="1">
        <v>0</v>
      </c>
      <c r="Z20" s="23">
        <f t="shared" si="8"/>
        <v>0</v>
      </c>
      <c r="AA20" s="12">
        <f t="shared" si="11"/>
        <v>1.5219280948873621</v>
      </c>
      <c r="AB20" s="24">
        <f t="shared" si="1"/>
        <v>0.45454545454545453</v>
      </c>
      <c r="AC20" s="12">
        <f t="shared" si="9"/>
        <v>0.69178549767607367</v>
      </c>
      <c r="AD20" s="3">
        <f>L9-(SUM(AC20:AC22))</f>
        <v>0.37994952946209604</v>
      </c>
    </row>
    <row r="21" spans="8:30" x14ac:dyDescent="0.2">
      <c r="H21" s="4"/>
      <c r="I21" s="1" t="s">
        <v>25</v>
      </c>
      <c r="J21" s="22">
        <v>0</v>
      </c>
      <c r="K21" s="22">
        <v>1</v>
      </c>
      <c r="L21" s="22">
        <v>1</v>
      </c>
      <c r="M21" s="22">
        <v>1</v>
      </c>
      <c r="N21" s="22">
        <v>3</v>
      </c>
      <c r="O21" s="12">
        <f t="shared" si="10"/>
        <v>0</v>
      </c>
      <c r="P21" s="1">
        <v>0</v>
      </c>
      <c r="Q21" s="23">
        <f t="shared" si="2"/>
        <v>0</v>
      </c>
      <c r="R21" s="12">
        <f>K21/N21</f>
        <v>0.33333333333333331</v>
      </c>
      <c r="S21" s="12">
        <f t="shared" si="4"/>
        <v>-1.5849625007211563</v>
      </c>
      <c r="T21" s="23">
        <f t="shared" si="5"/>
        <v>0.52832083357371873</v>
      </c>
      <c r="U21" s="12">
        <f t="shared" si="0"/>
        <v>0.33333333333333331</v>
      </c>
      <c r="V21" s="12">
        <f>LOG(U21,2)</f>
        <v>-1.5849625007211563</v>
      </c>
      <c r="W21" s="23">
        <f t="shared" si="6"/>
        <v>0.52832083357371873</v>
      </c>
      <c r="X21" s="12">
        <f t="shared" si="7"/>
        <v>0.33333333333333331</v>
      </c>
      <c r="Y21" s="1">
        <f>LOG(X21,2)</f>
        <v>-1.5849625007211563</v>
      </c>
      <c r="Z21" s="23">
        <f t="shared" si="8"/>
        <v>0.52832083357371873</v>
      </c>
      <c r="AA21" s="12">
        <f t="shared" si="11"/>
        <v>1.5849625007211561</v>
      </c>
      <c r="AB21" s="24">
        <f t="shared" si="1"/>
        <v>0.27272727272727271</v>
      </c>
      <c r="AC21" s="12">
        <f t="shared" si="9"/>
        <v>0.43226250019667889</v>
      </c>
      <c r="AD21" s="4"/>
    </row>
    <row r="22" spans="8:30" x14ac:dyDescent="0.2">
      <c r="H22" s="5"/>
      <c r="I22" s="1" t="s">
        <v>26</v>
      </c>
      <c r="J22" s="22">
        <v>0</v>
      </c>
      <c r="K22" s="22">
        <v>1</v>
      </c>
      <c r="L22" s="22">
        <v>1</v>
      </c>
      <c r="M22" s="22">
        <v>1</v>
      </c>
      <c r="N22" s="22">
        <v>3</v>
      </c>
      <c r="O22" s="12">
        <f t="shared" si="10"/>
        <v>0</v>
      </c>
      <c r="P22" s="1">
        <v>0</v>
      </c>
      <c r="Q22" s="23">
        <f t="shared" si="2"/>
        <v>0</v>
      </c>
      <c r="R22" s="12">
        <f>K22/N22</f>
        <v>0.33333333333333331</v>
      </c>
      <c r="S22" s="12">
        <f t="shared" si="4"/>
        <v>-1.5849625007211563</v>
      </c>
      <c r="T22" s="23">
        <f t="shared" si="5"/>
        <v>0.52832083357371873</v>
      </c>
      <c r="U22" s="12">
        <f t="shared" si="0"/>
        <v>0.33333333333333331</v>
      </c>
      <c r="V22" s="12">
        <f>LOG(U22,2)</f>
        <v>-1.5849625007211563</v>
      </c>
      <c r="W22" s="23">
        <f t="shared" si="6"/>
        <v>0.52832083357371873</v>
      </c>
      <c r="X22" s="12">
        <f t="shared" si="7"/>
        <v>0.33333333333333331</v>
      </c>
      <c r="Y22" s="1">
        <f>LOG(X22,2)</f>
        <v>-1.5849625007211563</v>
      </c>
      <c r="Z22" s="23">
        <f t="shared" si="8"/>
        <v>0.52832083357371873</v>
      </c>
      <c r="AA22" s="12">
        <f t="shared" si="11"/>
        <v>1.5849625007211561</v>
      </c>
      <c r="AB22" s="24">
        <f t="shared" si="1"/>
        <v>0.27272727272727271</v>
      </c>
      <c r="AC22" s="12">
        <f t="shared" si="9"/>
        <v>0.43226250019667889</v>
      </c>
      <c r="AD22" s="5"/>
    </row>
  </sheetData>
  <mergeCells count="17">
    <mergeCell ref="O12:Q12"/>
    <mergeCell ref="H11:L11"/>
    <mergeCell ref="H20:H22"/>
    <mergeCell ref="AD14:AD17"/>
    <mergeCell ref="AD18:AD19"/>
    <mergeCell ref="AD20:AD22"/>
    <mergeCell ref="R12:T12"/>
    <mergeCell ref="U12:W12"/>
    <mergeCell ref="X12:Z12"/>
    <mergeCell ref="J12:N12"/>
    <mergeCell ref="H3:L3"/>
    <mergeCell ref="H14:H17"/>
    <mergeCell ref="H18:H19"/>
    <mergeCell ref="B3:B5"/>
    <mergeCell ref="B6:B9"/>
    <mergeCell ref="B10:B11"/>
    <mergeCell ref="B12:B13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2017-11-11T02:25:40Z</dcterms:created>
  <dcterms:modified xsi:type="dcterms:W3CDTF">2017-11-11T16:20:26Z</dcterms:modified>
</cp:coreProperties>
</file>